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lex-19\home\Monica.Braun\PRP Staff 1\"/>
    </mc:Choice>
  </mc:AlternateContent>
  <xr:revisionPtr revIDLastSave="0" documentId="8_{2B969B1D-347E-40AD-88C3-CC2F8CC3D52F}" xr6:coauthVersionLast="47" xr6:coauthVersionMax="47" xr10:uidLastSave="{00000000-0000-0000-0000-000000000000}"/>
  <bookViews>
    <workbookView xWindow="-110" yWindow="-110" windowWidth="19420" windowHeight="10420" tabRatio="948" firstSheet="4" activeTab="2" xr2:uid="{00000000-000D-0000-FFFF-FFFF00000000}"/>
  </bookViews>
  <sheets>
    <sheet name="Sch I Summary" sheetId="5" r:id="rId1"/>
    <sheet name="Sch II 2023 Yr 1" sheetId="41" r:id="rId2"/>
    <sheet name="Sch II 2023" sheetId="35" r:id="rId3"/>
    <sheet name="Sch II 2024" sheetId="34" r:id="rId4"/>
    <sheet name="Schedule III" sheetId="26" r:id="rId5"/>
    <sheet name="Schedule IV 2023" sheetId="44" r:id="rId6"/>
    <sheet name="Schedule IV 2024" sheetId="37" r:id="rId7"/>
    <sheet name="Schedule VI" sheetId="42" r:id="rId8"/>
    <sheet name="Schedule VII" sheetId="16" r:id="rId9"/>
    <sheet name="Schedule VIII" sheetId="24" r:id="rId10"/>
    <sheet name="Schedule IX" sheetId="43" r:id="rId11"/>
    <sheet name="Tax Rates" sheetId="4" r:id="rId12"/>
    <sheet name="Norm Adj" sheetId="4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\0">#N/A</definedName>
    <definedName name="\a">#REF!</definedName>
    <definedName name="\b">'[1]2000FASB'!#REF!</definedName>
    <definedName name="\c">'[2]RIP not used'!#REF!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[3]GlobalDates!$H$9</definedName>
    <definedName name="\f">'[2]RIP not used'!#REF!</definedName>
    <definedName name="\g">#REF!</definedName>
    <definedName name="\h">#REF!</definedName>
    <definedName name="\k">'[1]2000FASB'!#REF!</definedName>
    <definedName name="\l">'[1]2000FASB'!#REF!</definedName>
    <definedName name="\p">#N/A</definedName>
    <definedName name="\PriorEstimate\">[3]GlobalDates!$K$9</definedName>
    <definedName name="\q">#N/A</definedName>
    <definedName name="\r">'[1]2000FASB'!#REF!</definedName>
    <definedName name="\t">'[1]2000FASB'!#REF!</definedName>
    <definedName name="\x">'[4]Rate Calc'!#REF!</definedName>
    <definedName name="\y">'[4]Rate Calc'!#REF!</definedName>
    <definedName name="\z">'[4]Rate Calc'!#REF!</definedName>
    <definedName name="______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123Graph_A" hidden="1">[5]DSAR!$G$6:$G$32</definedName>
    <definedName name="__123Graph_ACCMS" hidden="1">[5]DSAR!$J$6:$J$32</definedName>
    <definedName name="__123Graph_ACCSP" hidden="1">[5]DSAR!$K$6:$K$32</definedName>
    <definedName name="__123Graph_ACG" hidden="1">[5]DSAR!$I$6:$I$32</definedName>
    <definedName name="__123Graph_AChart1" hidden="1">'[6]C LTV'!$B$6:$B$6</definedName>
    <definedName name="__123Graph_AChart2" hidden="1">'[6]C LTV'!$B$6:$B$6</definedName>
    <definedName name="__123Graph_AChart3" hidden="1">'[6]C LTV'!$B$6:$B$6</definedName>
    <definedName name="__123Graph_ACM" hidden="1">[5]DSAR!$D$6:$D$32</definedName>
    <definedName name="__123Graph_ACMS" hidden="1">[5]DSAR!$H$6:$H$32</definedName>
    <definedName name="__123Graph_ACSP" hidden="1">[5]DSAR!$G$6:$G$32</definedName>
    <definedName name="__123Graph_ACurrent" hidden="1">'[6]C LTV'!$B$6:$B$6</definedName>
    <definedName name="__123Graph_AEUALLOTH" hidden="1">'[7]#REF'!$E$226:$T$226</definedName>
    <definedName name="__123Graph_AEUCOMSRV" hidden="1">'[7]#REF'!$E$126:$T$126</definedName>
    <definedName name="__123Graph_AEUMKTG" hidden="1">'[7]#REF'!$E$118:$T$118</definedName>
    <definedName name="__123Graph_AHG" hidden="1">[5]DSAR!$B$6:$B$32</definedName>
    <definedName name="__123Graph_AHMS" hidden="1">[5]DSAR!$C$6:$C$32</definedName>
    <definedName name="__123Graph_AILL" hidden="1">[5]DSAR!$AL$6:$AL$23</definedName>
    <definedName name="__123Graph_AIOWA" hidden="1">[5]DSAR!$W$6:$W$31</definedName>
    <definedName name="__123Graph_AKEOTA" hidden="1">[5]DSAR!$F$6:$F$32</definedName>
    <definedName name="__123Graph_ALOUD" hidden="1">[5]DSAR!$E$6:$E$32</definedName>
    <definedName name="__123Graph_AMKTGSAL" hidden="1">'[7]#REF'!$E$218:$T$218</definedName>
    <definedName name="__123Graph_ANL" hidden="1">[5]DSAR!$M$6:$M$32</definedName>
    <definedName name="__123Graph_ANPV" hidden="1">#REF!</definedName>
    <definedName name="__123Graph_APRICE" hidden="1">#REF!</definedName>
    <definedName name="__123Graph_ASAY" hidden="1">[5]DSAR!$L$6:$L$32</definedName>
    <definedName name="__123Graph_ATOTALEU" hidden="1">'[7]#REF'!$E$97:$T$97</definedName>
    <definedName name="__123Graph_ATOTALNA" hidden="1">'[7]#REF'!$E$150:$T$150</definedName>
    <definedName name="__123Graph_ATOTALSA" hidden="1">'[7]#REF'!$E$158:$T$158</definedName>
    <definedName name="__123Graph_ATOTAPEJ" hidden="1">'[7]#REF'!$E$134:$T$134</definedName>
    <definedName name="__123Graph_ATOTJAPAN" hidden="1">'[7]#REF'!$E$142:$T$142</definedName>
    <definedName name="__123Graph_ATOTSYS" hidden="1">[5]DSAR!$T$6:$T$23</definedName>
    <definedName name="__123Graph_ATRAIN" hidden="1">#REF!</definedName>
    <definedName name="__123Graph_ATRAVELCON" hidden="1">'[7]#REF'!$E$77:$T$77</definedName>
    <definedName name="__123Graph_ATRAVELDRA" hidden="1">'[7]#REF'!$E$69:$T$69</definedName>
    <definedName name="__123Graph_ATRAVELGEO" hidden="1">'[7]#REF'!$E$61:$T$61</definedName>
    <definedName name="__123Graph_ATRAVELISP" hidden="1">'[7]#REF'!$E$53:$T$53</definedName>
    <definedName name="__123Graph_ATRAVELPCB" hidden="1">'[7]#REF'!$E$45:$T$45</definedName>
    <definedName name="__123Graph_ATRAVELTOT" hidden="1">'[7]#REF'!$E$37:$T$37</definedName>
    <definedName name="__123Graph_ATRAVELZEM" hidden="1">'[7]#REF'!$E$85:$T$85</definedName>
    <definedName name="__123Graph_B" hidden="1">[5]DSAR!$BK$6:$BK$32</definedName>
    <definedName name="__123Graph_BCCMS" hidden="1">[5]DSAR!$BM$6:$BM$32</definedName>
    <definedName name="__123Graph_BCCSP" hidden="1">[5]DSAR!$BN$6:$BN$32</definedName>
    <definedName name="__123Graph_BCG" hidden="1">[5]DSAR!$BO$6:$BO$32</definedName>
    <definedName name="__123Graph_BChart1" hidden="1">'[6]C LTV'!$C$6:$C$6</definedName>
    <definedName name="__123Graph_BChart2" hidden="1">'[6]C LTV'!$C$6:$C$6</definedName>
    <definedName name="__123Graph_BChart3" hidden="1">'[6]C LTV'!$C$6:$C$6</definedName>
    <definedName name="__123Graph_BCM" hidden="1">[5]DSAR!$BQ$6:$BQ$32</definedName>
    <definedName name="__123Graph_BCMS" hidden="1">[5]DSAR!$BL$6:$BL$32</definedName>
    <definedName name="__123Graph_BCSP" hidden="1">[5]DSAR!$BK$6:$BK$32</definedName>
    <definedName name="__123Graph_BCurrent" hidden="1">'[6]C LTV'!$C$6:$C$6</definedName>
    <definedName name="__123Graph_BEUALLOTH" hidden="1">'[7]#REF'!$E$229:$T$229</definedName>
    <definedName name="__123Graph_BEUCOMSRV" hidden="1">'[7]#REF'!$E$129:$T$129</definedName>
    <definedName name="__123Graph_BEUMKTG" hidden="1">'[7]#REF'!$E$121:$T$121</definedName>
    <definedName name="__123Graph_BHG" hidden="1">[5]DSAR!$BS$6:$BS$32</definedName>
    <definedName name="__123Graph_BHMS" hidden="1">[5]DSAR!$BR$6:$BR$32</definedName>
    <definedName name="__123Graph_BILL" hidden="1">[5]DSAR!$AM$6:$AM$32</definedName>
    <definedName name="__123Graph_BIOWA" hidden="1">[5]DSAR!$X$6:$X$32</definedName>
    <definedName name="__123Graph_BKEOTA" hidden="1">[5]DSAR!$BJ$6:$BJ$32</definedName>
    <definedName name="__123Graph_BLOUD" hidden="1">[5]DSAR!$BP$6:$BP$32</definedName>
    <definedName name="__123Graph_BMKTGSAL" hidden="1">'[7]#REF'!$E$221:$T$221</definedName>
    <definedName name="__123Graph_BNL" hidden="1">[5]DSAR!$AA$6:$AA$32</definedName>
    <definedName name="__123Graph_BPRICE" hidden="1">#REF!</definedName>
    <definedName name="__123Graph_BSAY" hidden="1">[5]DSAR!$AF$6:$AF$32</definedName>
    <definedName name="__123Graph_BTOTALEU" hidden="1">'[7]#REF'!$E$100:$T$100</definedName>
    <definedName name="__123Graph_BTOTALNA" hidden="1">'[7]#REF'!$E$153:$T$153</definedName>
    <definedName name="__123Graph_BTOTALSA" hidden="1">'[7]#REF'!$E$161:$T$161</definedName>
    <definedName name="__123Graph_BTOTAPEJ" hidden="1">'[7]#REF'!$E$137:$T$137</definedName>
    <definedName name="__123Graph_BTOTJAPAN" hidden="1">'[7]#REF'!$E$145:$T$145</definedName>
    <definedName name="__123Graph_BTOTSYS" hidden="1">[5]DSAR!$U$6:$U$32</definedName>
    <definedName name="__123Graph_BTRAIN" hidden="1">#REF!</definedName>
    <definedName name="__123Graph_BTRAVELCON" hidden="1">'[7]#REF'!$E$80:$T$80</definedName>
    <definedName name="__123Graph_BTRAVELDRA" hidden="1">'[7]#REF'!$E$72:$T$72</definedName>
    <definedName name="__123Graph_BTRAVELGEO" hidden="1">'[7]#REF'!$E$64:$T$64</definedName>
    <definedName name="__123Graph_BTRAVELISP" hidden="1">'[7]#REF'!$E$56:$T$56</definedName>
    <definedName name="__123Graph_BTRAVELPCB" hidden="1">'[7]#REF'!$E$48:$T$48</definedName>
    <definedName name="__123Graph_BTRAVELTOT" hidden="1">'[7]#REF'!$E$40:$T$40</definedName>
    <definedName name="__123Graph_BTRAVELZEM" hidden="1">'[7]#REF'!$E$88:$T$88</definedName>
    <definedName name="__123Graph_C" hidden="1">[5]DSAR!$AW$6:$AW$23</definedName>
    <definedName name="__123Graph_CCCMS" hidden="1">[5]DSAR!$AY$6:$AY$29</definedName>
    <definedName name="__123Graph_CCCSP" hidden="1">[5]DSAR!$AZ$6:$AZ$29</definedName>
    <definedName name="__123Graph_CCG" hidden="1">[5]DSAR!$BA$6:$BA$29</definedName>
    <definedName name="__123Graph_CChart1" hidden="1">'[6]C LTV'!$D$6:$D$6</definedName>
    <definedName name="__123Graph_CChart2" hidden="1">'[6]C LTV'!$D$6:$D$6</definedName>
    <definedName name="__123Graph_CChart3" hidden="1">'[6]C LTV'!$D$6:$D$6</definedName>
    <definedName name="__123Graph_CCM" hidden="1">[5]DSAR!$BC$6:$BC$31</definedName>
    <definedName name="__123Graph_CCMS" hidden="1">[5]DSAR!$AX$6:$AX$31</definedName>
    <definedName name="__123Graph_CCSP" hidden="1">[5]DSAR!$AW$6:$AW$31</definedName>
    <definedName name="__123Graph_CCurrent" hidden="1">'[6]C LTV'!$D$6:$D$6</definedName>
    <definedName name="__123Graph_CEUALLOTH" hidden="1">'[7]#REF'!$E$231:$T$231</definedName>
    <definedName name="__123Graph_CEUCOMSRV" hidden="1">'[7]#REF'!$E$131:$T$131</definedName>
    <definedName name="__123Graph_CEUMKTG" hidden="1">'[7]#REF'!$E$123:$T$123</definedName>
    <definedName name="__123Graph_CHG" hidden="1">[5]DSAR!$BE$6:$BE$29</definedName>
    <definedName name="__123Graph_CHMS" hidden="1">[5]DSAR!$BD$6:$BD$29</definedName>
    <definedName name="__123Graph_CILL" hidden="1">[5]DSAR!$AN$6:$AN$23</definedName>
    <definedName name="__123Graph_CIOWA" hidden="1">[5]DSAR!$Y$6:$Y$31</definedName>
    <definedName name="__123Graph_CKEOTA" hidden="1">[5]DSAR!$AV$6:$AV$31</definedName>
    <definedName name="__123Graph_CLOUD" hidden="1">[5]DSAR!$BB$6:$BB$29</definedName>
    <definedName name="__123Graph_CMKTGSAL" hidden="1">'[7]#REF'!$E$223:$T$223</definedName>
    <definedName name="__123Graph_CNL" hidden="1">[5]DSAR!$AB$6:$AB$30</definedName>
    <definedName name="__123Graph_CPRICE" hidden="1">#REF!</definedName>
    <definedName name="__123Graph_CSAY" hidden="1">[5]DSAR!$AG$6:$AG$30</definedName>
    <definedName name="__123Graph_CTOTALEU" hidden="1">'[7]#REF'!$E$105:$T$105</definedName>
    <definedName name="__123Graph_CTOTALNA" hidden="1">'[7]#REF'!$E$155:$T$155</definedName>
    <definedName name="__123Graph_CTOTALSA" hidden="1">'[7]#REF'!$E$163:$T$163</definedName>
    <definedName name="__123Graph_CTOTAPEJ" hidden="1">'[7]#REF'!$E$139:$T$139</definedName>
    <definedName name="__123Graph_CTOTJAPAN" hidden="1">'[7]#REF'!$E$147:$T$147</definedName>
    <definedName name="__123Graph_CTOTSYS" hidden="1">[5]DSAR!$V$6:$V$23</definedName>
    <definedName name="__123Graph_CTRAIN" hidden="1">#REF!</definedName>
    <definedName name="__123Graph_CTRAVELCON" hidden="1">'[7]#REF'!$E$82:$T$82</definedName>
    <definedName name="__123Graph_CTRAVELDRA" hidden="1">'[7]#REF'!$E$74:$T$74</definedName>
    <definedName name="__123Graph_CTRAVELGEO" hidden="1">'[7]#REF'!$E$66:$R$66</definedName>
    <definedName name="__123Graph_CTRAVELISP" hidden="1">'[7]#REF'!$E$58:$T$58</definedName>
    <definedName name="__123Graph_CTRAVELPCB" hidden="1">'[7]#REF'!$E$50:$T$50</definedName>
    <definedName name="__123Graph_CTRAVELTOT" hidden="1">'[7]#REF'!$E$42:$T$42</definedName>
    <definedName name="__123Graph_CTRAVELZEM" hidden="1">'[7]#REF'!$E$90:$T$90</definedName>
    <definedName name="__123Graph_D" hidden="1">'[8]After Tax'!#REF!</definedName>
    <definedName name="__123Graph_DChart1" hidden="1">'[6]C LTV'!$E$6:$E$6</definedName>
    <definedName name="__123Graph_DChart2" hidden="1">'[6]C LTV'!$E$6:$E$6</definedName>
    <definedName name="__123Graph_DChart3" hidden="1">'[6]C LTV'!$E$6:$E$6</definedName>
    <definedName name="__123Graph_DCurrent" hidden="1">'[6]C LTV'!$E$6:$E$6</definedName>
    <definedName name="__123Graph_DEUALLOTH" hidden="1">'[7]#REF'!$E$232:$T$232</definedName>
    <definedName name="__123Graph_DEUCOMSRV" hidden="1">'[7]#REF'!$E$132:$T$132</definedName>
    <definedName name="__123Graph_DEUMKTG" hidden="1">'[7]#REF'!$E$124:$T$124</definedName>
    <definedName name="__123Graph_DMKTGSAL" hidden="1">'[7]#REF'!$E$224:$T$224</definedName>
    <definedName name="__123Graph_DPRICE" hidden="1">#REF!</definedName>
    <definedName name="__123Graph_DTOTALEU" hidden="1">'[7]#REF'!$E$106:$T$106</definedName>
    <definedName name="__123Graph_DTOTALNA" hidden="1">'[7]#REF'!$E$156:$T$156</definedName>
    <definedName name="__123Graph_DTOTALSA" hidden="1">'[7]#REF'!$E$164:$T$164</definedName>
    <definedName name="__123Graph_DTOTAPEJ" hidden="1">'[7]#REF'!$E$140:$T$140</definedName>
    <definedName name="__123Graph_DTOTJAPAN" hidden="1">'[7]#REF'!$E$148:$T$148</definedName>
    <definedName name="__123Graph_DTRAIN" hidden="1">#REF!</definedName>
    <definedName name="__123Graph_DTRAVELCON" hidden="1">'[7]#REF'!$E$83:$T$83</definedName>
    <definedName name="__123Graph_DTRAVELDRA" hidden="1">'[7]#REF'!$E$75:$T$75</definedName>
    <definedName name="__123Graph_DTRAVELGEO" hidden="1">'[7]#REF'!$E$67:$S$67</definedName>
    <definedName name="__123Graph_DTRAVELISP" hidden="1">'[7]#REF'!$E$59:$T$59</definedName>
    <definedName name="__123Graph_DTRAVELPCB" hidden="1">'[7]#REF'!$E$51:$T$51</definedName>
    <definedName name="__123Graph_DTRAVELTOT" hidden="1">'[7]#REF'!$E$43:$S$43</definedName>
    <definedName name="__123Graph_DTRAVELZEM" hidden="1">'[7]#REF'!$E$91:$T$91</definedName>
    <definedName name="__123Graph_E" hidden="1">'[6]C LTV'!$F$6:$F$6</definedName>
    <definedName name="__123Graph_EChart1" hidden="1">'[6]C LTV'!$F$6:$F$6</definedName>
    <definedName name="__123Graph_EChart2" hidden="1">'[6]C LTV'!$F$6:$F$6</definedName>
    <definedName name="__123Graph_EChart3" hidden="1">'[6]C LTV'!$F$6:$F$6</definedName>
    <definedName name="__123Graph_ECurrent" hidden="1">'[6]C LTV'!$F$6:$F$6</definedName>
    <definedName name="__123Graph_EEUALLOTH" hidden="1">'[7]#REF'!$E$233:$T$233</definedName>
    <definedName name="__123Graph_EEUCOMSRV" hidden="1">'[7]#REF'!$E$133:$T$133</definedName>
    <definedName name="__123Graph_EEUMKTG" hidden="1">'[7]#REF'!$E$125:$T$125</definedName>
    <definedName name="__123Graph_EMKTGSAL" hidden="1">'[7]#REF'!$E$225:$T$225</definedName>
    <definedName name="__123Graph_ETOTALEU" hidden="1">'[7]#REF'!$E$107:$T$107</definedName>
    <definedName name="__123Graph_ETOTALNA" hidden="1">'[7]#REF'!$E$157:$T$157</definedName>
    <definedName name="__123Graph_ETOTALSA" hidden="1">'[7]#REF'!$E$165:$T$165</definedName>
    <definedName name="__123Graph_ETOTAPEJ" hidden="1">'[7]#REF'!$E$141:$T$141</definedName>
    <definedName name="__123Graph_ETOTJAPAN" hidden="1">'[7]#REF'!$E$149:$T$149</definedName>
    <definedName name="__123Graph_ETRAIN" hidden="1">#REF!</definedName>
    <definedName name="__123Graph_ETRAVELCON" hidden="1">'[7]#REF'!$E$84:$T$84</definedName>
    <definedName name="__123Graph_ETRAVELDRA" hidden="1">'[7]#REF'!$E$76:$T$76</definedName>
    <definedName name="__123Graph_ETRAVELGEO" hidden="1">'[7]#REF'!$E$68:$T$68</definedName>
    <definedName name="__123Graph_ETRAVELISP" hidden="1">'[7]#REF'!$E$60:$T$60</definedName>
    <definedName name="__123Graph_ETRAVELPCB" hidden="1">'[7]#REF'!$E$52:$T$52</definedName>
    <definedName name="__123Graph_ETRAVELTOT" hidden="1">'[7]#REF'!$E$44:$T$44</definedName>
    <definedName name="__123Graph_ETRAVELZEM" hidden="1">'[7]#REF'!$E$92:$T$92</definedName>
    <definedName name="__123Graph_F" hidden="1">'[8]After Tax'!#REF!</definedName>
    <definedName name="__123Graph_FChart1" hidden="1">'[6]C LTV'!$G$6:$G$6</definedName>
    <definedName name="__123Graph_FChart2" hidden="1">'[6]C LTV'!$G$6:$G$6</definedName>
    <definedName name="__123Graph_FChart3" hidden="1">'[6]C LTV'!$G$6:$G$6</definedName>
    <definedName name="__123Graph_FCurrent" hidden="1">'[6]C LTV'!$G$6:$G$6</definedName>
    <definedName name="__123Graph_FEUALLOTH" hidden="1">'[7]#REF'!$E$228:$T$228</definedName>
    <definedName name="__123Graph_FEUCOMSRV" hidden="1">'[7]#REF'!$E$128:$T$128</definedName>
    <definedName name="__123Graph_FEUMKTG" hidden="1">'[7]#REF'!$E$120:$T$120</definedName>
    <definedName name="__123Graph_FMKTGSAL" hidden="1">'[7]#REF'!$E$220:$T$220</definedName>
    <definedName name="__123Graph_FTOTALEU" hidden="1">'[7]#REF'!$E$99:$T$99</definedName>
    <definedName name="__123Graph_FTOTALNA" hidden="1">'[7]#REF'!$E$152:$T$152</definedName>
    <definedName name="__123Graph_FTOTALSA" hidden="1">'[7]#REF'!$E$160:$T$160</definedName>
    <definedName name="__123Graph_FTOTAPEJ" hidden="1">'[7]#REF'!$E$136:$T$136</definedName>
    <definedName name="__123Graph_FTOTJAPAN" hidden="1">'[7]#REF'!$E$144:$T$144</definedName>
    <definedName name="__123Graph_FTRAVELCON" hidden="1">'[7]#REF'!$E$79:$T$79</definedName>
    <definedName name="__123Graph_FTRAVELDRA" hidden="1">'[7]#REF'!$E$71:$T$71</definedName>
    <definedName name="__123Graph_FTRAVELGEO" hidden="1">'[7]#REF'!$E$63:$T$63</definedName>
    <definedName name="__123Graph_FTRAVELISP" hidden="1">'[7]#REF'!$E$55:$T$55</definedName>
    <definedName name="__123Graph_FTRAVELPCB" hidden="1">'[7]#REF'!$E$47:$T$47</definedName>
    <definedName name="__123Graph_FTRAVELTOT" hidden="1">'[7]#REF'!$E$39:$T$39</definedName>
    <definedName name="__123Graph_FTRAVELZEM" hidden="1">'[7]#REF'!$E$87:$T$87</definedName>
    <definedName name="__123Graph_LBL_A" hidden="1">[9]OctCP!#REF!</definedName>
    <definedName name="__123Graph_LBL_ANPV" hidden="1">#REF!</definedName>
    <definedName name="__123Graph_LBL_AYTDVOL" hidden="1">[9]OctCP!#REF!</definedName>
    <definedName name="__123Graph_X" hidden="1">[5]DSAR!$A$6:$A$32</definedName>
    <definedName name="__123Graph_XCCMS" hidden="1">[5]DSAR!$A$6:$A$32</definedName>
    <definedName name="__123Graph_XCCSP" hidden="1">[5]DSAR!$A$6:$A$32</definedName>
    <definedName name="__123Graph_XCG" hidden="1">[5]DSAR!$A$6:$A$32</definedName>
    <definedName name="__123Graph_XCM" hidden="1">[5]DSAR!$A$6:$A$32</definedName>
    <definedName name="__123Graph_XCMS" hidden="1">[5]DSAR!$A$6:$A$32</definedName>
    <definedName name="__123Graph_XCSP" hidden="1">[5]DSAR!$A$6:$A$32</definedName>
    <definedName name="__123Graph_XEUALLOTH" hidden="1">'[7]#REF'!$E$1:$T$1</definedName>
    <definedName name="__123Graph_XEUCOMSRV" hidden="1">'[7]#REF'!$E$1:$T$1</definedName>
    <definedName name="__123Graph_XEUMKTG" hidden="1">'[7]#REF'!$E$1:$T$1</definedName>
    <definedName name="__123Graph_XHG" hidden="1">[5]DSAR!$A$6:$A$32</definedName>
    <definedName name="__123Graph_XHMS" hidden="1">[5]DSAR!$A$6:$A$32</definedName>
    <definedName name="__123Graph_XILL" hidden="1">[5]DSAR!$A$6:$A$32</definedName>
    <definedName name="__123Graph_XIOWA" hidden="1">[5]DSAR!$A$6:$A$32</definedName>
    <definedName name="__123Graph_XKEOTA" hidden="1">[5]DSAR!$A$6:$A$32</definedName>
    <definedName name="__123Graph_XLOUD" hidden="1">[5]DSAR!$A$6:$A$32</definedName>
    <definedName name="__123Graph_XMKTGSAL" hidden="1">'[7]#REF'!$E$1:$T$1</definedName>
    <definedName name="__123Graph_XNL" hidden="1">[5]DSAR!$A$6:$A$32</definedName>
    <definedName name="__123Graph_XNPV" hidden="1">#REF!</definedName>
    <definedName name="__123Graph_XPRICE" hidden="1">#REF!</definedName>
    <definedName name="__123Graph_XSAY" hidden="1">[5]DSAR!$A$6:$A$32</definedName>
    <definedName name="__123Graph_XTOTALEU" hidden="1">'[7]#REF'!$E$1:$T$1</definedName>
    <definedName name="__123Graph_XTOTALNA" hidden="1">'[7]#REF'!$E$1:$T$1</definedName>
    <definedName name="__123Graph_XTOTALSA" hidden="1">'[7]#REF'!$E$1:$T$1</definedName>
    <definedName name="__123Graph_XTOTAPEJ" hidden="1">'[7]#REF'!$E$1:$T$1</definedName>
    <definedName name="__123Graph_XTOTJAPAN" hidden="1">'[7]#REF'!$E$1:$T$1</definedName>
    <definedName name="__123Graph_XTOTSYS" hidden="1">[5]DSAR!$A$6:$A$32</definedName>
    <definedName name="__123Graph_XTRAIN" hidden="1">#REF!</definedName>
    <definedName name="__123Graph_XTRAVELCON" hidden="1">'[7]#REF'!$E$1:$T$1</definedName>
    <definedName name="__123Graph_XTRAVELDRA" hidden="1">'[7]#REF'!$E$1:$T$1</definedName>
    <definedName name="__123Graph_XTRAVELGEO" hidden="1">'[7]#REF'!$E$1:$T$1</definedName>
    <definedName name="__123Graph_XTRAVELISP" hidden="1">'[7]#REF'!$E$1:$T$1</definedName>
    <definedName name="__123Graph_XTRAVELTOT" hidden="1">'[7]#REF'!$E$1:$T$1</definedName>
    <definedName name="__123Graph_XTRAVELZEM" hidden="1">'[7]#REF'!$E$1:$T$1</definedName>
    <definedName name="_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_dfd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__DSAuthor" hidden="1">"Caroline Wallo"</definedName>
    <definedName name="__DSComments" hidden="1">"1995 Budget"</definedName>
    <definedName name="__DSCreated" hidden="1">" October 19, 1994"</definedName>
    <definedName name="__DSRevision" hidden="1">1</definedName>
    <definedName name="__FDS_HYPERLINK_TOGGLE_STATE__" hidden="1">"ON"</definedName>
    <definedName name="__FDS_UNIQUE_RANGE_ID_GENERATOR_COUNTER">1</definedName>
    <definedName name="__FDS_UNIQUE_RANGE_ID_GENERATOR_COUNTER_1">114</definedName>
    <definedName name="__FDS_USED_FOR_REUSING_RANGE_IDS_RECYCLE">{42,43,45,47,48,50,52,53,55,59,58,61,63,81,67,69,71,73,76,78,80,44,46,74,49,51,54,56,57,60,62,82,66,68,70,72,75,77,79}</definedName>
    <definedName name="__IntlFixup">TRUE</definedName>
    <definedName name="_00ea49fdae2d40f1b83bbf37a9224757" hidden="1">#REF!</definedName>
    <definedName name="_0213d926b85c4f9ea41d723b5f8e99e6" hidden="1">#REF!</definedName>
    <definedName name="_0288ff76ff9f4e7591686530233b51db" hidden="1">#REF!</definedName>
    <definedName name="_02a056fbda2b40b4aafb323f9d3c84d9" hidden="1">#REF!</definedName>
    <definedName name="_03a72859f5964ef3a2502dc4497d2be0" hidden="1">#REF!</definedName>
    <definedName name="_03c0c49da9c94faf81d5ccaf0ba44b58" hidden="1">#REF!</definedName>
    <definedName name="_05870150d4764dbb8e7c9ba8b5d05e18" hidden="1">#REF!</definedName>
    <definedName name="_059ef9f608e54a87928bf9e808a75874" hidden="1">#REF!</definedName>
    <definedName name="_064884c32f544ac797e54e828ed73865" hidden="1">#REF!</definedName>
    <definedName name="_06b40b6457a847c5ab4683ceafd3fe18" hidden="1">#REF!</definedName>
    <definedName name="_071f8486e785495fa1ace791c2b79685" hidden="1">#REF!</definedName>
    <definedName name="_078f520d180b4f9ab1ee1366a558df15" hidden="1">#REF!</definedName>
    <definedName name="_08bankbalsht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_08d5ab24001f44948c52616da3265ad4" hidden="1">#REF!</definedName>
    <definedName name="_0905a4bc61504c6ab6ed84d557d606fe" hidden="1">#REF!</definedName>
    <definedName name="_09bb1f2064e24115a5ad29ccfd1beac3" hidden="1">#REF!</definedName>
    <definedName name="_09e56e83d5e3408c878c57673e2ddfdc" hidden="1">#REF!</definedName>
    <definedName name="_0ab531f197644cb1accd4e3f13064e84" hidden="1">#REF!</definedName>
    <definedName name="_0b4fb1ba3aa24c2594ee080c8cce9034" hidden="1">#REF!</definedName>
    <definedName name="_0bee3ce895a040489e6cd07566c8b60b" hidden="1">#REF!</definedName>
    <definedName name="_0d003ad1aad649d8bdb67d4b6a593a03" hidden="1">#REF!</definedName>
    <definedName name="_0d39850abe684a7abb1899e193c3fbe9" hidden="1">#REF!</definedName>
    <definedName name="_0d4a46fa867146029019211c4f50e32c" hidden="1">#REF!</definedName>
    <definedName name="_0d835a59ef4648e7802f3e13d3f90400" hidden="1">#REF!</definedName>
    <definedName name="_0d9b513aad7c45ed855ecf3894c1cd62" hidden="1">#REF!</definedName>
    <definedName name="_0e737489b82e4f52a44f053a02963c16" hidden="1">#REF!</definedName>
    <definedName name="_1__123Graph_ACHART_1" hidden="1">[5]DSAR!$BY$6:$BY$32</definedName>
    <definedName name="_1__FDSAUDITLINK__">{"fdsup://directions/FAT Viewer?action=UPDATE&amp;creator=factset&amp;DYN_ARGS=TRUE&amp;DOC_NAME=FAT:FQL_AUDITING_CLIENT_TEMPLATE.FAT&amp;display_string=Audit&amp;VAR:KEY=HCBEXKZGFI&amp;VAR:QUERY=RkZfRUJJVERBKEFOTiwtMkZZLCwsLFVTRCk=&amp;WINDOW=FIRST_POPUP&amp;HEIGHT=450&amp;WIDTH=450&amp;START_MA","XIMIZED=FALSE&amp;VAR:CALENDAR=US&amp;VAR:SYMBOL=653323&amp;VAR:INDEX=0"}</definedName>
    <definedName name="_1__FDSAUDITLINK___1">{"fdsup://directions/FAT Viewer?action=UPDATE&amp;creator=factset&amp;DYN_ARGS=TRUE&amp;DOC_NAME=FAT:FQL_AUDITING_CLIENT_TEMPLATE.FAT&amp;display_string=Audit&amp;VAR:KEY=BMVARWREFE&amp;VAR:QUERY=RkZfRUJJVChDQUwsMjAxMCwsLCxVU0Qp&amp;WINDOW=FIRST_POPUP&amp;HEIGHT=450&amp;WIDTH=450&amp;START_MAXIMI","ZED=FALSE&amp;VAR:CALENDAR=US&amp;VAR:SYMBOL=RHT&amp;VAR:INDEX=0"}</definedName>
    <definedName name="_1_01">#REF!</definedName>
    <definedName name="_10__123Graph_AMC_CSGEO" hidden="1">'[10]#REF'!$E$186:$T$186</definedName>
    <definedName name="_10__123Graph_XMKT_STOR" hidden="1">[5]DSAR!$A$6:$A$32</definedName>
    <definedName name="_10__FDSAUDITLINK__">{"fdsup://directions/FAT Viewer?action=UPDATE&amp;creator=factset&amp;DYN_ARGS=TRUE&amp;DOC_NAME=FAT:FQL_AUDITING_CLIENT_TEMPLATE.FAT&amp;display_string=Audit&amp;VAR:KEY=PUVGHMDOZI&amp;VAR:QUERY=RkZfRUJJVChBTk4sMEZZLCwsLFVTRCk=&amp;WINDOW=FIRST_POPUP&amp;HEIGHT=450&amp;WIDTH=450&amp;START_MAXIMI","ZED=FALSE&amp;VAR:CALENDAR=US&amp;VAR:SYMBOL=AKS&amp;VAR:INDEX=0"}</definedName>
    <definedName name="_10__FDSAUDITLINK___1">{"fdsup://Directions/FactSet Auditing Viewer?action=AUDIT_VALUE&amp;DB=129&amp;ID1=75657710&amp;VALUEID=18141&amp;SDATE=2010&amp;PERIODTYPE=ANN_STD&amp;SCFT=3&amp;window=popup_no_bar&amp;width=385&amp;height=120&amp;START_MAXIMIZED=FALSE&amp;creator=factset&amp;display_string=Audit"}</definedName>
    <definedName name="_10_10">#REF!</definedName>
    <definedName name="_100__123Graph_FCHART_10" hidden="1">'[10]#REF'!$E$228:$T$228</definedName>
    <definedName name="_100__FDSAUDITLINK__">{"fdsup://IBCentral/FAT Viewer?action=UPDATE&amp;creator=factset&amp;DOC_NAME=fat:reuters_qtrly_source_window.fat&amp;display_string=Audit&amp;DYN_ARGS=TRUE&amp;VAR:ID1=68823920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0__FDSAUDITLINK___1">{"fdsup://Directions/FactSet Auditing Viewer?action=AUDIT_VALUE&amp;DB=129&amp;ID1=00506D10&amp;VALUEID=03249&amp;SDATE=2011&amp;PERIODTYPE=ANN_STD&amp;SCFT=3&amp;window=popup_no_bar&amp;width=385&amp;height=120&amp;START_MAXIMIZED=FALSE&amp;creator=factset&amp;display_string=Audit"}</definedName>
    <definedName name="_10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0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0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0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0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0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0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0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0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0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0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0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0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0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0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0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0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0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0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0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0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02__FDSAUDITLINK__">{"fdsup://Directions/FactSet Auditing Viewer?action=AUDIT_VALUE&amp;DB=129&amp;ID1=B07J65&amp;VALUEID=01001&amp;SDATE=2008&amp;PERIODTYPE=ANN_STD&amp;SCFT=3&amp;window=popup_no_bar&amp;width=385&amp;height=120&amp;START_MAXIMIZED=FALSE&amp;creator=factset&amp;display_string=Audit"}</definedName>
    <definedName name="_100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0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0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0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0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0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0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0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0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0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0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0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0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0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0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0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0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0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0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0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0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0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0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0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0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0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0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0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0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0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0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0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0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0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0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0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0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0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0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0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0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0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0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0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0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0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0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0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0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0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0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0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0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0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0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0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0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0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0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0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08__FDSAUDITLINK__">{"fdsup://Directions/FactSet Auditing Viewer?action=AUDIT_VALUE&amp;DB=129&amp;ID1=570035&amp;VALUEID=04601&amp;SDATE=2008&amp;PERIODTYPE=ANN_STD&amp;SCFT=3&amp;window=popup_no_bar&amp;width=385&amp;height=120&amp;START_MAXIMIZED=FALSE&amp;creator=factset&amp;display_string=Audit"}</definedName>
    <definedName name="_100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0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0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0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0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0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0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0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0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0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0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0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0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0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0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0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0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0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0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0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1__123Graph_FCHART_42" hidden="1">[10]Sheet3!#REF!</definedName>
    <definedName name="_101__FDSAUDITLINK__">{"fdsup://IBCentral/FAT Viewer?action=UPDATE&amp;creator=factset&amp;DOC_NAME=fat:reuters_annual_shs_src_window.fat&amp;display_string=Audit&amp;DYN_ARGS=TRUE&amp;VAR:ID1=92956610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01__FDSAUDITLINK___1">{"fdsup://directions/FAT Viewer?action=UPDATE&amp;creator=factset&amp;DYN_ARGS=TRUE&amp;DOC_NAME=FAT:FQL_AUDITING_CLIENT_TEMPLATE.FAT&amp;display_string=Audit&amp;VAR:KEY=KNAHULEXQR&amp;VAR:QUERY=RkZfU0FMRVMoQ0FMLDIwMDgsLCwsVVNEKQ==&amp;WINDOW=FIRST_POPUP&amp;HEIGHT=450&amp;WIDTH=450&amp;START_MA","XIMIZED=FALSE&amp;VAR:CALENDAR=US&amp;VAR:SYMBOL=SPSC&amp;VAR:INDEX=0"}</definedName>
    <definedName name="_10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1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1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1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1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1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1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1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1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1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1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1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1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1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1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1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1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1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1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1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1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1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1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1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1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1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1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1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1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1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1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1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1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1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1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1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1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1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1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1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1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1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1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1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1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1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1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1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1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1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1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1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1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1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1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1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1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1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1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1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1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1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1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1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1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1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1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1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1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1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1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1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1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1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1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1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1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1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1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1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1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1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1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1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1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1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1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1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1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1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1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1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1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1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1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1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1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1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1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1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1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2__123Graph_FCHART_7" hidden="1">'[10]#REF'!$E$120:$T$120</definedName>
    <definedName name="_102__FDSAUDITLINK__">{"fdsup://IBCentral/FAT Viewer?action=UPDATE&amp;creator=factset&amp;DOC_NAME=fat:reuters_annual_shs_src_window.fat&amp;display_string=Audit&amp;DYN_ARGS=TRUE&amp;VAR:ID1=31385510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02__FDSAUDITLINK___1">{"fdsup://Directions/FactSet Auditing Viewer?action=AUDIT_VALUE&amp;DB=129&amp;ID1=81763U10&amp;VALUEID=03249&amp;SDATE=2011&amp;PERIODTYPE=ANN_STD&amp;SCFT=3&amp;window=popup_no_bar&amp;width=385&amp;height=120&amp;START_MAXIMIZED=FALSE&amp;creator=factset&amp;display_string=Audit"}</definedName>
    <definedName name="_10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2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2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2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2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2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2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2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2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2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2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2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2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2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2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2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2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2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2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2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2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2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2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2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2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2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2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2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2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2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2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2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2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2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2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2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2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2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2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2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2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2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2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2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2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2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2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2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2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2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2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2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2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2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2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2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2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2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2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2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2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2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2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2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2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2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2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2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2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2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2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2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2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2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2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2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2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2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2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2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2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2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2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2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2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2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2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2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2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2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2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2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2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2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2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2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2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2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2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2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2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3__123Graph_FCHART_8" hidden="1">'[10]#REF'!$E$128:$T$128</definedName>
    <definedName name="_103__FDSAUDITLINK__">{"fdsup://IBCentral/FAT Viewer?action=UPDATE&amp;creator=factset&amp;DOC_NAME=fat:reuters_annual_shs_src_window.fat&amp;display_string=Audit&amp;DYN_ARGS=TRUE&amp;VAR:ID1=34520320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03__FDSAUDITLINK___1">{"fdsup://Directions/FactSet Auditing Viewer?action=AUDIT_VALUE&amp;DB=129&amp;ID1=87582Y10&amp;VALUEID=03249&amp;SDATE=2011&amp;PERIODTYPE=ANN_STD&amp;SCFT=3&amp;window=popup_no_bar&amp;width=385&amp;height=120&amp;START_MAXIMIZED=FALSE&amp;creator=factset&amp;display_string=Audit"}</definedName>
    <definedName name="_10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3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3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3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3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3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3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3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3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3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3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3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3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3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3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3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3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3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3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3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3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3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3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3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3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3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3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3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3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3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3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3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3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3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3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3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3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3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3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3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3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3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3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3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3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3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3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3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3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3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3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35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3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3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3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3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3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3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3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3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3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3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36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3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3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3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3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3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3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3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3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3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3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37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3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3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3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3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3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3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3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3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3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3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38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3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3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3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3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3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3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3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3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3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3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39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3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3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3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3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3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3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3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3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3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3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4__123Graph_FCHART_9" hidden="1">'[10]#REF'!$E$220:$T$220</definedName>
    <definedName name="_104__FDSAUDITLINK__">{"fdsup://IBCentral/FAT Viewer?action=UPDATE&amp;creator=factset&amp;DOC_NAME=fat:reuters_annual_shs_src_window.fat&amp;display_string=Audit&amp;DYN_ARGS=TRUE&amp;VAR:ID1=68823920&amp;VAR:RCODE=FDSSHSOUTDEPS&amp;VAR:SDATE=20070999&amp;VAR:FREQ=Y&amp;VAR:RELITEM=RP&amp;VAR:CURRENCY=&amp;VAR:CURRSOURCE","=EXSHARE&amp;VAR:NATFREQ=ANNUAL&amp;VAR:RFIELD=FINALIZED&amp;VAR:DB_TYPE=&amp;VAR:UNITS=M&amp;window=popup&amp;width=450&amp;height=300&amp;START_MAXIMIZED=FALSE"}</definedName>
    <definedName name="_104__FDSAUDITLINK___1">{"fdsup://Directions/FactSet Auditing Viewer?action=AUDIT_VALUE&amp;DB=129&amp;ID1=90385D10&amp;VALUEID=03249&amp;SDATE=2011&amp;PERIODTYPE=ANN_STD&amp;SCFT=3&amp;window=popup_no_bar&amp;width=385&amp;height=120&amp;START_MAXIMIZED=FALSE&amp;creator=factset&amp;display_string=Audit"}</definedName>
    <definedName name="_1040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4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4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4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4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4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4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4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4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4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4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41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4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4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4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4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4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4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4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4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4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4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42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4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4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4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4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4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4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4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4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4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4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43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4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4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4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4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4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4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4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4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4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4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44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4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4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4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4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4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4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4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4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4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4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45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4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4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4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4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4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4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4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4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4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4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46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4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4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4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4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4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4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4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4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4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4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47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4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4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4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4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4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4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4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4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4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4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48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4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4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4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4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4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4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4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4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4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4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49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4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4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4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4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4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4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4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4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4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4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5__123Graph_FEUMC_CS" hidden="1">'[10]#REF'!$E$112:$T$112</definedName>
    <definedName name="_105__FDSAUDITLINK__">{"fdsup://IBCentral/FAT Viewer?action=UPDATE&amp;creator=factset&amp;DOC_NAME=fat:reuters_qtrly_source_window.fat&amp;display_string=Audit&amp;DYN_ARGS=TRUE&amp;VAR:ID1=B1RDYG&amp;VAR:RCODE=FEBIT&amp;VAR:SDATE=20070699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05__FDSAUDITLINK___1">{"fdsup://Directions/FactSet Auditing Viewer?action=AUDIT_VALUE&amp;DB=129&amp;ID1=68389X10&amp;VALUEID=03249&amp;SDATE=2011&amp;PERIODTYPE=ANN_STD&amp;SCFT=3&amp;window=popup_no_bar&amp;width=385&amp;height=120&amp;START_MAXIMIZED=FALSE&amp;creator=factset&amp;display_string=Audit"}</definedName>
    <definedName name="_1050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5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5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5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5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5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5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5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5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5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5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51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5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5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5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5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5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5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5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5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5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5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52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5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5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5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5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5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5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5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5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5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5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53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5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5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5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5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5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5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5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5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5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5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54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5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5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5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5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5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5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5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5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5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5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55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5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5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5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5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5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5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5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5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5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5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56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5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5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5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5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5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5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5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5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5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5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57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5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5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5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5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5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5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5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5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5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5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58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5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5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5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5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5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5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5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5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5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5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59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5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5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5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5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5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5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5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5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5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5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6__123Graph_FMC_CSCON" hidden="1">'[10]#REF'!$E$204:$T$204</definedName>
    <definedName name="_106__FDSAUDITLINK__">{"fdsup://IBCentral/FAT Viewer?action=UPDATE&amp;creator=factset&amp;DOC_NAME=fat:reuters_qtrly_source_window.fat&amp;display_string=Audit&amp;DYN_ARGS=TRUE&amp;VAR:ID1=556352&amp;VAR:RCODE=FEBIT&amp;VAR:SDATE=20070699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06__FDSAUDITLINK___1">{"fdsup://Directions/FactSet Auditing Viewer?action=AUDIT_VALUE&amp;DB=129&amp;ID1=48887910&amp;VALUEID=03249&amp;SDATE=2011&amp;PERIODTYPE=ANN_STD&amp;SCFT=3&amp;window=popup_no_bar&amp;width=385&amp;height=120&amp;START_MAXIMIZED=FALSE&amp;creator=factset&amp;display_string=Audit"}</definedName>
    <definedName name="_1060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6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6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6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6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6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6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6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6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6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6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6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6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6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6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6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6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6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6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6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6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62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6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6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6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6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6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6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6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6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6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6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63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6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6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6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6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6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6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6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6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6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6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64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6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6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6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6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6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6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645c7b5975480995c3bb6e7beb5307" hidden="1">#REF!</definedName>
    <definedName name="_106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6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6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6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65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6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6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6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6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6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6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6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6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6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6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66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6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6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6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6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6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6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6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6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6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6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67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6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6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6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6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6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6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6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6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6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6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68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6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6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6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6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6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6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6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6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6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6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69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6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6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6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6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6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6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6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6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6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6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7__123Graph_FMC_CSDRA" hidden="1">'[10]#REF'!$E$196:$T$196</definedName>
    <definedName name="_107__FDSAUDITLINK__">{"fdsup://IBCentral/FAT Viewer?action=UPDATE&amp;creator=factset&amp;DOC_NAME=fat:reuters_qtrly_source_window.fat&amp;display_string=Audit&amp;DYN_ARGS=TRUE&amp;VAR:ID1=B1QH83&amp;VAR:RCODE=FEBIT&amp;VAR:SDATE=20070699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07__FDSAUDITLINK___1">{"fdsup://Directions/FactSet Auditing Viewer?action=AUDIT_VALUE&amp;DB=129&amp;ID1=24230910&amp;VALUEID=03249&amp;SDATE=2011&amp;PERIODTYPE=ANN_STD&amp;SCFT=3&amp;window=popup_no_bar&amp;width=385&amp;height=120&amp;START_MAXIMIZED=FALSE&amp;creator=factset&amp;display_string=Audit"}</definedName>
    <definedName name="_1070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7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7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7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7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7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7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7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7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7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7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71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7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7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7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7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7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7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7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7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7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7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72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7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7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7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7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7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7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7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7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7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7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73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7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7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7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7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7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7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7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7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7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7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74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7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7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7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7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7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7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7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7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7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7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75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7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7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7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7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7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7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7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7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7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7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76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7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7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7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7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7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7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7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7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7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7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77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7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7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7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7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7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7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7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7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7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7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78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7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7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7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7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7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7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7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7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7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7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79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7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7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7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7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7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7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7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7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7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7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8__123Graph_FMC_CSGEO" hidden="1">'[10]#REF'!$E$188:$T$188</definedName>
    <definedName name="_108__FDSAUDITLINK__">{"fdsup://IBCentral/FAT Viewer?action=UPDATE&amp;creator=factset&amp;DOC_NAME=fat:reuters_qtrly_source_window.fat&amp;display_string=Audit&amp;DYN_ARGS=TRUE&amp;VAR:ID1=B1RDYG&amp;VAR:RCODE=FEBIT&amp;VAR:SDATE=20080699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08__FDSAUDITLINK___1">{"fdsup://Directions/FactSet Auditing Viewer?action=AUDIT_VALUE&amp;DB=129&amp;ID1=58471A10&amp;VALUEID=03249&amp;SDATE=2011&amp;PERIODTYPE=ANN_STD&amp;SCFT=3&amp;window=popup_no_bar&amp;width=385&amp;height=120&amp;START_MAXIMIZED=FALSE&amp;creator=factset&amp;display_string=Audit"}</definedName>
    <definedName name="_1080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8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8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8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8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8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8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8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8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8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8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81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8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8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8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8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8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8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8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8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8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8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82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8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8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8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8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8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8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8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8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8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8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83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8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8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8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8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8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8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8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8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8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8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84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8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8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8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8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8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8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8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8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8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8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85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8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8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8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8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8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8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8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8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8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8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85ffe41c1143dd804aba67cfdaf619" hidden="1">#REF!</definedName>
    <definedName name="_1086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8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8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8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8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8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8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8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8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8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8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87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8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8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8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8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8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8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8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8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8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8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8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8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8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8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8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8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8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8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8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8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89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8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8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8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8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8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8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8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8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8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8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9__123Graph_FMC_CSISP" hidden="1">'[10]#REF'!$E$180:$T$180</definedName>
    <definedName name="_109__FDSAUDITLINK__">{"fdsup://IBCentral/FAT Viewer?action=UPDATE&amp;creator=factset&amp;DOC_NAME=fat:reuters_qtrly_source_window.fat&amp;display_string=Audit&amp;DYN_ARGS=TRUE&amp;VAR:ID1=556352&amp;VAR:RCODE=FEBIT&amp;VAR:SDATE=20080699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09__FDSAUDITLINK___1">{"fdsup://Directions/FactSet Auditing Viewer?action=AUDIT_VALUE&amp;DB=129&amp;ID1=64118Q10&amp;VALUEID=03249&amp;SDATE=2011&amp;PERIODTYPE=ANN_STD&amp;SCFT=3&amp;window=popup_no_bar&amp;width=385&amp;height=120&amp;START_MAXIMIZED=FALSE&amp;creator=factset&amp;display_string=Audit"}</definedName>
    <definedName name="_1090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9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9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9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9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9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9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09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09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09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09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091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9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09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09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09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09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09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09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09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09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09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092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9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09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09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09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9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09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09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09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09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09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093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9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09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09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09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09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09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09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09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09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09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094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9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09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09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09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09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09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09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9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09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09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095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9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09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09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09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09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09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09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09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09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09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096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9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09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09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09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09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09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09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09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09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09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097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9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09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09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09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09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09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09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09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09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09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098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9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09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09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09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9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09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09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09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09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09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099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09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09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09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09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09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09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09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09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09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09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0e098ba2a41430aba4f957c5f1ec289" hidden="1">#REF!</definedName>
    <definedName name="_11__123Graph_AMC_CSISP" hidden="1">'[10]#REF'!$E$178:$T$178</definedName>
    <definedName name="_11__123Graph_XX_ACTUAL" hidden="1">[5]DSAR!$A$6:$A$32</definedName>
    <definedName name="_11__FDSAUDITLINK__">{"fdsup://directions/FAT Viewer?action=UPDATE&amp;creator=factset&amp;DYN_ARGS=TRUE&amp;DOC_NAME=FAT:FQL_AUDITING_CLIENT_TEMPLATE.FAT&amp;display_string=Audit&amp;VAR:KEY=SBMVWPMXCP&amp;VAR:QUERY=RkZfRU5UUlBSX1ZBTF9EQUlMWSg0MDc2NywsLCwsJ0RJTCcp&amp;WINDOW=FIRST_POPUP&amp;HEIGHT=450&amp;WIDTH=","450&amp;START_MAXIMIZED=FALSE&amp;VAR:CALENDAR=US&amp;VAR:SYMBOL=SMG&amp;VAR:INDEX=0"}</definedName>
    <definedName name="_11__FDSAUDITLINK___1">{"fdsup://directions/FAT Viewer?action=UPDATE&amp;creator=factset&amp;DYN_ARGS=TRUE&amp;DOC_NAME=FAT:FQL_AUDITING_CLIENT_TEMPLATE.FAT&amp;display_string=Audit&amp;VAR:KEY=PWNCTANCHS&amp;VAR:QUERY=RkZfRUJJVERBX0lCKExUTSwwKQ==&amp;WINDOW=FIRST_POPUP&amp;HEIGHT=450&amp;WIDTH=450&amp;START_MAXIMIZED=","FALSE&amp;VAR:CALENDAR=US&amp;VAR:SYMBOL=RHT&amp;VAR:INDEX=0"}</definedName>
    <definedName name="_11_11">#REF!</definedName>
    <definedName name="_110__123Graph_FMC_CSPCB" hidden="1">'[10]#REF'!$E$172:$T$172</definedName>
    <definedName name="_110__FDSAUDITLINK__">{"fdsup://IBCentral/FAT Viewer?action=UPDATE&amp;creator=factset&amp;DOC_NAME=fat:reuters_qtrly_source_window.fat&amp;display_string=Audit&amp;DYN_ARGS=TRUE&amp;VAR:ID1=B1QH83&amp;VAR:RCODE=FEBIT&amp;VAR:SDATE=20080699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110__FDSAUDITLINK___1">{"fdsup://Directions/FactSet Auditing Viewer?action=AUDIT_VALUE&amp;DB=129&amp;ID1=79466L30&amp;VALUEID=03426&amp;SDATE=2011&amp;PERIODTYPE=ANN_STD&amp;SCFT=3&amp;window=popup_no_bar&amp;width=385&amp;height=120&amp;START_MAXIMIZED=FALSE&amp;creator=factset&amp;display_string=Audit"}</definedName>
    <definedName name="_1100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0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0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0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0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0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0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0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0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0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0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01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0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0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0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0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0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0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0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0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0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0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02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0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0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0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0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0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0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0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0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0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0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03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0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0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0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0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0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0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0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0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0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0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04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0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0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0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0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0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0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0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0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0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0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05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0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0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0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0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0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0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0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0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0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0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06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0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0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0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0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0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0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0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0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0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0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07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0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0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0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0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0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0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0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0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0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0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08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0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0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0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0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0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0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0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0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0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0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09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0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0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0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0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0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0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0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0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0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0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1__123Graph_FMC_CSZEM" hidden="1">'[10]#REF'!$E$212:$T$212</definedName>
    <definedName name="_111__FDSAUDITLINK__">{"fdsup://IBCentral/FAT Viewer?action=UPDATE&amp;creator=factset&amp;DOC_NAME=fat:reuters_annual_shs_src_window.fat&amp;display_string=Audit&amp;DYN_ARGS=TRUE&amp;VAR:ID1=471279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11__FDSAUDITLINK___1">{"fdsup://Directions/FactSet Auditing Viewer?action=AUDIT_VALUE&amp;DB=129&amp;ID1=68389X10&amp;VALUEID=03426&amp;SDATE=2011&amp;PERIODTYPE=ANN_STD&amp;SCFT=3&amp;window=popup_no_bar&amp;width=385&amp;height=120&amp;START_MAXIMIZED=FALSE&amp;creator=factset&amp;display_string=Audit"}</definedName>
    <definedName name="_1110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1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1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1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1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1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1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1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1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1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1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11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1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1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1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1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1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1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1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1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1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1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12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1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1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1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1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1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1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1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1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1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1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13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1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13021494e34036806a169d9dd27e16" hidden="1">#REF!</definedName>
    <definedName name="_111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1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1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1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1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1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1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1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1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14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1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1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1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1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1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1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1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1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1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1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15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1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1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1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1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1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1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1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1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1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1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16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1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1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1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1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1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1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1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1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1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1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17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1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1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1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1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1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1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1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1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1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1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18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1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1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1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1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1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1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1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1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1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1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19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1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1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1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1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1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1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1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1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1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1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2__123Graph_FR_DCON" hidden="1">[10]Sheet3!#REF!</definedName>
    <definedName name="_112__FDSAUDITLINK__">{"fdsup://IBCentral/FAT Viewer?action=UPDATE&amp;creator=factset&amp;DOC_NAME=fat:reuters_annual_shs_src_window.fat&amp;display_string=Audit&amp;DYN_ARGS=TRUE&amp;VAR:ID1=B1RDYG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12__FDSAUDITLINK___1">{"fdsup://Directions/FactSet Auditing Viewer?action=AUDIT_VALUE&amp;DB=129&amp;ID1=54142L10&amp;VALUEID=05194&amp;SDATE=201201&amp;PERIODTYPE=QTR_STD&amp;SCFT=3&amp;window=popup_no_bar&amp;width=385&amp;height=120&amp;START_MAXIMIZED=FALSE&amp;creator=factset&amp;display_string=Audit"}</definedName>
    <definedName name="_1120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2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2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2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2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2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2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2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2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2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2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21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2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2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2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2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2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2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2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2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2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2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22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2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2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2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2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2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2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2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2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2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2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23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2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2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2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2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2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2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2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2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2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2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24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2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2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2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2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2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2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2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2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2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2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25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2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2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2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2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2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2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2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2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2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2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26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2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2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2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2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2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2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2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2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2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2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27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2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2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2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2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2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2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2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2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2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2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28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2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2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2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2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2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2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2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2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2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2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29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2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2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2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2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2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2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2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2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2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2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3__123Graph_FR_DDRA" hidden="1">[10]Sheet3!#REF!</definedName>
    <definedName name="_113__FDSAUDITLINK__">{"fdsup://IBCentral/FAT Viewer?action=UPDATE&amp;creator=factset&amp;DOC_NAME=fat:reuters_annual_shs_src_window.fat&amp;display_string=Audit&amp;DYN_ARGS=TRUE&amp;VAR:ID1=556352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13__FDSAUDITLINK___1">{"fdsup://Directions/FactSet Auditing Viewer?action=AUDIT_VALUE&amp;DB=129&amp;ID1=20670810&amp;VALUEID=03426&amp;SDATE=2011&amp;PERIODTYPE=ANN_STD&amp;SCFT=3&amp;window=popup_no_bar&amp;width=385&amp;height=120&amp;START_MAXIMIZED=FALSE&amp;creator=factset&amp;display_string=Audit"}</definedName>
    <definedName name="_1130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3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3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3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3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3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3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3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3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3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3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31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3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3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3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3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3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3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3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3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3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3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32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3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3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3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3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3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3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3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3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3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3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33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3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3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3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3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3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3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3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3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3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3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34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3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3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3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3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3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3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3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3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3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3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35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3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3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3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3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3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3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3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3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3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3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36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3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3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3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3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3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3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3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3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3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3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37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3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3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3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3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3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3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3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3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3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3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38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3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3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3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3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3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3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3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3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3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3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39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3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3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3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3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3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3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3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3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3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3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4__123Graph_FR_DGEO" hidden="1">[10]Sheet3!#REF!</definedName>
    <definedName name="_114__FDSAUDITLINK__">{"fdsup://IBCentral/FAT Viewer?action=UPDATE&amp;creator=factset&amp;DOC_NAME=fat:reuters_annual_shs_src_window.fat&amp;display_string=Audit&amp;DYN_ARGS=TRUE&amp;VAR:ID1=B1QH83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14__FDSAUDITLINK___1">{"fdsup://directions/FAT Viewer?action=UPDATE&amp;creator=factset&amp;DYN_ARGS=TRUE&amp;DOC_NAME=FAT:FQL_AUDITING_CLIENT_TEMPLATE.FAT&amp;display_string=Audit&amp;VAR:KEY=NWDIXMPYNQ&amp;VAR:QUERY=RkZfRUJJVChDQUwsMjAxMCwsLCxVU0Qp&amp;WINDOW=FIRST_POPUP&amp;HEIGHT=450&amp;WIDTH=450&amp;START_MAXIMI","ZED=FALSE&amp;VAR:CALENDAR=US&amp;VAR:SYMBOL=MKTG&amp;VAR:INDEX=0"}</definedName>
    <definedName name="_1140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4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4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4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4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4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4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4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4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4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4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41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4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4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4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4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4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4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4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4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4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4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42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4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4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4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4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4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4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4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4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4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4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43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4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4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4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4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4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4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4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4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4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4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44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4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4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4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4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4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4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4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4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4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4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45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4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4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4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4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4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4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4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4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4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4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46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4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4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4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4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4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4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4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4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4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4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47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4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4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4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4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4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4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4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4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4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4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48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4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4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4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4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4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4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4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4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4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4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49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4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4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4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4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4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4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4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4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4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4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5__123Graph_FR_DISP" hidden="1">[10]Sheet3!#REF!</definedName>
    <definedName name="_115__FDSAUDITLINK__">{"fdsup://IBCentral/FAT Viewer?action=UPDATE&amp;creator=factset&amp;DOC_NAME=fat:reuters_qtrly_source_window.fat&amp;display_string=Audit&amp;DYN_ARGS=TRUE&amp;VAR:ID1=B1QH83&amp;VAR:RCODE=ACAE&amp;VAR:SDATE=20080699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5__FDSAUDITLINK___1">{"fdsup://directions/FAT Viewer?action=UPDATE&amp;creator=factset&amp;DYN_ARGS=TRUE&amp;DOC_NAME=FAT:FQL_AUDITING_CLIENT_TEMPLATE.FAT&amp;display_string=Audit&amp;VAR:KEY=NSBUFKXERQ&amp;VAR:QUERY=RkZfRUJJVChDQUwsMjAwOSwsLCxVU0Qp&amp;WINDOW=FIRST_POPUP&amp;HEIGHT=450&amp;WIDTH=450&amp;START_MAXIMI","ZED=FALSE&amp;VAR:CALENDAR=US&amp;VAR:SYMBOL=MKTG&amp;VAR:INDEX=0"}</definedName>
    <definedName name="_1150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5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5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5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5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5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5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5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5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5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5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51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5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5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5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5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5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5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5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5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5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5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52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5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5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5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5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5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5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5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5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5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5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53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5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5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5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5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5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5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5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5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5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5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54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5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5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5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5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5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5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5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5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5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5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55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5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5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5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5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5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5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5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5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5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5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56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5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5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5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5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5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5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5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5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5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5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57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5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5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5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5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5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5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5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5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5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5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58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5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5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5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5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5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5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5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5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5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5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59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5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5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5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5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5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5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5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5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5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5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6__123Graph_FR_DPCB" hidden="1">[10]Sheet3!#REF!</definedName>
    <definedName name="_116__FDSAUDITLINK__">{"fdsup://IBCentral/FAT Viewer?action=UPDATE&amp;creator=factset&amp;DOC_NAME=fat:reuters_qtrly_source_window.fat&amp;display_string=Audit&amp;DYN_ARGS=TRUE&amp;VAR:ID1=63934E10&amp;VAR:RCODE=FEBIT&amp;VAR:SDATE=20070799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16__FDSAUDITLINK___1">{"fdsup://directions/FAT Viewer?action=UPDATE&amp;creator=factset&amp;DYN_ARGS=TRUE&amp;DOC_NAME=FAT:FQL_AUDITING_CLIENT_TEMPLATE.FAT&amp;display_string=Audit&amp;VAR:KEY=NWDIXMPYNQ&amp;VAR:QUERY=RkZfRUJJVChDQUwsMjAxMCwsLCxVU0Qp&amp;WINDOW=FIRST_POPUP&amp;HEIGHT=450&amp;WIDTH=450&amp;START_MAXIMI","ZED=FALSE&amp;VAR:CALENDAR=US&amp;VAR:SYMBOL=MKTG&amp;VAR:INDEX=0"}</definedName>
    <definedName name="_1160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6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6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6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6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6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6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6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6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6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6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61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6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6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6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6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6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6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6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6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6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6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62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6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6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6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6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6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6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6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6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6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6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63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6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6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6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6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6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6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6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6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6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6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64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6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6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6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6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6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6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6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6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6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6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65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6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6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6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6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6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6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6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6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6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6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66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6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6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6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6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6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6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6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6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6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6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67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6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6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6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6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6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6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6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6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6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6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68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6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6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6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6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6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6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6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6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6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6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69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6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6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6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6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6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6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6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6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6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6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7__123Graph_FR_DSAL" hidden="1">[10]Sheet3!#REF!</definedName>
    <definedName name="_117__FDSAUDITLINK__">{"fdsup://IBCentral/FAT Viewer?action=UPDATE&amp;creator=factset&amp;DOC_NAME=fat:reuters_qtrly_source_window.fat&amp;display_string=Audit&amp;DYN_ARGS=TRUE&amp;VAR:ID1=23102110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17__FDSAUDITLINK___1">{"fdsup://directions/FAT Viewer?action=UPDATE&amp;creator=factset&amp;DYN_ARGS=TRUE&amp;DOC_NAME=FAT:FQL_AUDITING_CLIENT_TEMPLATE.FAT&amp;display_string=Audit&amp;VAR:KEY=NSBUFKXERQ&amp;VAR:QUERY=RkZfRUJJVChDQUwsMjAwOSwsLCxVU0Qp&amp;WINDOW=FIRST_POPUP&amp;HEIGHT=450&amp;WIDTH=450&amp;START_MAXIMI","ZED=FALSE&amp;VAR:CALENDAR=US&amp;VAR:SYMBOL=MKTG&amp;VAR:INDEX=0"}</definedName>
    <definedName name="_1170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7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7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7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7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7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7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7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7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7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7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71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7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7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7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7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7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7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7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7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7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7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72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7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7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7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7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7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7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7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7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7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7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73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7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7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7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7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7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7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7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7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7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7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74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7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7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7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7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7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7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7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7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7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7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75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7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7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7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7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7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7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7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7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7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7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76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7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7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7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7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7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7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7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7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7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7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77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7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7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7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7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7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7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7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7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7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7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78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7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7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7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7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7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7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7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7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7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7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79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7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7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7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7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7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7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7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7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7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7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8__123Graph_FR_DZEM" hidden="1">[10]Sheet3!#REF!</definedName>
    <definedName name="_118__FDSAUDITLINK__">{"fdsup://IBCentral/FAT Viewer?action=UPDATE&amp;creator=factset&amp;DOC_NAME=fat:reuters_qtrly_source_window.fat&amp;display_string=Audit&amp;DYN_ARGS=TRUE&amp;VAR:ID1=69371810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18__FDSAUDITLINK___1">{"fdsup://directions/FAT Viewer?action=UPDATE&amp;creator=factset&amp;DYN_ARGS=TRUE&amp;DOC_NAME=FAT:FQL_AUDITING_CLIENT_TEMPLATE.FAT&amp;display_string=Audit&amp;VAR:KEY=JELOVKNOVG&amp;VAR:QUERY=RkZfU0FMRVMoQ0FMLDIwMTAsLCwsVVNEKQ==&amp;WINDOW=FIRST_POPUP&amp;HEIGHT=450&amp;WIDTH=450&amp;START_MA","XIMIZED=FALSE&amp;VAR:CALENDAR=US&amp;VAR:SYMBOL=MKTG&amp;VAR:INDEX=0"}</definedName>
    <definedName name="_1180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8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8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8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8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8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8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8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8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8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8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81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8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8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8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8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8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8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8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8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8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8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82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8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8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8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8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8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8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8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8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8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8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83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8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8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8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8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8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8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8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8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8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8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84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8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8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8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8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8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8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8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8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8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8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85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8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8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8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8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8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8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8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8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8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8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86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8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8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8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8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8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8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8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8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8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8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87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8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8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8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8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8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8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8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8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8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8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88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8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8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8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8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8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8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8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8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8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8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89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8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8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8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8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8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8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8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8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8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8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9__123Graph_XCHART_1" hidden="1">'[11]AP ''S ANALYSIS'!#REF!</definedName>
    <definedName name="_119__FDSAUDITLINK__">{"fdsup://IBCentral/FAT Viewer?action=UPDATE&amp;creator=factset&amp;DOC_NAME=fat:reuters_qtrly_source_window.fat&amp;display_string=Audit&amp;DYN_ARGS=TRUE&amp;VAR:ID1=63934E10&amp;VAR:RCODE=FEBIT&amp;VAR:SDATE=20080799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19__FDSAUDITLINK___1">{"fdsup://directions/FAT Viewer?action=UPDATE&amp;creator=factset&amp;DYN_ARGS=TRUE&amp;DOC_NAME=FAT:FQL_AUDITING_CLIENT_TEMPLATE.FAT&amp;display_string=Audit&amp;VAR:KEY=ZQLCHYTMBQ&amp;VAR:QUERY=RkZfU0FMRVMoQ0FMLDIwMDksLCwsVVNEKQ==&amp;WINDOW=FIRST_POPUP&amp;HEIGHT=450&amp;WIDTH=450&amp;START_MA","XIMIZED=FALSE&amp;VAR:CALENDAR=US&amp;VAR:SYMBOL=MKTG&amp;VAR:INDEX=0"}</definedName>
    <definedName name="_1190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9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9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9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9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9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19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19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19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19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19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191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9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19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19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19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19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19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19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19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19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19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192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9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19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19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9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19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19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19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19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19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19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193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9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19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19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9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9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9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9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9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9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19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194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19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19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19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19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9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19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19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19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19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19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195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19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19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19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19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19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19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19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19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19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19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196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19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19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19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19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19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19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19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19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19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19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197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19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19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19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19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19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19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19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19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19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19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198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19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19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19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19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19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19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19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19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19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19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199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19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19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19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19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19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19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19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19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19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19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__123Graph_AMC_CSPCB" hidden="1">'[10]#REF'!$E$170:$T$170</definedName>
    <definedName name="_12__123Graph_CCHART_1" hidden="1">'[12]AP ''S ANALYSIS'!#REF!</definedName>
    <definedName name="_12__FDSAUDITLINK__">{"fdsup://directions/FAT Viewer?action=UPDATE&amp;creator=factset&amp;DYN_ARGS=TRUE&amp;DOC_NAME=FAT:FQL_AUDITING_CLIENT_TEMPLATE.FAT&amp;display_string=Audit&amp;VAR:KEY=GRCNQPWVGJ&amp;VAR:QUERY=RkZfRU5UUlBSX1ZBTF9EQUlMWSg0MDc2NywsLCwsJ0RJTCcp&amp;WINDOW=FIRST_POPUP&amp;HEIGHT=450&amp;WIDTH=","450&amp;START_MAXIMIZED=FALSE&amp;VAR:CALENDAR=US&amp;VAR:SYMBOL=WNI&amp;VAR:INDEX=0"}</definedName>
    <definedName name="_12__FDSAUDITLINK___1">{"fdsup://directions/FAT Viewer?action=UPDATE&amp;creator=factset&amp;DYN_ARGS=TRUE&amp;DOC_NAME=FAT:FQL_AUDITING_CLIENT_TEMPLATE.FAT&amp;display_string=Audit&amp;VAR:KEY=UXKFSPCPCF&amp;VAR:QUERY=RkZfRUJJVChDQUwsMjAxMCwsLCxVU0Qp&amp;WINDOW=FIRST_POPUP&amp;HEIGHT=450&amp;WIDTH=450&amp;START_MAXIMI","ZED=FALSE&amp;VAR:CALENDAR=US&amp;VAR:SYMBOL=N&amp;VAR:INDEX=0"}</definedName>
    <definedName name="_12__FDSAUIDTLINK__SHOR">{"fdsup://directions/FAT Viewer?action=UPDATE&amp;creator=factset&amp;DYN_ARGS=TRUE&amp;DOC_NAME=FAT:FQL_AUDITING_CLIENT_TEMPLATE.FAT&amp;display_string=Audit&amp;VAR:KEY=BKFUZMDGHQ&amp;VAR:QUERY=RkZfR1JPU1NfSU5DKEFOTiwwLC0xMEFZKQ==&amp;WINDOW=FIRST_POPUP&amp;HEIGHT=450&amp;WIDTH=450&amp;START_MA","XIMIZED=FALSE&amp;VAR:CALENDAR=US&amp;VAR:SYMBOL=LRCX&amp;VAR:INDEX=6"}</definedName>
    <definedName name="_12__FDSAUIDTLINK__SHOR_1">{"fdsup://directions/FAT Viewer?action=UPDATE&amp;creator=factset&amp;DYN_ARGS=TRUE&amp;DOC_NAME=FAT:FQL_AUDITING_CLIENT_TEMPLATE.FAT&amp;display_string=Audit&amp;VAR:KEY=BKFUZMDGHQ&amp;VAR:QUERY=RkZfR1JPU1NfSU5DKEFOTiwwLC0xMEFZKQ==&amp;WINDOW=FIRST_POPUP&amp;HEIGHT=450&amp;WIDTH=450&amp;START_MA","XIMIZED=FALSE&amp;VAR:CALENDAR=US&amp;VAR:SYMBOL=LRCX&amp;VAR:INDEX=6"}</definedName>
    <definedName name="_12_12">#REF!</definedName>
    <definedName name="_120__123Graph_XCHART_10" hidden="1">'[10]#REF'!$E$1:$T$1</definedName>
    <definedName name="_120__FDSAUDITLINK__">{"fdsup://IBCentral/FAT Viewer?action=UPDATE&amp;creator=factset&amp;DOC_NAME=fat:reuters_qtrly_source_window.fat&amp;display_string=Audit&amp;DYN_ARGS=TRUE&amp;VAR:ID1=23102110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20__FDSAUDITLINK___1">{"fdsup://directions/FAT Viewer?action=UPDATE&amp;creator=factset&amp;DYN_ARGS=TRUE&amp;DOC_NAME=FAT:FQL_AUDITING_CLIENT_TEMPLATE.FAT&amp;display_string=Audit&amp;VAR:KEY=RMBWXKVCHO&amp;VAR:QUERY=RkZfU0FMRVMoQ0FMLDIwMDgsLCwsVVNEKQ==&amp;WINDOW=FIRST_POPUP&amp;HEIGHT=450&amp;WIDTH=450&amp;START_MA","XIMIZED=FALSE&amp;VAR:CALENDAR=US&amp;VAR:SYMBOL=MKTG&amp;VAR:INDEX=0"}</definedName>
    <definedName name="_1200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0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0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0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0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0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0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0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0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0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0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01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0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0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0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0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0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0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0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0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0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0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02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0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0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0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0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0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0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0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0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0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0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03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0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0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0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0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0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0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0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0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0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0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04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0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0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0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0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0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0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0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0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0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0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05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0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0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0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0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0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0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0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0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0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0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06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0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0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0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0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0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0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0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0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0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0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07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0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0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0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0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0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0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0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0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0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0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08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0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0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0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0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0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0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0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0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0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0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09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0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0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0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0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0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0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0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0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0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0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1__123Graph_XCHART_7" hidden="1">'[10]#REF'!$E$1:$T$1</definedName>
    <definedName name="_121__FDSAUDITLINK__">{"fdsup://IBCentral/FAT Viewer?action=UPDATE&amp;creator=factset&amp;DOC_NAME=fat:reuters_qtrly_source_window.fat&amp;display_string=Audit&amp;DYN_ARGS=TRUE&amp;VAR:ID1=69371810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21__FDSAUDITLINK___1">{"fdsup://directions/FAT Viewer?action=UPDATE&amp;creator=factset&amp;DYN_ARGS=TRUE&amp;DOC_NAME=FAT:FQL_AUDITING_CLIENT_TEMPLATE.FAT&amp;display_string=Audit&amp;VAR:KEY=HENGRQDGNC&amp;VAR:QUERY=RkZfUk9FKEFOTiwp&amp;WINDOW=FIRST_POPUP&amp;HEIGHT=450&amp;WIDTH=450&amp;START_MAXIMIZED=FALSE&amp;VAR:CA","LENDAR=US&amp;VAR:SYMBOL=MKTG&amp;VAR:INDEX=0"}</definedName>
    <definedName name="_1210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1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1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1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1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1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1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1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1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1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1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11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1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1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1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1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1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1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1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1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1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1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12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1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1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1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1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1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1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1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1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1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1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13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1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1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1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1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1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1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1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1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1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1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14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1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1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1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1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1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1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1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1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1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1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15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1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1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1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1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1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1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1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1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1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1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16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1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1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1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1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1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1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1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1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1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1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17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1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1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1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1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1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1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1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1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1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1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18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1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1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1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1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1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1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1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1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1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1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19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1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1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1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1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1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1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1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1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1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1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1d751fc9064c20bda900104b59aff8" hidden="1">#REF!</definedName>
    <definedName name="_122__123Graph_XCHART_8" hidden="1">'[10]#REF'!$E$1:$T$1</definedName>
    <definedName name="_122__FDSAUDITLINK__">{"fdsup://IBCentral/FAT Viewer?action=UPDATE&amp;creator=factset&amp;DOC_NAME=fat:reuters_qtrly_source_window.fat&amp;display_string=Audit&amp;DYN_ARGS=TRUE&amp;VAR:ID1=23102110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_1">{"fdsup://Directions/FactSet Auditing Viewer?action=AUDIT_VALUE&amp;DB=129&amp;ID1=76124810&amp;VALUEID=18321&amp;SDATE=2010&amp;PERIODTYPE=ANN_STD&amp;SCFT=3&amp;window=popup_no_bar&amp;width=385&amp;height=120&amp;START_MAXIMIZED=FALSE&amp;creator=factset&amp;display_string=Audit"}</definedName>
    <definedName name="_1220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2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2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2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2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2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2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2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2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2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2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21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2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2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2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2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2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2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2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2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2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2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22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2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2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2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2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2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2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2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2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2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2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23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2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2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2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2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2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2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2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2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2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2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24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2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2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2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2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2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2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2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2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2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2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25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2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2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2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2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2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2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2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2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2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2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26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2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2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2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2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2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2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2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2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2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2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2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2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2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2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2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2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2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2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2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2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2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2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2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2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2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2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2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2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2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2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2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2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2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2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2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2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2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2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2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2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3__123Graph_XCHART_9" hidden="1">'[10]#REF'!$E$1:$T$1</definedName>
    <definedName name="_123__FDSAUDITLINK__">{"fdsup://IBCentral/FAT Viewer?action=UPDATE&amp;creator=factset&amp;DOC_NAME=fat:reuters_qtrly_source_window.fat&amp;display_string=Audit&amp;DYN_ARGS=TRUE&amp;VAR:ID1=69371810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_1">{"fdsup://Directions/FactSet Auditing Viewer?action=AUDIT_VALUE&amp;DB=129&amp;ID1=76124810&amp;VALUEID=18141&amp;SDATE=2010&amp;PERIODTYPE=ANN_STD&amp;SCFT=3&amp;window=popup_no_bar&amp;width=385&amp;height=120&amp;START_MAXIMIZED=FALSE&amp;creator=factset&amp;display_string=Audit"}</definedName>
    <definedName name="_12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3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3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3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3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3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3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3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3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3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3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3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3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3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3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3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3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3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3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3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3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3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3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3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3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3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3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3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3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3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3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3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3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3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3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3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3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3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3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3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3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3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3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3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3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3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3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3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3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3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3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3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3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3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3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3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3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3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3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3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3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3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3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3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3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3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3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3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3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3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3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3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3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3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3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3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3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3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3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3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3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3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3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3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3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3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3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3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3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3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3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3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3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3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3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3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3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3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3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3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3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3Graph_B1" hidden="1">#REF!</definedName>
    <definedName name="_124__123Graph_XEUMC_CS" hidden="1">'[10]#REF'!$E$1:$T$1</definedName>
    <definedName name="_124__FDSAUDITLINK__">{"fdsup://IBCentral/FAT Viewer?action=UPDATE&amp;creator=factset&amp;DOC_NAME=fat:reuters_qtrly_source_window.fat&amp;display_string=Audit&amp;DYN_ARGS=TRUE&amp;VAR:ID1=23102110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_1">{"fdsup://directions/FAT Viewer?action=UPDATE&amp;creator=factset&amp;DYN_ARGS=TRUE&amp;DOC_NAME=FAT:FQL_AUDITING_CLIENT_TEMPLATE.FAT&amp;display_string=Audit&amp;VAR:KEY=XCJKLQXWVY&amp;VAR:QUERY=RkZfRUJJVERBX0lCKExUTSwwKQ==&amp;WINDOW=FIRST_POPUP&amp;HEIGHT=450&amp;WIDTH=450&amp;START_MAXIMIZED=","FALSE&amp;VAR:CALENDAR=US&amp;VAR:SYMBOL=MKTG&amp;VAR:INDEX=0"}</definedName>
    <definedName name="_12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4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4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4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4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4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4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4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4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4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4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4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4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4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4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4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4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4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4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4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4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4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4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4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4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4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4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4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4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4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4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4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4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4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4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4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4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4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4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4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4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4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4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4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4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4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4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4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4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4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4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4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4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4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4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4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4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4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4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4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4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4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4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4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4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4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4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4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4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4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4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4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4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4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4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4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4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4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4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4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4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4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4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4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4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4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4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4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4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4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4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4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4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4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4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4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4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4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4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4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4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5__123Graph_XMC_CSCON" hidden="1">'[10]#REF'!$E$1:$T$1</definedName>
    <definedName name="_125__FDSAUDITLINK__">{"fdsup://IBCentral/FAT Viewer?action=UPDATE&amp;creator=factset&amp;DOC_NAME=fat:reuters_annual_shs_src_window.fat&amp;display_string=Audit&amp;DYN_ARGS=TRUE&amp;VAR:ID1=23102110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25__FDSAUDITLINK___1">{"fdsup://directions/FAT Viewer?action=UPDATE&amp;creator=factset&amp;DYN_ARGS=TRUE&amp;DOC_NAME=FAT:FQL_AUDITING_CLIENT_TEMPLATE.FAT&amp;display_string=Audit&amp;VAR:KEY=NOHCJAJMJO&amp;VAR:QUERY=RkZfRU5UUlBSX1ZBTF9EQUlMWSgwLCwsUkYsLCdESUwnKQ==&amp;WINDOW=FIRST_POPUP&amp;HEIGHT=450&amp;WIDTH=","450&amp;START_MAXIMIZED=FALSE&amp;VAR:CALENDAR=US&amp;VAR:SYMBOL=MKTG&amp;VAR:INDEX=0"}</definedName>
    <definedName name="_12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5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5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5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5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5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5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5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5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5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5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5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5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5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5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5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5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5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5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5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5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5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5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5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5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5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5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5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5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5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5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5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5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5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5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5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5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5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5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5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5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5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5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5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5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5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5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5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5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5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5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5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5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5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5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5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5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5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5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5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5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5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5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5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5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5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5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5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5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5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5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5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5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5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5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5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5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5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5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5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5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5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5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5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5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5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5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5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5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5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5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5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5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5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5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5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5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5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5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5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5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6__123Graph_XMC_CSDRA" hidden="1">'[10]#REF'!$E$1:$T$1</definedName>
    <definedName name="_126__FDSAUDITLINK__">{"fdsup://IBCentral/FAT Viewer?action=UPDATE&amp;creator=factset&amp;DOC_NAME=fat:reuters_annual_shs_src_window.fat&amp;display_string=Audit&amp;DYN_ARGS=TRUE&amp;VAR:ID1=69371810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26__FDSAUDITLINK___1">{"fdsup://Directions/FactSet Auditing Viewer?action=AUDIT_VALUE&amp;DB=129&amp;ID1=76124810&amp;VALUEID=03451&amp;SDATE=2010&amp;PERIODTYPE=ANN_STD&amp;SCFT=3&amp;window=popup_no_bar&amp;width=385&amp;height=120&amp;START_MAXIMIZED=FALSE&amp;creator=factset&amp;display_string=Audit"}</definedName>
    <definedName name="_12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6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6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6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6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6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6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6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6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6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6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6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6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6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6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6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6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6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6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6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6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6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6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6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6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6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6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6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6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6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6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6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6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6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6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6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6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6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6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6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6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6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6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6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6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6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6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6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6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6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6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6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6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6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6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6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6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6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6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6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6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6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6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6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6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6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6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6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6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6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6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6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6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6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6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6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6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6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6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6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6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6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6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6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6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6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6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6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6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6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6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6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6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6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6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6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6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6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6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6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6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7__123Graph_XMC_CSGEO" hidden="1">'[10]#REF'!$E$1:$T$1</definedName>
    <definedName name="_127__FDSAUDITLINK__">{"fdsup://IBCentral/FAT Viewer?action=UPDATE&amp;creator=factset&amp;DOC_NAME=fat:reuters_qtrly_source_window.fat&amp;display_string=Audit&amp;DYN_ARGS=TRUE&amp;VAR:ID1=02916P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7__FDSAUDITLINK___1">{"fdsup://Directions/FactSet Auditing Viewer?action=AUDIT_VALUE&amp;DB=129&amp;ID1=76124810&amp;VALUEID=02001&amp;SDATE=201103&amp;PERIODTYPE=QTR_STD&amp;SCFT=3&amp;window=popup_no_bar&amp;width=385&amp;height=120&amp;START_MAXIMIZED=FALSE&amp;creator=factset&amp;display_string=Audit"}</definedName>
    <definedName name="_12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7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7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7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7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7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7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7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7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7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7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7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7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7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7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7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7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7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7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7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7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7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7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7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7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7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7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7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7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7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7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7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7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7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7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7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7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7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7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7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7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7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7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7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7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7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7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7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7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7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7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7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7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7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7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7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7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7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7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7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7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75d84549014e4fa15338c2729ce87c" hidden="1">#REF!</definedName>
    <definedName name="_12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7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7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7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7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7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7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7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7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7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7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7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7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7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7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7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7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7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7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7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7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7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7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7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7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7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7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7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7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7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7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7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7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7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7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7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7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7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7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7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7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8__123Graph_XMC_CSISP" hidden="1">'[10]#REF'!$E$1:$T$1</definedName>
    <definedName name="_128__FDSAUDITLINK__">{"fdsup://IBCentral/FAT Viewer?action=UPDATE&amp;creator=factset&amp;DOC_NAME=fat:reuters_qtrly_source_window.fat&amp;display_string=Audit&amp;DYN_ARGS=TRUE&amp;VAR:ID1=35702310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_1">{"fdsup://Directions/FactSet Auditing Viewer?action=AUDIT_VALUE&amp;DB=129&amp;ID1=76124810&amp;VALUEID=05194&amp;SDATE=201103&amp;PERIODTYPE=QTR_STD&amp;SCFT=3&amp;window=popup_no_bar&amp;width=385&amp;height=120&amp;START_MAXIMIZED=FALSE&amp;creator=factset&amp;display_string=Audit"}</definedName>
    <definedName name="_12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8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8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8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8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8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8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8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8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8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8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8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8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8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8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8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8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8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8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8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8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8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8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8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8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8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8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8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8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8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8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8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8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8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8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8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8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8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8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8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8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8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8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8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8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8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8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8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8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8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8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8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8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8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8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8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8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8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8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8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8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8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8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8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8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8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8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8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8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8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8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8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8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8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8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8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8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8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8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8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8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8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8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8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8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8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8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8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8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8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8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8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8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8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8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8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8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8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8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8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8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9__123Graph_XMC_CSPCB" hidden="1">'[10]#REF'!$E$1:$T$1</definedName>
    <definedName name="_129__FDSAUDITLINK__">{"fdsup://IBCentral/FAT Viewer?action=UPDATE&amp;creator=factset&amp;DOC_NAME=fat:reuters_qtrly_source_window.fat&amp;display_string=Audit&amp;DYN_ARGS=TRUE&amp;VAR:ID1=02916P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9__FDSAUDITLINK___1">{"fdsup://directions/FAT Viewer?action=UPDATE&amp;creator=factset&amp;DYN_ARGS=TRUE&amp;DOC_NAME=FAT:FQL_AUDITING_CLIENT_TEMPLATE.FAT&amp;display_string=Audit&amp;VAR:KEY=VUZCZEXGTS&amp;VAR:QUERY=RkZfRUJJVChDQUwsMjAxMCwsLCxVU0Qp&amp;WINDOW=FIRST_POPUP&amp;HEIGHT=450&amp;WIDTH=450&amp;START_MAXIMI","ZED=FALSE&amp;VAR:CALENDAR=US&amp;VAR:SYMBOL=TNGO&amp;VAR:INDEX=0"}</definedName>
    <definedName name="_12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9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9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9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9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9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9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29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29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29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29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2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9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29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29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29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29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29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29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29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29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9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2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9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29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29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29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29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29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29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29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29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29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2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9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29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29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29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29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29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29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29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29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29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2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9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29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9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29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29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29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29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29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29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29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295__FDSAUDITLINK__">{"fdsup://Directions/FactSet Auditing Viewer?action=AUDIT_VALUE&amp;DB=129&amp;ID1=019520&amp;VALUEID=01001&amp;SDATE=2009&amp;PERIODTYPE=ANN_STD&amp;SCFT=3&amp;window=popup_no_bar&amp;width=385&amp;height=120&amp;START_MAXIMIZED=FALSE&amp;creator=factset&amp;display_string=Audit"}</definedName>
    <definedName name="_129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29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29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29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29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29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29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29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29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29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2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9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29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29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29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29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29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29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29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29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29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297__FDSAUDITLINK__">{"fdsup://Directions/FactSet Auditing Viewer?action=AUDIT_VALUE&amp;DB=129&amp;ID1=712167&amp;VALUEID=01001&amp;SDATE=2008&amp;PERIODTYPE=ANN_STD&amp;SCFT=3&amp;window=popup_no_bar&amp;width=385&amp;height=120&amp;START_MAXIMIZED=FALSE&amp;creator=factset&amp;display_string=Audit"}</definedName>
    <definedName name="_129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29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29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29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29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29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29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29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29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29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298__FDSAUDITLINK__">{"fdsup://Directions/FactSet Auditing Viewer?action=AUDIT_VALUE&amp;DB=129&amp;ID1=548120&amp;VALUEID=04601&amp;SDATE=2008&amp;PERIODTYPE=ANN_STD&amp;SCFT=3&amp;window=popup_no_bar&amp;width=385&amp;height=120&amp;START_MAXIMIZED=FALSE&amp;creator=factset&amp;display_string=Audit"}</definedName>
    <definedName name="_129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29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29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29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29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9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29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29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29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29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2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29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29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29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29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29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29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29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29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29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29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2a810e8f6ea465db928360989419cc5" hidden="1">#REF!</definedName>
    <definedName name="_12da78de15f24ee187474373c2e3137c" hidden="1">#REF!</definedName>
    <definedName name="_13__123Graph_AMC_CSZEM" hidden="1">'[10]#REF'!$E$210:$T$210</definedName>
    <definedName name="_13__FDSAUDITLINK__">{"fdsup://directions/FAT Viewer?action=UPDATE&amp;creator=factset&amp;DYN_ARGS=TRUE&amp;DOC_NAME=FAT:FQL_AUDITING_CLIENT_TEMPLATE.FAT&amp;display_string=Audit&amp;VAR:KEY=CPODUVUTYJ&amp;VAR:QUERY=RkZfRU5UUlBSX1ZBTF9EQUlMWSg0MDc2NywsLCwsJ0RJTCcp&amp;WINDOW=FIRST_POPUP&amp;HEIGHT=450&amp;WIDTH=","450&amp;START_MAXIMIZED=FALSE&amp;VAR:CALENDAR=US&amp;VAR:SYMBOL=REV&amp;VAR:INDEX=0"}</definedName>
    <definedName name="_13__FDSAUDITLINK___1">{"fdsup://Directions/FactSet Auditing Viewer?action=AUDIT_VALUE&amp;DB=129&amp;ID1=75657710&amp;VALUEID=02001&amp;SDATE=201103&amp;PERIODTYPE=QTR_STD&amp;SCFT=3&amp;window=popup_no_bar&amp;width=385&amp;height=120&amp;START_MAXIMIZED=FALSE&amp;creator=factset&amp;display_string=Audit"}</definedName>
    <definedName name="_13__FDSAUITLINK__SHOR">{"fdsup://directions/FAT Viewer?action=UPDATE&amp;creator=factset&amp;DYN_ARGS=TRUE&amp;DOC_NAME=FAT:FQL_AUDITING_CLIENT_TEMPLATE.FAT&amp;display_string=Audit&amp;VAR:KEY=BKFUZMDGHQ&amp;VAR:QUERY=RkZfR1JPU1NfSU5DKEFOTiwwLC0xMEFZKQ==&amp;WINDOW=FIRST_POPUP&amp;HEIGHT=450&amp;WIDTH=450&amp;START_MA","XIMIZED=FALSE&amp;VAR:CALENDAR=US&amp;VAR:SYMBOL=LRCX&amp;VAR:INDEX=5"}</definedName>
    <definedName name="_13__FDSAUITLINK__SHOR_1">{"fdsup://directions/FAT Viewer?action=UPDATE&amp;creator=factset&amp;DYN_ARGS=TRUE&amp;DOC_NAME=FAT:FQL_AUDITING_CLIENT_TEMPLATE.FAT&amp;display_string=Audit&amp;VAR:KEY=BKFUZMDGHQ&amp;VAR:QUERY=RkZfR1JPU1NfSU5DKEFOTiwwLC0xMEFZKQ==&amp;WINDOW=FIRST_POPUP&amp;HEIGHT=450&amp;WIDTH=450&amp;START_MA","XIMIZED=FALSE&amp;VAR:CALENDAR=US&amp;VAR:SYMBOL=LRCX&amp;VAR:INDEX=5"}</definedName>
    <definedName name="_130__123Graph_XMC_CSZEM" hidden="1">'[10]#REF'!$E$1:$T$1</definedName>
    <definedName name="_130__FDSAUDITLINK__">{"fdsup://IBCentral/FAT Viewer?action=UPDATE&amp;creator=factset&amp;DOC_NAME=fat:reuters_qtrly_source_window.fat&amp;display_string=Audit&amp;DYN_ARGS=TRUE&amp;VAR:ID1=35702310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0__FDSAUDITLINK___1">{"fdsup://directions/FAT Viewer?action=UPDATE&amp;creator=factset&amp;DYN_ARGS=TRUE&amp;DOC_NAME=FAT:FQL_AUDITING_CLIENT_TEMPLATE.FAT&amp;display_string=Audit&amp;VAR:KEY=VWDSVUPIZA&amp;VAR:QUERY=RkZfRUJJVChDQUwsMjAwOSwsLCxVU0Qp&amp;WINDOW=FIRST_POPUP&amp;HEIGHT=450&amp;WIDTH=450&amp;START_MAXIMI","ZED=FALSE&amp;VAR:CALENDAR=US&amp;VAR:SYMBOL=TNGO&amp;VAR:INDEX=0"}</definedName>
    <definedName name="_13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0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0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0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0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0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0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0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0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0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0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01__FDSAUDITLINK__">{"fdsup://Directions/FactSet Auditing Viewer?action=AUDIT_VALUE&amp;DB=129&amp;ID1=B17R24&amp;VALUEID=01001&amp;SDATE=2008&amp;PERIODTYPE=ANN_STD&amp;SCFT=3&amp;window=popup_no_bar&amp;width=385&amp;height=120&amp;START_MAXIMIZED=FALSE&amp;creator=factset&amp;display_string=Audit"}</definedName>
    <definedName name="_130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0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0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0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0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0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0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0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0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0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02__FDSAUDITLINK__">{"fdsup://Directions/FactSet Auditing Viewer?action=AUDIT_VALUE&amp;DB=129&amp;ID1=509233&amp;VALUEID=04601&amp;SDATE=2008&amp;PERIODTYPE=ANN_STD&amp;SCFT=3&amp;window=popup_no_bar&amp;width=385&amp;height=120&amp;START_MAXIMIZED=FALSE&amp;creator=factset&amp;display_string=Audit"}</definedName>
    <definedName name="_130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0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0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0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0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0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0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0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0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0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0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0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0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0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0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0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0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0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0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0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0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0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0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0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0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0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0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0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0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0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0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0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0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0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0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0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0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0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0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0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06__FDSAUDITLINK__">{"fdsup://Directions/FactSet Auditing Viewer?action=AUDIT_VALUE&amp;DB=129&amp;ID1=88579Y10&amp;VALUEID=01001&amp;SDATE=2008&amp;PERIODTYPE=ANN_STD&amp;SCFT=3&amp;window=popup_no_bar&amp;width=385&amp;height=120&amp;START_MAXIMIZED=FALSE&amp;creator=factset&amp;display_string=Audit"}</definedName>
    <definedName name="_130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0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0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0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0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0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0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0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0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0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07__FDSAUDITLINK__">{"fdsup://Directions/FactSet Auditing Viewer?action=AUDIT_VALUE&amp;DB=129&amp;ID1=G2414010&amp;VALUEID=04601&amp;SDATE=2008&amp;PERIODTYPE=ANN_STD&amp;SCFT=3&amp;window=popup_no_bar&amp;width=385&amp;height=120&amp;START_MAXIMIZED=FALSE&amp;creator=factset&amp;display_string=Audit"}</definedName>
    <definedName name="_130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0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0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0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0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0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0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0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0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0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0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0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0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0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0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0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0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0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0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0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0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0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0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0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0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0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0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0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0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0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1__FDSAUDITLINK__">{"fdsup://IBCentral/FAT Viewer?action=UPDATE&amp;creator=factset&amp;DOC_NAME=fat:reuters_annual_shs_src_window.fat&amp;display_string=Audit&amp;DYN_ARGS=TRUE&amp;VAR:ID1=35702310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31__FDSAUDITLINK___1">{"fdsup://directions/FAT Viewer?action=UPDATE&amp;creator=factset&amp;DYN_ARGS=TRUE&amp;DOC_NAME=FAT:FQL_AUDITING_CLIENT_TEMPLATE.FAT&amp;display_string=Audit&amp;VAR:KEY=VUZCZEXGTS&amp;VAR:QUERY=RkZfRUJJVChDQUwsMjAxMCwsLCxVU0Qp&amp;WINDOW=FIRST_POPUP&amp;HEIGHT=450&amp;WIDTH=450&amp;START_MAXIMI","ZED=FALSE&amp;VAR:CALENDAR=US&amp;VAR:SYMBOL=TNGO&amp;VAR:INDEX=0"}</definedName>
    <definedName name="_13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1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1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1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1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1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1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1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1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1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1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1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1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1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1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1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1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1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1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1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1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1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1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1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1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1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1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1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1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1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1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1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1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1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1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1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1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1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1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1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1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1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1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1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1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1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1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1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1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1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1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1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1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1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1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1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1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1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1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1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1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1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1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1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1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1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1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1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1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1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1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1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1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1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1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1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1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1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1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1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1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1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1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1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1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1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1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1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1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1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1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1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1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1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1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1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1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1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1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1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1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2__FDSAUDITLINK__">{"fdsup://IBCentral/FAT Viewer?action=UPDATE&amp;creator=factset&amp;DOC_NAME=fat:reuters_qtrly_source_window.fat&amp;display_string=Audit&amp;DYN_ARGS=TRUE&amp;VAR:ID1=31385510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32__FDSAUDITLINK___1">{"fdsup://directions/FAT Viewer?action=UPDATE&amp;creator=factset&amp;DYN_ARGS=TRUE&amp;DOC_NAME=FAT:FQL_AUDITING_CLIENT_TEMPLATE.FAT&amp;display_string=Audit&amp;VAR:KEY=VWDSVUPIZA&amp;VAR:QUERY=RkZfRUJJVChDQUwsMjAwOSwsLCxVU0Qp&amp;WINDOW=FIRST_POPUP&amp;HEIGHT=450&amp;WIDTH=450&amp;START_MAXIMI","ZED=FALSE&amp;VAR:CALENDAR=US&amp;VAR:SYMBOL=TNGO&amp;VAR:INDEX=0"}</definedName>
    <definedName name="_13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2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2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2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2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2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2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2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2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2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2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21__FDSAUDITLINK__">{"fdsup://Directions/FactSet Auditing Viewer?action=AUDIT_VALUE&amp;DB=129&amp;ID1=B1WVF6&amp;VALUEID=04601&amp;SDATE=2008&amp;PERIODTYPE=ANN_STD&amp;SCFT=3&amp;window=popup_no_bar&amp;width=385&amp;height=120&amp;START_MAXIMIZED=FALSE&amp;creator=factset&amp;display_string=Audit"}</definedName>
    <definedName name="_132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2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2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2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2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2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2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2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2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2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2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2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2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2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2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2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2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2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2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2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2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2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2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2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2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2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2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2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2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2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2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2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2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2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2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2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2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2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2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2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2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2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2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2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2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2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2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2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2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2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2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2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2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2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2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2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2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2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2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2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2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2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2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2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2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2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2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2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2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2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2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2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2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2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2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2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2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2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2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2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2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2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2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2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2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2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2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2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2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2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3__FDSAUDITLINK__">{"fdsup://IBCentral/FAT Viewer?action=UPDATE&amp;creator=factset&amp;DOC_NAME=fat:reuters_qtrly_source_window.fat&amp;display_string=Audit&amp;DYN_ARGS=TRUE&amp;VAR:ID1=31385510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33__FDSAUDITLINK___1">{"fdsup://directions/FAT Viewer?action=UPDATE&amp;creator=factset&amp;DYN_ARGS=TRUE&amp;DOC_NAME=FAT:FQL_AUDITING_CLIENT_TEMPLATE.FAT&amp;display_string=Audit&amp;VAR:KEY=ZWHUBAVMXK&amp;VAR:QUERY=RkZfU0FMRVMoQ0FMLDIwMTAsLCwsVVNEKQ==&amp;WINDOW=FIRST_POPUP&amp;HEIGHT=450&amp;WIDTH=450&amp;START_MA","XIMIZED=FALSE&amp;VAR:CALENDAR=US&amp;VAR:SYMBOL=TNGO&amp;VAR:INDEX=0"}</definedName>
    <definedName name="_13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3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3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3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3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3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3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3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3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3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3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3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3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3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3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3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3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3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3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3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3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3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3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3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3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3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3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3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3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3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3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3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3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3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3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3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3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3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3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3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3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3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3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3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3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3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3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3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3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3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3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3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3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3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3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3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3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3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3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3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3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3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3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3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3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3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3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3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3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3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3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3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3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3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3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3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3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3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3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3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3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3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3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3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3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3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3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3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3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3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3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3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3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3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3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3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3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3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3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3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3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4__FDSAUDITLINK__">{"fdsup://IBCentral/FAT Viewer?action=UPDATE&amp;creator=factset&amp;DOC_NAME=fat:reuters_qtrly_source_window.fat&amp;display_string=Audit&amp;DYN_ARGS=TRUE&amp;VAR:ID1=31385510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4__FDSAUDITLINK___1">{"fdsup://directions/FAT Viewer?action=UPDATE&amp;creator=factset&amp;DYN_ARGS=TRUE&amp;DOC_NAME=FAT:FQL_AUDITING_CLIENT_TEMPLATE.FAT&amp;display_string=Audit&amp;VAR:KEY=BAJUXWLQZM&amp;VAR:QUERY=RkZfU0FMRVMoQ0FMLDIwMDksLCwsVVNEKQ==&amp;WINDOW=FIRST_POPUP&amp;HEIGHT=450&amp;WIDTH=450&amp;START_MA","XIMIZED=FALSE&amp;VAR:CALENDAR=US&amp;VAR:SYMBOL=TNGO&amp;VAR:INDEX=0"}</definedName>
    <definedName name="_13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4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4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4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4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4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4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4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4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4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4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4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4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4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4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4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4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4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4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4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4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4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4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4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4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4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4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4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4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4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4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4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4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4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4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4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4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4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4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4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4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4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4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4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4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4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4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4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4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4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4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4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4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4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4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4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4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4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4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4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4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4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4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4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4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4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4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4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4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4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4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4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4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4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4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4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4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4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4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4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4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4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4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4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4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4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4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4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4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4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4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4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4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4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4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4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4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4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4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4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4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5__FDSAUDITLINK__">{"fdsup://IBCentral/FAT Viewer?action=UPDATE&amp;creator=factset&amp;DOC_NAME=fat:reuters_qtrly_source_window.fat&amp;display_string=Audit&amp;DYN_ARGS=TRUE&amp;VAR:ID1=31385510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_1">{"fdsup://directions/FAT Viewer?action=UPDATE&amp;creator=factset&amp;DYN_ARGS=TRUE&amp;DOC_NAME=FAT:FQL_AUDITING_CLIENT_TEMPLATE.FAT&amp;display_string=Audit&amp;VAR:KEY=TGFAHONGZK&amp;VAR:QUERY=RkZfU0FMRVMoQ0FMLDIwMDgsLCwsVVNEKQ==&amp;WINDOW=FIRST_POPUP&amp;HEIGHT=450&amp;WIDTH=450&amp;START_MA","XIMIZED=FALSE&amp;VAR:CALENDAR=US&amp;VAR:SYMBOL=TNGO&amp;VAR:INDEX=0"}</definedName>
    <definedName name="_13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5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5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5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5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5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5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5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5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5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5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5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5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5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5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5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5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5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5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5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5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5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5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5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5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5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5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5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5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5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5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5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5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5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5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5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5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5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5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5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5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5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5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5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5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5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5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5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5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5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5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5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5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5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5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5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5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5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5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5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5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5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5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5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5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5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5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5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5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5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5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5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5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5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5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5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5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5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5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5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5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5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5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5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5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5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5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5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5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5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5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5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5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5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5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5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5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5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5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5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5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6__FDSAUDITLINK__">{"fdsup://IBCentral/FAT Viewer?action=UPDATE&amp;creator=factset&amp;DOC_NAME=fat:reuters_annual_shs_src_window.fat&amp;display_string=Audit&amp;DYN_ARGS=TRUE&amp;VAR:ID1=31385510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36__FDSAUDITLINK___1">{"fdsup://directions/FAT Viewer?action=UPDATE&amp;creator=factset&amp;DYN_ARGS=TRUE&amp;DOC_NAME=FAT:FQL_AUDITING_CLIENT_TEMPLATE.FAT&amp;display_string=Audit&amp;VAR:KEY=LCXGBSJWRM&amp;VAR:QUERY=RkZfUk9FKEFOTiwp&amp;WINDOW=FIRST_POPUP&amp;HEIGHT=450&amp;WIDTH=450&amp;START_MAXIMIZED=FALSE&amp;VAR:CA","LENDAR=US&amp;VAR:SYMBOL=TNGO&amp;VAR:INDEX=0"}</definedName>
    <definedName name="_13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6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6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6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6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6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6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6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6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6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6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6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6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6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6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6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6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6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6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6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6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6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6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6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6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6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6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6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6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6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6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6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6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6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6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6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6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6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6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6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6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6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6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6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6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6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6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6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6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6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6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6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6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6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6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6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6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6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6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6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6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6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6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6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6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6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6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6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6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6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6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6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6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6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6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6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6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6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6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6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6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6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6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6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6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6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6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6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6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6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6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6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6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6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6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6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6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6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6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6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6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7__FDSAUDITLINK__">{"fdsup://IBCentral/FAT Viewer?action=UPDATE&amp;creator=factset&amp;DOC_NAME=fat:reuters_annual_shs_src_window.fat&amp;display_string=Audit&amp;DYN_ARGS=TRUE&amp;VAR:ID1=62957910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37__FDSAUDITLINK___1">{"fdsup://Directions/FactSet Auditing Viewer?action=AUDIT_VALUE&amp;DB=129&amp;ID1=87582Y10&amp;VALUEID=18321&amp;SDATE=2010&amp;PERIODTYPE=ANN_STD&amp;SCFT=3&amp;window=popup_no_bar&amp;width=385&amp;height=120&amp;START_MAXIMIZED=FALSE&amp;creator=factset&amp;display_string=Audit"}</definedName>
    <definedName name="_13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7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7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7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7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7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7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7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7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7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7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7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7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7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7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7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7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7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7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7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7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7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7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7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7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7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7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7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7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7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7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7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7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7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7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7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7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7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7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7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7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7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7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7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7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7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7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7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7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7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7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7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7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7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7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7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7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7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7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7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7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7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7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7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7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7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7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7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7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7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7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7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7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7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7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7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7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7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7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7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7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7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7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7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7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7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7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7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7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7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7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7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7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7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7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7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7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7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7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7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7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8__FDSAUDITLINK__">{"fdsup://IBCentral/FAT Viewer?action=UPDATE&amp;creator=factset&amp;DOC_NAME=fat:reuters_qtrly_source_window.fat&amp;display_string=Audit&amp;DYN_ARGS=TRUE&amp;VAR:ID1=62957910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8__FDSAUDITLINK___1">{"fdsup://Directions/FactSet Auditing Viewer?action=AUDIT_VALUE&amp;DB=129&amp;ID1=87582Y10&amp;VALUEID=03249&amp;SDATE=2010&amp;PERIODTYPE=ANN_STD&amp;SCFT=3&amp;window=popup_no_bar&amp;width=385&amp;height=120&amp;START_MAXIMIZED=FALSE&amp;creator=factset&amp;display_string=Audit"}</definedName>
    <definedName name="_13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8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8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8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8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8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8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8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8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8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8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8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8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8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8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8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8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8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8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8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8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8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8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8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8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8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8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8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8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8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8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8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8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8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8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8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8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8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8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8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8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8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8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8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8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8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8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8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8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8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8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8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8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8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8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8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8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8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8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8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8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8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8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8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8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8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8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8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8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8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8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8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8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8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8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8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8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8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8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8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8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8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8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8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8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8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8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8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8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8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8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8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8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8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8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8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8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8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8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8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8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9__FDSAUDITLINK__">{"fdsup://IBCentral/FAT Viewer?action=UPDATE&amp;creator=factset&amp;DOC_NAME=fat:reuters_qtrly_source_window.fat&amp;display_string=Audit&amp;DYN_ARGS=TRUE&amp;VAR:ID1=19933310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_1">{"fdsup://Directions/FactSet Auditing Viewer?action=AUDIT_VALUE&amp;DB=129&amp;ID1=87582Y10&amp;VALUEID=18141&amp;SDATE=2010&amp;PERIODTYPE=ANN_STD&amp;SCFT=3&amp;window=popup_no_bar&amp;width=385&amp;height=120&amp;START_MAXIMIZED=FALSE&amp;creator=factset&amp;display_string=Audit"}</definedName>
    <definedName name="_13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9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9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9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9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9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9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39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39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39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39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3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9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39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39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39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39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39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39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39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9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39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3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9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39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39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39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39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39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39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39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39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39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3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9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39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39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39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39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9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9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9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9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9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39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39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39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39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39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39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39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39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39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39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3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39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39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39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39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39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39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39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39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39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39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3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39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39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39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39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39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39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39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39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39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39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3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39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39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39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39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39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39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39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39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39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39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3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9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39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39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39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39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39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39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39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39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39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3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39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39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39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39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39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39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39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39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39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39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3D_1">#REF!</definedName>
    <definedName name="_13f3520b71be45e7a7c5ad080f10565b" hidden="1">#REF!</definedName>
    <definedName name="_14__123Graph_AR_DCON" hidden="1">[10]Sheet3!#REF!</definedName>
    <definedName name="_14__FDSAUDITLINK__">{"fdsup://directions/FAT Viewer?action=UPDATE&amp;creator=factset&amp;DYN_ARGS=TRUE&amp;DOC_NAME=FAT:FQL_AUDITING_CLIENT_TEMPLATE.FAT&amp;display_string=Audit&amp;VAR:KEY=IVODUVABYB&amp;VAR:QUERY=RkZfRU5UUlBSX1ZBTF9EQUlMWSg0MDc2NywsLCwsJ0RJTCcp&amp;WINDOW=FIRST_POPUP&amp;HEIGHT=450&amp;WIDTH=","450&amp;START_MAXIMIZED=FALSE&amp;VAR:CALENDAR=US&amp;VAR:SYMBOL=B24CGK&amp;VAR:INDEX=0"}</definedName>
    <definedName name="_14__FDSAUDITLINK___1">{"fdsup://Directions/FactSet Auditing Viewer?action=AUDIT_VALUE&amp;DB=129&amp;ID1=75657710&amp;VALUEID=05194&amp;SDATE=201102&amp;PERIODTYPE=QTR_STD&amp;SCFT=3&amp;window=popup_no_bar&amp;width=385&amp;height=120&amp;START_MAXIMIZED=FALSE&amp;creator=factset&amp;display_string=Audit"}</definedName>
    <definedName name="_140__FDSAUDITLINK__">{"fdsup://IBCentral/FAT Viewer?action=UPDATE&amp;creator=factset&amp;DOC_NAME=fat:reuters_qtrly_source_window.fat&amp;display_string=Audit&amp;DYN_ARGS=TRUE&amp;VAR:ID1=09518010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FDSAUDITLINK___1">{"fdsup://directions/FAT Viewer?action=UPDATE&amp;creator=factset&amp;DYN_ARGS=TRUE&amp;DOC_NAME=FAT:FQL_AUDITING_CLIENT_TEMPLATE.FAT&amp;display_string=Audit&amp;VAR:KEY=FERWLSNORA&amp;VAR:QUERY=RkZfRUJJVERBX0lCKExUTSwwKQ==&amp;WINDOW=FIRST_POPUP&amp;HEIGHT=450&amp;WIDTH=450&amp;START_MAXIMIZED=","FALSE&amp;VAR:CALENDAR=US&amp;VAR:SYMBOL=TNGO&amp;VAR:INDEX=0"}</definedName>
    <definedName name="_14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0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0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0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0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0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0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0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0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0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0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0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0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0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0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0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0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0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0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0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0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0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0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0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0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0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0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0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0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0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0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0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0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0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0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0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0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0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0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0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0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0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0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0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0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0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0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0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0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0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0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0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0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0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0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0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0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0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0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0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0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0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0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0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0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0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0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0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0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0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0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0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0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0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0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0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0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0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0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0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0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0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0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0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0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0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0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0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0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0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0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0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0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0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0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0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0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0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0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0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0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1__FDSAUDITLINK__">{"fdsup://IBCentral/FAT Viewer?action=UPDATE&amp;creator=factset&amp;DOC_NAME=fat:reuters_qtrly_source_window.fat&amp;display_string=Audit&amp;DYN_ARGS=TRUE&amp;VAR:ID1=89109210&amp;VAR:RCODE=ACAE&amp;VAR:SDATE=20080499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_1">{"fdsup://directions/FAT Viewer?action=UPDATE&amp;creator=factset&amp;DYN_ARGS=TRUE&amp;DOC_NAME=FAT:FQL_AUDITING_CLIENT_TEMPLATE.FAT&amp;display_string=Audit&amp;VAR:KEY=REXKHATSHY&amp;VAR:QUERY=RkZfRU5UUlBSX1ZBTF9EQUlMWSgwLCwsUkYsLCdESUwnKQ==&amp;WINDOW=FIRST_POPUP&amp;HEIGHT=450&amp;WIDTH=","450&amp;START_MAXIMIZED=FALSE&amp;VAR:CALENDAR=US&amp;VAR:SYMBOL=TNGO&amp;VAR:INDEX=0"}</definedName>
    <definedName name="_14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1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1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1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1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1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1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1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1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1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1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1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1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1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1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1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1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1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1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1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1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1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1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1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1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1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1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1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1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1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1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1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1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1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1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1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1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1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1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1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1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1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1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1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1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1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1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1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1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1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1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1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1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1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1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1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1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1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1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1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1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1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1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1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1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1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1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1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1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1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1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1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1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1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1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1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1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1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1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1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1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1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1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1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1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1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1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1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1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1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1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1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1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1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1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1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1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1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1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1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1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2__FDSAUDITLINK__">{"fdsup://IBCentral/FAT Viewer?action=UPDATE&amp;creator=factset&amp;DOC_NAME=fat:reuters_qtrly_source_window.fat&amp;display_string=Audit&amp;DYN_ARGS=TRUE&amp;VAR:ID1=83303410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2__FDSAUDITLINK___1">{"fdsup://Directions/FactSet Auditing Viewer?action=AUDIT_VALUE&amp;DB=129&amp;ID1=87582Y10&amp;VALUEID=03451&amp;SDATE=2010&amp;PERIODTYPE=ANN_STD&amp;SCFT=3&amp;window=popup_no_bar&amp;width=385&amp;height=120&amp;START_MAXIMIZED=FALSE&amp;creator=factset&amp;display_string=Audit"}</definedName>
    <definedName name="_14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2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2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2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2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2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2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2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2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2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2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2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2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2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2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2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2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2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2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2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2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2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2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2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2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2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2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2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2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2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2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2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2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2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2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2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2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2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2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2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2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2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2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2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2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2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2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2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2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2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2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2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2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2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2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2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2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2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2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2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2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2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2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2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2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2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2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2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2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2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2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2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2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2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2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2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2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2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2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2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2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2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2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2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2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2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2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2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2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2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2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2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2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2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2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2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2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2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2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2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2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3__FDSAUDITLINK__">{"fdsup://IBCentral/FAT Viewer?action=UPDATE&amp;creator=factset&amp;DOC_NAME=fat:reuters_qtrly_source_window.fat&amp;display_string=Audit&amp;DYN_ARGS=TRUE&amp;VAR:ID1=85461610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3__FDSAUDITLINK___1">{"fdsup://Directions/FactSet Auditing Viewer?action=AUDIT_VALUE&amp;DB=129&amp;ID1=87582Y10&amp;VALUEID=02001&amp;SDATE=201103&amp;PERIODTYPE=QTR_STD&amp;SCFT=3&amp;window=popup_no_bar&amp;width=385&amp;height=120&amp;START_MAXIMIZED=FALSE&amp;creator=factset&amp;display_string=Audit"}</definedName>
    <definedName name="_14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3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3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3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3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3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3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3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3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3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3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3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3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3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3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3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3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3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3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3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3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3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3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3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3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3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3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3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3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3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3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3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3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3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3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3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3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3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3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3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3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3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3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3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3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3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3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3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3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3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3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3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3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3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3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3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3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3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3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3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3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3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3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3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3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3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3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3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3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3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3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3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3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3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3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3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3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3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3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3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3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3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3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3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3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3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3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3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3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3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3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3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3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3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3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3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3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3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3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3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3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3d8e994495435c8727a574901223c4" hidden="1">#REF!</definedName>
    <definedName name="_144__FDSAUDITLINK__">{"fdsup://IBCentral/FAT Viewer?action=UPDATE&amp;creator=factset&amp;DOC_NAME=fat:reuters_qtrly_source_window.fat&amp;display_string=Audit&amp;DYN_ARGS=TRUE&amp;VAR:ID1=19933310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4__FDSAUDITLINK___1">{"fdsup://Directions/FactSet Auditing Viewer?action=AUDIT_VALUE&amp;DB=129&amp;ID1=87582Y10&amp;VALUEID=05194&amp;SDATE=201103&amp;PERIODTYPE=QTR_STD&amp;SCFT=3&amp;window=popup_no_bar&amp;width=385&amp;height=120&amp;START_MAXIMIZED=FALSE&amp;creator=factset&amp;display_string=Audit"}</definedName>
    <definedName name="_14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4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4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4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4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4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4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4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4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4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4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4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4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4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4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4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4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4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4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4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4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4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4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4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4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4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4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4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4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4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4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4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4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4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4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4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4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4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4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4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4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4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4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4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4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4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4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4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4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4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4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4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4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4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4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4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4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4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4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4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4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4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4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4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4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4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4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4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4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4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4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4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4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4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4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4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4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4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4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4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4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4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4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4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4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4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4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4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4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4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4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4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4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4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4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4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4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4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4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4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4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5__FDSAUDITLINK__">{"fdsup://IBCentral/FAT Viewer?action=UPDATE&amp;creator=factset&amp;DOC_NAME=fat:reuters_qtrly_source_window.fat&amp;display_string=Audit&amp;DYN_ARGS=TRUE&amp;VAR:ID1=09518010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5__FDSAUDITLINK___1">{"fdsup://directions/FAT Viewer?action=UPDATE&amp;creator=factset&amp;DYN_ARGS=TRUE&amp;DOC_NAME=FAT:FQL_AUDITING_CLIENT_TEMPLATE.FAT&amp;display_string=Audit&amp;VAR:KEY=BMVARWREFE&amp;VAR:QUERY=RkZfRUJJVChDQUwsMjAxMCwsLCxVU0Qp&amp;WINDOW=FIRST_POPUP&amp;HEIGHT=450&amp;WIDTH=450&amp;START_MAXIMI","ZED=FALSE&amp;VAR:CALENDAR=US&amp;VAR:SYMBOL=RHT&amp;VAR:INDEX=0"}</definedName>
    <definedName name="_14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5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5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5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5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5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5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5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5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5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5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5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5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5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5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5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5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5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5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5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5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5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5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5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5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5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5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5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5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5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5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5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5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5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5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5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5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5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5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5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5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5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5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5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5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5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5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5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5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5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5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5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5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5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5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5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5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5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5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5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5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559924bfa0496c9ef5aaea396333c2" hidden="1">#REF!</definedName>
    <definedName name="_1455edb101324b19bffcd692a78ca757" hidden="1">#REF!</definedName>
    <definedName name="_14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5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5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5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5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5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5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5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5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5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5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5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5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5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5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5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5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5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5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5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5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5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5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5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5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5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5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5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5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5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5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5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5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5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5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5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5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5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5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5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5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6__FDSAUDITLINK__">{"fdsup://IBCentral/FAT Viewer?action=UPDATE&amp;creator=factset&amp;DOC_NAME=fat:reuters_qtrly_source_window.fat&amp;display_string=Audit&amp;DYN_ARGS=TRUE&amp;VAR:ID1=89109210&amp;VAR:RCODE=STLD&amp;VAR:SDATE=20080499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_1">{"fdsup://directions/FAT Viewer?action=UPDATE&amp;creator=factset&amp;DYN_ARGS=TRUE&amp;DOC_NAME=FAT:FQL_AUDITING_CLIENT_TEMPLATE.FAT&amp;display_string=Audit&amp;VAR:KEY=ZARWTAHEDM&amp;VAR:QUERY=RkZfRUJJVChDQUwsMjAwOSwsLCxVU0Qp&amp;WINDOW=FIRST_POPUP&amp;HEIGHT=450&amp;WIDTH=450&amp;START_MAXIMI","ZED=FALSE&amp;VAR:CALENDAR=US&amp;VAR:SYMBOL=RHT&amp;VAR:INDEX=0"}</definedName>
    <definedName name="_14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6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600970e6694061a1936d84519c9242" hidden="1">#REF!</definedName>
    <definedName name="_146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6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6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6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6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6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6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6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6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6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6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6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6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6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6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6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6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6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6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6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6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6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6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6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6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6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6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6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6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6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6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6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6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6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6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6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6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6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6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6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6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6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6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6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6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6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6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6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6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6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6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6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6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6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6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6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6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6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6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6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6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6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6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6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6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6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6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6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6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6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6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6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6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6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6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6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6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6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6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6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6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6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6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6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6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6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6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6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6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6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6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6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6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6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6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6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6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6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6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7__FDSAUDITLINK__">{"fdsup://IBCentral/FAT Viewer?action=UPDATE&amp;creator=factset&amp;DOC_NAME=fat:reuters_qtrly_source_window.fat&amp;display_string=Audit&amp;DYN_ARGS=TRUE&amp;VAR:ID1=83303410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_1">{"fdsup://directions/FAT Viewer?action=UPDATE&amp;creator=factset&amp;DYN_ARGS=TRUE&amp;DOC_NAME=FAT:FQL_AUDITING_CLIENT_TEMPLATE.FAT&amp;display_string=Audit&amp;VAR:KEY=BMVARWREFE&amp;VAR:QUERY=RkZfRUJJVChDQUwsMjAxMCwsLCxVU0Qp&amp;WINDOW=FIRST_POPUP&amp;HEIGHT=450&amp;WIDTH=450&amp;START_MAXIMI","ZED=FALSE&amp;VAR:CALENDAR=US&amp;VAR:SYMBOL=RHT&amp;VAR:INDEX=0"}</definedName>
    <definedName name="_14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7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7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7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7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7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7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7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7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7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7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7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7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7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7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7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7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7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7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7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7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7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7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7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7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7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7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7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7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7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7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7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7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7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7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7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7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7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7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7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7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7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7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7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7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7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7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7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7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7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7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7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7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7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7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7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7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7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7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7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7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7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7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7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7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7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7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7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7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7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7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7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7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7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7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7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7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7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7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7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7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7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7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7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7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7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7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7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7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7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7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7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7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7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7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7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7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7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7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7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7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8__FDSAUDITLINK__">{"fdsup://IBCentral/FAT Viewer?action=UPDATE&amp;creator=factset&amp;DOC_NAME=fat:reuters_qtrly_source_window.fat&amp;display_string=Audit&amp;DYN_ARGS=TRUE&amp;VAR:ID1=85461610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_1">{"fdsup://directions/FAT Viewer?action=UPDATE&amp;creator=factset&amp;DYN_ARGS=TRUE&amp;DOC_NAME=FAT:FQL_AUDITING_CLIENT_TEMPLATE.FAT&amp;display_string=Audit&amp;VAR:KEY=ZARWTAHEDM&amp;VAR:QUERY=RkZfRUJJVChDQUwsMjAwOSwsLCxVU0Qp&amp;WINDOW=FIRST_POPUP&amp;HEIGHT=450&amp;WIDTH=450&amp;START_MAXIMI","ZED=FALSE&amp;VAR:CALENDAR=US&amp;VAR:SYMBOL=RHT&amp;VAR:INDEX=0"}</definedName>
    <definedName name="_14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8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8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8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8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8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8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8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8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8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8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8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8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8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8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8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8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8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8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8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8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8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8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8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8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8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8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8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8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8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8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8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8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8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8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8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8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8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8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8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8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8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8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8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8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8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8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8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8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8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8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8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8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8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8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8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8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8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8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8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8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8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8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8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8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8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8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8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8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8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8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8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8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8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8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8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8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8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8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8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8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8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8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8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8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8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8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8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8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8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8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8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8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8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8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8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8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8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8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8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8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9__FDSAUDITLINK__">{"fdsup://IBCentral/FAT Viewer?action=UPDATE&amp;creator=factset&amp;DOC_NAME=fat:reuters_annual_shs_src_window.fat&amp;display_string=Audit&amp;DYN_ARGS=TRUE&amp;VAR:ID1=19933310&amp;VAR:RCODE=FDSSHSOUTDEPS&amp;VAR:SDATE=20080399&amp;VAR:FREQ=Y&amp;VAR:RELITEM=RP&amp;VAR:CURRENCY=&amp;VAR:CURRSOURCE","=EXSHARE&amp;VAR:NATFREQ=ANNUAL&amp;VAR:RFIELD=FINALIZED&amp;VAR:DB_TYPE=&amp;VAR:UNITS=M&amp;window=popup&amp;width=450&amp;height=300&amp;START_MAXIMIZED=FALSE"}</definedName>
    <definedName name="_149__FDSAUDITLINK___1">{"fdsup://directions/FAT Viewer?action=UPDATE&amp;creator=factset&amp;DYN_ARGS=TRUE&amp;DOC_NAME=FAT:FQL_AUDITING_CLIENT_TEMPLATE.FAT&amp;display_string=Audit&amp;VAR:KEY=VULMTEXGDW&amp;VAR:QUERY=RkZfU0FMRVMoQ0FMLDIwMTAsLCwsVVNEKQ==&amp;WINDOW=FIRST_POPUP&amp;HEIGHT=450&amp;WIDTH=450&amp;START_MA","XIMIZED=FALSE&amp;VAR:CALENDAR=US&amp;VAR:SYMBOL=RHT&amp;VAR:INDEX=0"}</definedName>
    <definedName name="_14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9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9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9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9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9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9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49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49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49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49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4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9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49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49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49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9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49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49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49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49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49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4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9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49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49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49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49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49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49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49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49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49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4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9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49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49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49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49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49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49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9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49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49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4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9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49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49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49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49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49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49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49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49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49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4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9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49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49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49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49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49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49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49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49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49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4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9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49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49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49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49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49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49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49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49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49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4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9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49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49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49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49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49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49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49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49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49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4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9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49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49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49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49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49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49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49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49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49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49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49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49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49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49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49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49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49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49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49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4D_2">#REF!</definedName>
    <definedName name="_14ddb66b6fa740b483ba5a569cefce32" hidden="1">#REF!</definedName>
    <definedName name="_15__123Graph_AR_DDRA" hidden="1">[10]Sheet3!#REF!</definedName>
    <definedName name="_15__FDSAUDITLINK__">{"fdsup://directions/FAT Viewer?action=UPDATE&amp;creator=factset&amp;DYN_ARGS=TRUE&amp;DOC_NAME=FAT:FQL_AUDITING_CLIENT_TEMPLATE.FAT&amp;display_string=Audit&amp;VAR:KEY=OROXQDYDAX&amp;VAR:QUERY=RkZfRU5UUlBSX1ZBTF9EQUlMWSg0MDc2NywsLCwsJ0RJTCcp&amp;WINDOW=FIRST_POPUP&amp;HEIGHT=450&amp;WIDTH=","450&amp;START_MAXIMIZED=FALSE&amp;VAR:CALENDAR=US&amp;VAR:SYMBOL=PG&amp;VAR:INDEX=0"}</definedName>
    <definedName name="_15__FDSAUDITLINK___1">{"fdsup://directions/FAT Viewer?action=UPDATE&amp;creator=factset&amp;DYN_ARGS=TRUE&amp;DOC_NAME=FAT:FQL_AUDITING_CLIENT_TEMPLATE.FAT&amp;display_string=Audit&amp;VAR:KEY=TIVEJABANC&amp;VAR:QUERY=RkZfRUJJVChDQUwsMjAxMCwsLCxVU0Qp&amp;WINDOW=FIRST_POPUP&amp;HEIGHT=450&amp;WIDTH=450&amp;START_MAXIMI","ZED=FALSE&amp;VAR:CALENDAR=US&amp;VAR:SYMBOL=TIBX&amp;VAR:INDEX=0"}</definedName>
    <definedName name="_150__FDSAUDITLINK__">{"fdsup://IBCentral/FAT Viewer?action=UPDATE&amp;creator=factset&amp;DOC_NAME=fat:reuters_annual_shs_src_window.fat&amp;display_string=Audit&amp;DYN_ARGS=TRUE&amp;VAR:ID1=09518010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50__FDSAUDITLINK___1">{"fdsup://directions/FAT Viewer?action=UPDATE&amp;creator=factset&amp;DYN_ARGS=TRUE&amp;DOC_NAME=FAT:FQL_AUDITING_CLIENT_TEMPLATE.FAT&amp;display_string=Audit&amp;VAR:KEY=LARKZGZCHU&amp;VAR:QUERY=RkZfU0FMRVMoQ0FMLDIwMDksLCwsVVNEKQ==&amp;WINDOW=FIRST_POPUP&amp;HEIGHT=450&amp;WIDTH=450&amp;START_MA","XIMIZED=FALSE&amp;VAR:CALENDAR=US&amp;VAR:SYMBOL=RHT&amp;VAR:INDEX=0"}</definedName>
    <definedName name="_15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0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0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0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0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0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0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0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0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0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0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0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0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0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0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0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0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0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0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0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0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0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0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0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0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0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0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0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0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0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0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0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0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0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0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0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0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0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0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0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0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0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0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0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0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0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0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0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0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0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0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0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0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0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0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0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0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0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0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0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0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0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0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0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0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0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0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0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0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0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0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0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0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0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0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0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0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0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0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0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0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0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0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0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0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0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0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0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0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0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0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0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0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0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0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0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0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0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0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0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0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1__FDSAUDITLINK__">{"fdsup://IBCentral/FAT Viewer?action=UPDATE&amp;creator=factset&amp;DOC_NAME=fat:reuters_annual_shs_src_window.fat&amp;display_string=Audit&amp;DYN_ARGS=TRUE&amp;VAR:ID1=89109210&amp;VAR:RCODE=FDSSHSOUTDEPS&amp;VAR:SDATE=20071099&amp;VAR:FREQ=Y&amp;VAR:RELITEM=RP&amp;VAR:CURRENCY=&amp;VAR:CURRSOURCE","=EXSHARE&amp;VAR:NATFREQ=ANNUAL&amp;VAR:RFIELD=FINALIZED&amp;VAR:DB_TYPE=&amp;VAR:UNITS=M&amp;window=popup&amp;width=450&amp;height=300&amp;START_MAXIMIZED=FALSE"}</definedName>
    <definedName name="_151__FDSAUDITLINK___1">{"fdsup://directions/FAT Viewer?action=UPDATE&amp;creator=factset&amp;DYN_ARGS=TRUE&amp;DOC_NAME=FAT:FQL_AUDITING_CLIENT_TEMPLATE.FAT&amp;display_string=Audit&amp;VAR:KEY=TWBGNYVCHS&amp;VAR:QUERY=RkZfU0FMRVMoQ0FMLDIwMDgsLCwsVVNEKQ==&amp;WINDOW=FIRST_POPUP&amp;HEIGHT=450&amp;WIDTH=450&amp;START_MA","XIMIZED=FALSE&amp;VAR:CALENDAR=US&amp;VAR:SYMBOL=RHT&amp;VAR:INDEX=0"}</definedName>
    <definedName name="_15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1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1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1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1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1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1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1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1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1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1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1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1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1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1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1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1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1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1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1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1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1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1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1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1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1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1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1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1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1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1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1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1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1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1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1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1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1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1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1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1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1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1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1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1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1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1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1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1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1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1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1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1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1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1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1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1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1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1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1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1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1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1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1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1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1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1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1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1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1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1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1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1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1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1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1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1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1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1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1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1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1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1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1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1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1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1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1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1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1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1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1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1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1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1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1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1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1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1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1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1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2__FDSAUDITLINK__">{"fdsup://IBCentral/FAT Viewer?action=UPDATE&amp;creator=factset&amp;DOC_NAME=fat:reuters_annual_shs_src_window.fat&amp;display_string=Audit&amp;DYN_ARGS=TRUE&amp;VAR:ID1=83303410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52__FDSAUDITLINK___1">{"fdsup://directions/FAT Viewer?action=UPDATE&amp;creator=factset&amp;DYN_ARGS=TRUE&amp;DOC_NAME=FAT:FQL_AUDITING_CLIENT_TEMPLATE.FAT&amp;display_string=Audit&amp;VAR:KEY=ZMXIJQRIDE&amp;VAR:QUERY=RkZfUk9FKEFOTiwp&amp;WINDOW=FIRST_POPUP&amp;HEIGHT=450&amp;WIDTH=450&amp;START_MAXIMIZED=FALSE&amp;VAR:CA","LENDAR=US&amp;VAR:SYMBOL=RHT&amp;VAR:INDEX=0"}</definedName>
    <definedName name="_15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2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2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2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2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2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2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2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2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2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2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2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2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2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2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2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2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2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2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2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2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2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2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2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2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2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2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2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2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2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2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2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2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2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2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2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2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2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2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2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2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2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2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2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2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2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2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2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2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2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2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2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2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2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2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2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2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2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2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2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2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2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2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2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2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2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2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2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2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2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2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2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2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2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2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2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2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2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2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2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2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2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2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2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2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2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2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2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2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2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2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2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2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2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2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2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2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2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2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2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2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3__FDSAUDITLINK__">{"fdsup://IBCentral/FAT Viewer?action=UPDATE&amp;creator=factset&amp;DOC_NAME=fat:reuters_annual_shs_src_window.fat&amp;display_string=Audit&amp;DYN_ARGS=TRUE&amp;VAR:ID1=85461610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53__FDSAUDITLINK___1">{"fdsup://Directions/FactSet Auditing Viewer?action=AUDIT_VALUE&amp;DB=129&amp;ID1=75657710&amp;VALUEID=18321&amp;SDATE=2010&amp;PERIODTYPE=ANN_STD&amp;SCFT=3&amp;window=popup_no_bar&amp;width=385&amp;height=120&amp;START_MAXIMIZED=FALSE&amp;creator=factset&amp;display_string=Audit"}</definedName>
    <definedName name="_15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3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3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3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3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3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3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3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3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3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3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3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3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3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3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3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3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3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3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3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3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3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3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3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3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3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3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3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3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3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3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3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3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3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3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3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3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3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3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3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3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3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3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3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3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3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3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3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3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3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3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3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3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3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3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3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3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3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3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3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3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3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3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3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3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3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3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3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3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3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3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3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3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3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3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3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3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3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3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3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3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3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3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3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3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3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3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3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3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3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3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3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3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3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3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3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3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3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3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3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3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4__FDSAUDITLINK__">{"fdsup://IBCentral/FAT Viewer?action=UPDATE&amp;creator=factset&amp;DOC_NAME=fat:reuters_qtrly_source_window.fat&amp;display_string=Audit&amp;DYN_ARGS=TRUE&amp;VAR:ID1=09518010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54__FDSAUDITLINK___1">{"fdsup://Directions/FactSet Auditing Viewer?action=AUDIT_VALUE&amp;DB=129&amp;ID1=75657710&amp;VALUEID=18141&amp;SDATE=2010&amp;PERIODTYPE=ANN_STD&amp;SCFT=3&amp;window=popup_no_bar&amp;width=385&amp;height=120&amp;START_MAXIMIZED=FALSE&amp;creator=factset&amp;display_string=Audit"}</definedName>
    <definedName name="_15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4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4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4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4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4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4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4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4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4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4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4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4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4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4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4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4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4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4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4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4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4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4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4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4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4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4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4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4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4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4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4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4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4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4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4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4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4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4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4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4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4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4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4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4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4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4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4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4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4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4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4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4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4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4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4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4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4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4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4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4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4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4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4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4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4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4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4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4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4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4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4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4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4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4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4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4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4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4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4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4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4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4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4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4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4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4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4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4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4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4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4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4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4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4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4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4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4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4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4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4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5__FDSAUDITLINK__">{"fdsup://IBCentral/FAT Viewer?action=UPDATE&amp;creator=factset&amp;DOC_NAME=fat:reuters_qtrly_source_window.fat&amp;display_string=Audit&amp;DYN_ARGS=TRUE&amp;VAR:ID1=09518010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55__FDSAUDITLINK___1">{"fdsup://directions/FAT Viewer?action=UPDATE&amp;creator=factset&amp;DYN_ARGS=TRUE&amp;DOC_NAME=FAT:FQL_AUDITING_CLIENT_TEMPLATE.FAT&amp;display_string=Audit&amp;VAR:KEY=PWNCTANCHS&amp;VAR:QUERY=RkZfRUJJVERBX0lCKExUTSwwKQ==&amp;WINDOW=FIRST_POPUP&amp;HEIGHT=450&amp;WIDTH=450&amp;START_MAXIMIZED=","FALSE&amp;VAR:CALENDAR=US&amp;VAR:SYMBOL=RHT&amp;VAR:INDEX=0"}</definedName>
    <definedName name="_15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5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5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5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5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5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5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5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5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5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5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5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5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5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5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5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5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5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5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5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5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5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5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5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5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5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5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5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5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5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5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5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5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5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5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5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5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5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5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5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5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5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5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5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5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5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5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5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5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5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5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5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5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5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5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5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5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5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5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5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5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5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5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5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5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5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5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5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5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5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5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5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5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5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5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5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5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5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5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5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5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5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5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5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5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5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5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5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5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5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5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5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5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5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5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5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5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5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5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5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5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6__FDSAUDITLINK__">{"fdsup://IBCentral/FAT Viewer?action=UPDATE&amp;creator=factset&amp;DOC_NAME=fat:reuters_qtrly_source_window.fat&amp;display_string=Audit&amp;DYN_ARGS=TRUE&amp;VAR:ID1=39365710&amp;VAR:RCODE=ACAE&amp;VAR:SDATE=20080299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_1">{"fdsup://directions/FAT Viewer?action=UPDATE&amp;creator=factset&amp;DYN_ARGS=TRUE&amp;DOC_NAME=FAT:FQL_AUDITING_CLIENT_TEMPLATE.FAT&amp;display_string=Audit&amp;VAR:KEY=JYFONAHMFM&amp;VAR:QUERY=RkZfRU5UUlBSX1ZBTF9EQUlMWSgwLCwsUkYsLCdESUwnKQ==&amp;WINDOW=FIRST_POPUP&amp;HEIGHT=450&amp;WIDTH=","450&amp;START_MAXIMIZED=FALSE&amp;VAR:CALENDAR=US&amp;VAR:SYMBOL=RHT&amp;VAR:INDEX=0"}</definedName>
    <definedName name="_15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6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6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6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6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6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6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6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6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6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6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6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6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6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6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6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6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6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6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6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6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6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6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6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6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6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6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6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6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6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6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63__FDSAUDITLINK__">{"fdsup://Directions/FactSet Auditing Viewer?action=AUDIT_VALUE&amp;DB=129&amp;ID1=500210&amp;VALUEID=04601&amp;SDATE=2008&amp;PERIODTYPE=ANN_STD&amp;SCFT=3&amp;window=popup_no_bar&amp;width=385&amp;height=120&amp;START_MAXIMIZED=FALSE&amp;creator=factset&amp;display_string=Audit"}</definedName>
    <definedName name="_156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6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6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6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6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6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6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6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6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6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6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6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6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6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6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6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6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6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6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6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6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6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6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6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6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6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6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6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6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6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6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6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6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6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6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6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6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6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6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6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6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6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6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6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6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6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6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6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6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6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6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6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6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6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6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6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6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6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6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6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6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6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6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6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6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6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6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6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6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6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7__FDSAUDITLINK__">{"fdsup://IBCentral/FAT Viewer?action=UPDATE&amp;creator=factset&amp;DOC_NAME=fat:reuters_qtrly_source_window.fat&amp;display_string=Audit&amp;DYN_ARGS=TRUE&amp;VAR:ID1=02916P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_1">{"fdsup://Directions/FactSet Auditing Viewer?action=AUDIT_VALUE&amp;DB=129&amp;ID1=75657710&amp;VALUEID=02001&amp;SDATE=201103&amp;PERIODTYPE=QTR_STD&amp;SCFT=3&amp;window=popup_no_bar&amp;width=385&amp;height=120&amp;START_MAXIMIZED=FALSE&amp;creator=factset&amp;display_string=Audit"}</definedName>
    <definedName name="_15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7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7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7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7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7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7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7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7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7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7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7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7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7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7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7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7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7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7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7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7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7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7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7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7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7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7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7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7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7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7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7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7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7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7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7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7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7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7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7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7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7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7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7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7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7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7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7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7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7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7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7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7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7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7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7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7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7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7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7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7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7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7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7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7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7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7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7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7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7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7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77__FDSAUDITLINK__">{"fdsup://Directions/FactSet Auditing Viewer?action=AUDIT_VALUE&amp;DB=129&amp;ID1=552388&amp;VALUEID=04601&amp;SDATE=2009&amp;PERIODTYPE=ANN_STD&amp;SCFT=3&amp;window=popup_no_bar&amp;width=385&amp;height=120&amp;START_MAXIMIZED=FALSE&amp;creator=factset&amp;display_string=Audit"}</definedName>
    <definedName name="_157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7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7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7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7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7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7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7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7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7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7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7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7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7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7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7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7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7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7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7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79__FDSAUDITLINK__">{"fdsup://Directions/FactSet Auditing Viewer?action=AUDIT_VALUE&amp;DB=129&amp;ID1=075069&amp;VALUEID=04601&amp;SDATE=2008&amp;PERIODTYPE=ANN_STD&amp;SCFT=3&amp;window=popup_no_bar&amp;width=385&amp;height=120&amp;START_MAXIMIZED=FALSE&amp;creator=factset&amp;display_string=Audit"}</definedName>
    <definedName name="_157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7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7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7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7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7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7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7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7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7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8__FDSAUDITLINK__">{"fdsup://IBCentral/FAT Viewer?action=UPDATE&amp;creator=factset&amp;DOC_NAME=fat:reuters_qtrly_source_window.fat&amp;display_string=Audit&amp;DYN_ARGS=TRUE&amp;VAR:ID1=35702310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8__FDSAUDITLINK___1">{"fdsup://Directions/FactSet Auditing Viewer?action=AUDIT_VALUE&amp;DB=129&amp;ID1=75657710&amp;VALUEID=05194&amp;SDATE=201102&amp;PERIODTYPE=QTR_STD&amp;SCFT=3&amp;window=popup_no_bar&amp;width=385&amp;height=120&amp;START_MAXIMIZED=FALSE&amp;creator=factset&amp;display_string=Audit"}</definedName>
    <definedName name="_15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8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8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8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8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8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8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8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8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8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8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8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8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8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8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8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8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8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8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8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8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8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8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8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8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8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8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8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8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8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8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8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8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8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8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8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8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8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8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8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8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8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8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8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8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8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8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8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8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8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8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8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8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8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8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8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8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85529450024475a18926470919d622" hidden="1">#REF!</definedName>
    <definedName name="_158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8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8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8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8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8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8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8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8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8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8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8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8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8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8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8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8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8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8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8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8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8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8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8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8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8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8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8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8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8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8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8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8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8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8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8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8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8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8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8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8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8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8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8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9__FDSAUDITLINK__">{"fdsup://IBCentral/FAT Viewer?action=UPDATE&amp;creator=factset&amp;DOC_NAME=fat:reuters_qtrly_source_window.fat&amp;display_string=Audit&amp;DYN_ARGS=TRUE&amp;VAR:ID1=89652210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_1">{"fdsup://directions/FAT Viewer?action=UPDATE&amp;creator=factset&amp;DYN_ARGS=TRUE&amp;DOC_NAME=FAT:FQL_AUDITING_CLIENT_TEMPLATE.FAT&amp;display_string=Audit&amp;VAR:KEY=TIVEJABANC&amp;VAR:QUERY=RkZfRUJJVChDQUwsMjAxMCwsLCxVU0Qp&amp;WINDOW=FIRST_POPUP&amp;HEIGHT=450&amp;WIDTH=450&amp;START_MAXIMI","ZED=FALSE&amp;VAR:CALENDAR=US&amp;VAR:SYMBOL=TIBX&amp;VAR:INDEX=0"}</definedName>
    <definedName name="_15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9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9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9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9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9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9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59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59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59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59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5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9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59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59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9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59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59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59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59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59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59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5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9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59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59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59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59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59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59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59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59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59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5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9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59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59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59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9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59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59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59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59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59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59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9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9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9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9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9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59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59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59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59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5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59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59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59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59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59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59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59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59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59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59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5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59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59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59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59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59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59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59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59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59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59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5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59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59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59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59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59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59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59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59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59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59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5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59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59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59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59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59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59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59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59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59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59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5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59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59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59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59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59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59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59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59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59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59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5fea9a5e3ff4e8ab4984d5f65042137" hidden="1">#REF!</definedName>
    <definedName name="_16__123Graph_AR_DGEO" hidden="1">[10]Sheet3!#REF!</definedName>
    <definedName name="_16__123Graph_DCHART_1" hidden="1">'[12]AP ''S ANALYSIS'!#REF!</definedName>
    <definedName name="_16__FDSAUDITLINK__">{"fdsup://directions/FAT Viewer?action=UPDATE&amp;creator=factset&amp;DYN_ARGS=TRUE&amp;DOC_NAME=FAT:FQL_AUDITING_CLIENT_TEMPLATE.FAT&amp;display_string=Audit&amp;VAR:KEY=QLCLGJUJUX&amp;VAR:QUERY=RkZfRU5UUlBSX1ZBTF9EQUlMWSg0MDc2NywsLCwsJ0RJTCcp&amp;WINDOW=FIRST_POPUP&amp;HEIGHT=450&amp;WIDTH=","450&amp;START_MAXIMIZED=FALSE&amp;VAR:CALENDAR=US&amp;VAR:SYMBOL=PBH&amp;VAR:INDEX=0"}</definedName>
    <definedName name="_16__FDSAUDITLINK___1">{"fdsup://directions/FAT Viewer?action=UPDATE&amp;creator=factset&amp;DYN_ARGS=TRUE&amp;DOC_NAME=FAT:FQL_AUDITING_CLIENT_TEMPLATE.FAT&amp;display_string=Audit&amp;VAR:KEY=GNSTYZITUP&amp;VAR:QUERY=RkZfRUJJVChDQUwsMjAwOSwsLCxVU0Qp&amp;WINDOW=FIRST_POPUP&amp;HEIGHT=450&amp;WIDTH=450&amp;START_MAXIMI","ZED=FALSE&amp;VAR:CALENDAR=US&amp;VAR:SYMBOL=N&amp;VAR:INDEX=0"}</definedName>
    <definedName name="_160__FDSAUDITLINK__">{"fdsup://IBCentral/FAT Viewer?action=UPDATE&amp;creator=factset&amp;DOC_NAME=fat:reuters_qtrly_source_window.fat&amp;display_string=Audit&amp;DYN_ARGS=TRUE&amp;VAR:ID1=92974010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_1">{"fdsup://directions/FAT Viewer?action=UPDATE&amp;creator=factset&amp;DYN_ARGS=TRUE&amp;DOC_NAME=FAT:FQL_AUDITING_CLIENT_TEMPLATE.FAT&amp;display_string=Audit&amp;VAR:KEY=XAXAHUXCBO&amp;VAR:QUERY=RkZfRUJJVChDQUwsMjAwOSwsLCxVU0Qp&amp;WINDOW=FIRST_POPUP&amp;HEIGHT=450&amp;WIDTH=450&amp;START_MAXIMI","ZED=FALSE&amp;VAR:CALENDAR=US&amp;VAR:SYMBOL=TIBX&amp;VAR:INDEX=0"}</definedName>
    <definedName name="_16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0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0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0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0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0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0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0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0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0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0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0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0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0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0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0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0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0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0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0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0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0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0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0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0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0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0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0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0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0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0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0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0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0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0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0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0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0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0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0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0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0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0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0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0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0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0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0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0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0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0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0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0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0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0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0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0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0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0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0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0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0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0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0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0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0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0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0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0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0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0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0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0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0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0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0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0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0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0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0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0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0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0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0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0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0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0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0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0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0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0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0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0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0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0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0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0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0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0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0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0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1__FDSAUDITLINK__">{"fdsup://IBCentral/FAT Viewer?action=UPDATE&amp;creator=factset&amp;DOC_NAME=fat:reuters_qtrly_source_window.fat&amp;display_string=Audit&amp;DYN_ARGS=TRUE&amp;VAR:ID1=39365710&amp;VAR:RCODE=STLD&amp;VAR:SDATE=20080299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_1">{"fdsup://directions/FAT Viewer?action=UPDATE&amp;creator=factset&amp;DYN_ARGS=TRUE&amp;DOC_NAME=FAT:FQL_AUDITING_CLIENT_TEMPLATE.FAT&amp;display_string=Audit&amp;VAR:KEY=TIVEJABANC&amp;VAR:QUERY=RkZfRUJJVChDQUwsMjAxMCwsLCxVU0Qp&amp;WINDOW=FIRST_POPUP&amp;HEIGHT=450&amp;WIDTH=450&amp;START_MAXIMI","ZED=FALSE&amp;VAR:CALENDAR=US&amp;VAR:SYMBOL=TIBX&amp;VAR:INDEX=0"}</definedName>
    <definedName name="_16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1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1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1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1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1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1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1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1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1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1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1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1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1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1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1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1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1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1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1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1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1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1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1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1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1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1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1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1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1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1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1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1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1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1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1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1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1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1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1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1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1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1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1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1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1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1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1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1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1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1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1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1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1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1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1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1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1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1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1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1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1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1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1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1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1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1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1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1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1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1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1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1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1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1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1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1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1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1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1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1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1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1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1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1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1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1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1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1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1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1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1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1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1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1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1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1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1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1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1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1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2__FDSAUDITLINK__">{"fdsup://IBCentral/FAT Viewer?action=UPDATE&amp;creator=factset&amp;DOC_NAME=fat:reuters_qtrly_source_window.fat&amp;display_string=Audit&amp;DYN_ARGS=TRUE&amp;VAR:ID1=02916P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_1">{"fdsup://directions/FAT Viewer?action=UPDATE&amp;creator=factset&amp;DYN_ARGS=TRUE&amp;DOC_NAME=FAT:FQL_AUDITING_CLIENT_TEMPLATE.FAT&amp;display_string=Audit&amp;VAR:KEY=XAXAHUXCBO&amp;VAR:QUERY=RkZfRUJJVChDQUwsMjAwOSwsLCxVU0Qp&amp;WINDOW=FIRST_POPUP&amp;HEIGHT=450&amp;WIDTH=450&amp;START_MAXIMI","ZED=FALSE&amp;VAR:CALENDAR=US&amp;VAR:SYMBOL=TIBX&amp;VAR:INDEX=0"}</definedName>
    <definedName name="_16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2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2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2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2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2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2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2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2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2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2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2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2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2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2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2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2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2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2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2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2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2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2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2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2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2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2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2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2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2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2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2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2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2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2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2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2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2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2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2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2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2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2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2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2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2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2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2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2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2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2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2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2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2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2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2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2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2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2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2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2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2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2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2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2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2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2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2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2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2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2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2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2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2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2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2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2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2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2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2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2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2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2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2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2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2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2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2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2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2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2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2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2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2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2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2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2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2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2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2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2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3__FDSAUDITLINK__">{"fdsup://IBCentral/FAT Viewer?action=UPDATE&amp;creator=factset&amp;DOC_NAME=fat:reuters_qtrly_source_window.fat&amp;display_string=Audit&amp;DYN_ARGS=TRUE&amp;VAR:ID1=35702310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_1">{"fdsup://directions/FAT Viewer?action=UPDATE&amp;creator=factset&amp;DYN_ARGS=TRUE&amp;DOC_NAME=FAT:FQL_AUDITING_CLIENT_TEMPLATE.FAT&amp;display_string=Audit&amp;VAR:KEY=VUTWXYRYTU&amp;VAR:QUERY=RkZfU0FMRVMoQ0FMLDIwMTAsLCwsVVNEKQ==&amp;WINDOW=FIRST_POPUP&amp;HEIGHT=450&amp;WIDTH=450&amp;START_MA","XIMIZED=FALSE&amp;VAR:CALENDAR=US&amp;VAR:SYMBOL=TIBX&amp;VAR:INDEX=0"}</definedName>
    <definedName name="_16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3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3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3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3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3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3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3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3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3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3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3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3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3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3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3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3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3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3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3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3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3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3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3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3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3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3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3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3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3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3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3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3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3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3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3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3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3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3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3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3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3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3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3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3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3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3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3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3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3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3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3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3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3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3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3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3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3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3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3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3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3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3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3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3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3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3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3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3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3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3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3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3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3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3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3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3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3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3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3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3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3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3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3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3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3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3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3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3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3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3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3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3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3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3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3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3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3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3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3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3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4__FDSAUDITLINK__">{"fdsup://IBCentral/FAT Viewer?action=UPDATE&amp;creator=factset&amp;DOC_NAME=fat:reuters_qtrly_source_window.fat&amp;display_string=Audit&amp;DYN_ARGS=TRUE&amp;VAR:ID1=89652210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4__FDSAUDITLINK___1">{"fdsup://directions/FAT Viewer?action=UPDATE&amp;creator=factset&amp;DYN_ARGS=TRUE&amp;DOC_NAME=FAT:FQL_AUDITING_CLIENT_TEMPLATE.FAT&amp;display_string=Audit&amp;VAR:KEY=HYPYXMFWFI&amp;VAR:QUERY=RkZfU0FMRVMoQ0FMLDIwMDksLCwsVVNEKQ==&amp;WINDOW=FIRST_POPUP&amp;HEIGHT=450&amp;WIDTH=450&amp;START_MA","XIMIZED=FALSE&amp;VAR:CALENDAR=US&amp;VAR:SYMBOL=TIBX&amp;VAR:INDEX=0"}</definedName>
    <definedName name="_16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4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4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4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4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4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4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4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4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4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4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41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4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4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4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4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4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4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4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4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4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42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4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4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4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4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4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4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4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4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4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43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4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4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4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4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4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4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4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4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4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44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4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4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4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4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4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4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4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4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4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45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4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4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4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4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4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4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4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4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4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46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4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4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4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4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4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4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4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4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4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47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4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4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4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4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4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4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4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4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4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48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4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4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4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4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4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4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4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4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4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49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4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4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4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4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4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4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4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4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4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5__FDSAUDITLINK__">{"fdsup://IBCentral/FAT Viewer?action=UPDATE&amp;creator=factset&amp;DOC_NAME=fat:reuters_qtrly_source_window.fat&amp;display_string=Audit&amp;DYN_ARGS=TRUE&amp;VAR:ID1=92974010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_1">{"fdsup://directions/FAT Viewer?action=UPDATE&amp;creator=factset&amp;DYN_ARGS=TRUE&amp;DOC_NAME=FAT:FQL_AUDITING_CLIENT_TEMPLATE.FAT&amp;display_string=Audit&amp;VAR:KEY=TCXWNETGBA&amp;VAR:QUERY=RkZfU0FMRVMoQ0FMLDIwMDgsLCwsVVNEKQ==&amp;WINDOW=FIRST_POPUP&amp;HEIGHT=450&amp;WIDTH=450&amp;START_MA","XIMIZED=FALSE&amp;VAR:CALENDAR=US&amp;VAR:SYMBOL=TIBX&amp;VAR:INDEX=0"}</definedName>
    <definedName name="_1650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5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5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5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5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5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5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5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5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5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51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5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5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5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5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5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5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5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5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5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52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5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5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5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5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5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5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5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5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5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53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5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5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5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5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5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5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5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5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5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54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5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5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5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5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5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5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5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5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5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55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5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5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5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5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5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5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5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5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5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56__FDSAUDITLINK__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5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5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5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5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5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5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5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5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5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5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5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5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5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5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5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5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5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5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5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5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5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5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5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5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5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5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5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5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5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5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5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5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5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5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5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5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5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5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5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6__FDSAUDITLINK__">{"fdsup://IBCentral/FAT Viewer?action=UPDATE&amp;creator=factset&amp;DOC_NAME=fat:reuters_annual_shs_src_window.fat&amp;display_string=Audit&amp;DYN_ARGS=TRUE&amp;VAR:ID1=39365710&amp;VAR:RCODE=FDSSHSOUTDEPS&amp;VAR:SDATE=20070899&amp;VAR:FREQ=Y&amp;VAR:RELITEM=RP&amp;VAR:CURRENCY=&amp;VAR:CURRSOURCE","=EXSHARE&amp;VAR:NATFREQ=ANNUAL&amp;VAR:RFIELD=FINALIZED&amp;VAR:DB_TYPE=&amp;VAR:UNITS=M&amp;window=popup&amp;width=450&amp;height=300&amp;START_MAXIMIZED=FALSE"}</definedName>
    <definedName name="_166__FDSAUDITLINK___1">{"fdsup://directions/FAT Viewer?action=UPDATE&amp;creator=factset&amp;DYN_ARGS=TRUE&amp;DOC_NAME=FAT:FQL_AUDITING_CLIENT_TEMPLATE.FAT&amp;display_string=Audit&amp;VAR:KEY=JWZUXOHETQ&amp;VAR:QUERY=RkZfUk9FKEFOTiwp&amp;WINDOW=FIRST_POPUP&amp;HEIGHT=450&amp;WIDTH=450&amp;START_MAXIMIZED=FALSE&amp;VAR:CA","LENDAR=US&amp;VAR:SYMBOL=TIBX&amp;VAR:INDEX=0"}</definedName>
    <definedName name="_166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6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6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6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6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6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6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6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6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6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6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6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6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6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6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6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6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6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6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6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6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6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6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6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6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6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6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6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6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6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6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6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6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6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6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6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6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6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6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6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6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6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6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6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6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6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6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6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6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6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6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6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6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6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6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6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6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6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6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6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6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6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6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6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6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6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6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6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6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6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6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6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6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6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6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6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6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6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6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6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6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6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6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6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6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6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6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6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6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6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6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6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6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6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6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6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6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6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6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6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7__FDSAUDITLINK__">{"fdsup://IBCentral/FAT Viewer?action=UPDATE&amp;creator=factset&amp;DOC_NAME=fat:reuters_annual_shs_src_window.fat&amp;display_string=Audit&amp;DYN_ARGS=TRUE&amp;VAR:ID1=35702310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67__FDSAUDITLINK___1">{"fdsup://directions/FAT Viewer?action=UPDATE&amp;creator=factset&amp;DYN_ARGS=TRUE&amp;DOC_NAME=FAT:FQL_AUDITING_CLIENT_TEMPLATE.FAT&amp;display_string=Audit&amp;VAR:KEY=FCPQTCDUNW&amp;VAR:QUERY=RkZfRUJJVERBX0lCKExUTSwwKQ==&amp;WINDOW=FIRST_POPUP&amp;HEIGHT=450&amp;WIDTH=450&amp;START_MAXIMIZED=","FALSE&amp;VAR:CALENDAR=US&amp;VAR:SYMBOL=TIBX&amp;VAR:INDEX=0"}</definedName>
    <definedName name="_167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7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7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7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7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7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7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7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7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7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7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7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7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7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7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7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7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7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7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7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7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7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7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7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7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7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7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7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7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7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7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7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7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7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7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7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7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7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7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7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7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7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7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7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7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7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7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7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7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7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7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7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7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7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7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7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7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7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7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7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7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7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7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7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7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7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7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7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7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7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7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7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7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7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7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7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7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7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7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7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7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7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7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7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7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7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7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7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7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7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7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7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7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7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7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7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7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7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7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7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8__FDSAUDITLINK__">{"fdsup://IBCentral/FAT Viewer?action=UPDATE&amp;creator=factset&amp;DOC_NAME=fat:reuters_annual_shs_src_window.fat&amp;display_string=Audit&amp;DYN_ARGS=TRUE&amp;VAR:ID1=89652210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68__FDSAUDITLINK___1">{"fdsup://directions/FAT Viewer?action=UPDATE&amp;creator=factset&amp;DYN_ARGS=TRUE&amp;DOC_NAME=FAT:FQL_AUDITING_CLIENT_TEMPLATE.FAT&amp;display_string=Audit&amp;VAR:KEY=JQRSLCLAHW&amp;VAR:QUERY=RkZfRU5UUlBSX1ZBTF9EQUlMWSgwLCwsUkYsLCdESUwnKQ==&amp;WINDOW=FIRST_POPUP&amp;HEIGHT=450&amp;WIDTH=","450&amp;START_MAXIMIZED=FALSE&amp;VAR:CALENDAR=US&amp;VAR:SYMBOL=TIBX&amp;VAR:INDEX=0"}</definedName>
    <definedName name="_168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8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8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8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8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8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8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8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8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8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8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8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8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8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8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8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8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8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8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8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8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8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8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8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8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8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8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8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8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8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8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8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8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8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8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8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8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8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8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8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8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8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8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8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8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8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8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8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8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8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8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8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8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8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8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8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8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8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8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8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8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8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8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8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8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8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8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8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8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8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8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8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8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8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8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8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8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8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8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8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8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8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8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8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8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8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8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8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8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8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8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8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8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8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8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8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8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8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8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8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9__FDSAUDITLINK__">{"fdsup://IBCentral/FAT Viewer?action=UPDATE&amp;creator=factset&amp;DOC_NAME=fat:reuters_annual_shs_src_window.fat&amp;display_string=Audit&amp;DYN_ARGS=TRUE&amp;VAR:ID1=92974010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69__FDSAUDITLINK___1">{"fdsup://Directions/FactSet Auditing Viewer?action=AUDIT_VALUE&amp;DB=129&amp;ID1=88632Q10&amp;VALUEID=03426&amp;SDATE=2011&amp;PERIODTYPE=ANN_STD&amp;SCFT=3&amp;window=popup_no_bar&amp;width=385&amp;height=120&amp;START_MAXIMIZED=FALSE&amp;creator=factset&amp;display_string=Audit"}</definedName>
    <definedName name="_169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9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9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9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9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9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69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69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69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9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69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69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69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69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69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69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69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69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69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69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69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69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69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69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69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69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69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69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69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69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69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69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9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69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69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69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69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69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69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69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69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69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69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69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69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69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69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69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69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69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69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69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69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69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69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69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69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69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69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69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69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69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69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69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69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69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69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69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69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69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69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69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69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69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69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69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69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69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69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69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69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69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69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69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69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69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69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69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69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69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69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69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69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69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69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69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69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69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69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69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6b2bfc5c2954aff88c5276e17ff1d6e" hidden="1">#REF!</definedName>
    <definedName name="_17__123Graph_AR_DISP" hidden="1">[10]Sheet3!#REF!</definedName>
    <definedName name="_17__FDSAUDITLINK__">{"fdsup://directions/FAT Viewer?action=UPDATE&amp;creator=factset&amp;DYN_ARGS=TRUE&amp;DOC_NAME=FAT:FQL_AUDITING_CLIENT_TEMPLATE.FAT&amp;display_string=Audit&amp;VAR:KEY=CLSBADEBMN&amp;VAR:QUERY=RkZfRU5UUlBSX1ZBTF9EQUlMWSg0MDc2NywsLCwsJ0RJTCcp&amp;WINDOW=FIRST_POPUP&amp;HEIGHT=450&amp;WIDTH=","450&amp;START_MAXIMIZED=FALSE&amp;VAR:CALENDAR=US&amp;VAR:SYMBOL=PII&amp;VAR:INDEX=0"}</definedName>
    <definedName name="_17__FDSAUDITLINK___1">{"fdsup://directions/FAT Viewer?action=UPDATE&amp;creator=factset&amp;DYN_ARGS=TRUE&amp;DOC_NAME=FAT:FQL_AUDITING_CLIENT_TEMPLATE.FAT&amp;display_string=Audit&amp;VAR:KEY=TIVEJABANC&amp;VAR:QUERY=RkZfRUJJVChDQUwsMjAxMCwsLCxVU0Qp&amp;WINDOW=FIRST_POPUP&amp;HEIGHT=450&amp;WIDTH=450&amp;START_MAXIMI","ZED=FALSE&amp;VAR:CALENDAR=US&amp;VAR:SYMBOL=TIBX&amp;VAR:INDEX=0"}</definedName>
    <definedName name="_170__FDSAUDITLINK__">{"fdsup://IBCentral/FAT Viewer?action=UPDATE&amp;creator=factset&amp;DOC_NAME=fat:reuters_qtrly_source_window.fat&amp;display_string=Audit&amp;DYN_ARGS=TRUE&amp;VAR:ID1=571342&amp;VAR:RCODE=ACAE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_1">{"fdsup://Directions/FactSet Auditing Viewer?action=AUDIT_VALUE&amp;DB=129&amp;ID1=88632Q10&amp;VALUEID=02001&amp;SDATE=201104&amp;PERIODTYPE=QTR_STD&amp;SCFT=3&amp;window=popup_no_bar&amp;width=385&amp;height=120&amp;START_MAXIMIZED=FALSE&amp;creator=factset&amp;display_string=Audit"}</definedName>
    <definedName name="_170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0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0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0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0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0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0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0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0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0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0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0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0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0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0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0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0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0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0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0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0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0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0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0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0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0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0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0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0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0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0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0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0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0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0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0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0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0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0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0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0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0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0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0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0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0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0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0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0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0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0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0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0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0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0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0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0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0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0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0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0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0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0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0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0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0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0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0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0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0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0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0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0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0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0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0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0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0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0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0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0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0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0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0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0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0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0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0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0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0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0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0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0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0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0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0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0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0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0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0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1__FDSAUDITLINK__">{"fdsup://IBCentral/FAT Viewer?action=UPDATE&amp;creator=factset&amp;DOC_NAME=fat:reuters_qtrly_source_window.fat&amp;display_string=Audit&amp;DYN_ARGS=TRUE&amp;VAR:ID1=B1VQ25&amp;VAR:RCODE=ACAE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_1">{"fdsup://Directions/FactSet Auditing Viewer?action=AUDIT_VALUE&amp;DB=129&amp;ID1=88632Q10&amp;VALUEID=05194&amp;SDATE=201103&amp;PERIODTYPE=QTR_STD&amp;SCFT=3&amp;window=popup_no_bar&amp;width=385&amp;height=120&amp;START_MAXIMIZED=FALSE&amp;creator=factset&amp;display_string=Audit"}</definedName>
    <definedName name="_171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1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1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1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1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1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1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1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1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1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1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1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1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1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1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1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1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1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1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1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1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1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1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1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1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1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1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1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1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1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13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1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1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1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1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1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1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1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1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1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14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1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1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1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1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1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1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1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1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1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15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1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1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1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1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1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1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1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1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1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16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1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1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1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1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1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1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1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1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1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17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1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1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1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1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1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1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1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1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1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18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1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1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1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1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1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1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1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1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1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19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1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1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1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1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1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1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1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1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1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2__FDSAUDITLINK__">{"fdsup://IBCentral/FAT Viewer?action=UPDATE&amp;creator=factset&amp;DOC_NAME=fat:reuters_qtrly_source_window.fat&amp;display_string=Audit&amp;DYN_ARGS=TRUE&amp;VAR:ID1=571342&amp;VAR:RCODE=STLD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2__FDSAUDITLINK___1">{"fdsup://directions/FAT Viewer?action=UPDATE&amp;creator=factset&amp;DYN_ARGS=TRUE&amp;DOC_NAME=FAT:FQL_AUDITING_CLIENT_TEMPLATE.FAT&amp;display_string=Audit&amp;VAR:KEY=LUNGLONYPO&amp;VAR:QUERY=RkZfRUJJVChDQUwsMjAxMCwsLCxVU0Qp&amp;WINDOW=FIRST_POPUP&amp;HEIGHT=450&amp;WIDTH=450&amp;START_MAXIMI","ZED=FALSE&amp;VAR:CALENDAR=US&amp;VAR:SYMBOL=ORCL&amp;VAR:INDEX=0"}</definedName>
    <definedName name="_1720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2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2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2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2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2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2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2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2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2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21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2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2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2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2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2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2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2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2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2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22__FDSAUDITLINK__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2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2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2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2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2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2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2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2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2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2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2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2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2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2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2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2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2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2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2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2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2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2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2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2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2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2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2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2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2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2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2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2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2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2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2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2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2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2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2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2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2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2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2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2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2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2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2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2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2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2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2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2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2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2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2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2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2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2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2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2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2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2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2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2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2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2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2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2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2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2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2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2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2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2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2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2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2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2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2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3__FDSAUDITLINK__">{"fdsup://IBCentral/FAT Viewer?action=UPDATE&amp;creator=factset&amp;DOC_NAME=fat:reuters_qtrly_source_window.fat&amp;display_string=Audit&amp;DYN_ARGS=TRUE&amp;VAR:ID1=B1VQ25&amp;VAR:RCODE=STLD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3__FDSAUDITLINK___1">{"fdsup://directions/FAT Viewer?action=UPDATE&amp;creator=factset&amp;DYN_ARGS=TRUE&amp;DOC_NAME=FAT:FQL_AUDITING_CLIENT_TEMPLATE.FAT&amp;display_string=Audit&amp;VAR:KEY=HAJGXGBAPS&amp;VAR:QUERY=RkZfRUJJVChDQUwsMjAwOSwsLCxVU0Qp&amp;WINDOW=FIRST_POPUP&amp;HEIGHT=450&amp;WIDTH=450&amp;START_MAXIMI","ZED=FALSE&amp;VAR:CALENDAR=US&amp;VAR:SYMBOL=ORCL&amp;VAR:INDEX=0"}</definedName>
    <definedName name="_173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3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3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3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3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3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3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3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3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3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3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3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3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3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3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3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3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3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3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3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3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3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3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3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3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3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3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3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3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3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3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3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3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3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3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3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3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3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3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3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3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3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3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3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3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3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3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3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3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3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3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3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3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3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3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3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3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3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3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3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3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3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3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3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3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3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3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3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3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3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3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3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3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3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3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3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3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3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3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3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3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3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3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3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3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3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3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3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3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3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3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3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3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3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3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3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3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3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3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3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4__FDSAUDITLINK__">{"fdsup://IBCentral/FAT Viewer?action=UPDATE&amp;creator=factset&amp;DOC_NAME=fat:reuters_annual_shs_src_window.fat&amp;display_string=Audit&amp;DYN_ARGS=TRUE&amp;VAR:ID1=571342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74__FDSAUDITLINK___1">{"fdsup://directions/FAT Viewer?action=UPDATE&amp;creator=factset&amp;DYN_ARGS=TRUE&amp;DOC_NAME=FAT:FQL_AUDITING_CLIENT_TEMPLATE.FAT&amp;display_string=Audit&amp;VAR:KEY=LUNGLONYPO&amp;VAR:QUERY=RkZfRUJJVChDQUwsMjAxMCwsLCxVU0Qp&amp;WINDOW=FIRST_POPUP&amp;HEIGHT=450&amp;WIDTH=450&amp;START_MAXIMI","ZED=FALSE&amp;VAR:CALENDAR=US&amp;VAR:SYMBOL=ORCL&amp;VAR:INDEX=0"}</definedName>
    <definedName name="_174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4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4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4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4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4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4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4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4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4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4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4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4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4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4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4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4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4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4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4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4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4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4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4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4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4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4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4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4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4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4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4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4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4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4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4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4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4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4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4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4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4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4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4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4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4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4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4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4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4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4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4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4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4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4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4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4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4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4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4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4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4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4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4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4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4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4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4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4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468220d9554c3a82287e77e99e60a3" hidden="1">#REF!</definedName>
    <definedName name="_174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4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4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4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4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4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4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4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4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4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4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4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4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4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4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4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4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4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4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4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4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4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4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4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4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4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4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4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4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4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4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5__FDSAUDITLINK__">{"fdsup://IBCentral/FAT Viewer?action=UPDATE&amp;creator=factset&amp;DOC_NAME=fat:reuters_annual_shs_src_window.fat&amp;display_string=Audit&amp;DYN_ARGS=TRUE&amp;VAR:ID1=B1VQ25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75__FDSAUDITLINK___1">{"fdsup://directions/FAT Viewer?action=UPDATE&amp;creator=factset&amp;DYN_ARGS=TRUE&amp;DOC_NAME=FAT:FQL_AUDITING_CLIENT_TEMPLATE.FAT&amp;display_string=Audit&amp;VAR:KEY=HAJGXGBAPS&amp;VAR:QUERY=RkZfRUJJVChDQUwsMjAwOSwsLCxVU0Qp&amp;WINDOW=FIRST_POPUP&amp;HEIGHT=450&amp;WIDTH=450&amp;START_MAXIMI","ZED=FALSE&amp;VAR:CALENDAR=US&amp;VAR:SYMBOL=ORCL&amp;VAR:INDEX=0"}</definedName>
    <definedName name="_175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5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5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5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5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5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5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5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5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5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5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5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5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5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5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5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5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5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5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5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5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5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5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5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5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5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5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5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5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5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5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5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5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5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5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5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5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5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5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5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5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5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5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5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5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5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5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5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5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5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5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5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5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5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5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5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5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5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5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5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5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5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5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5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5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5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5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5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5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5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5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5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5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5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5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5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5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5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5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5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5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5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5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5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5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5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5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5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5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5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5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5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5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5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5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5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5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5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5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5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6__FDSAUDITLINK__">{"fdsup://IBCentral/FAT Viewer?action=UPDATE&amp;creator=factset&amp;DOC_NAME=fat:reuters_annual_shs_src_window.fat&amp;display_string=Audit&amp;DYN_ARGS=TRUE&amp;VAR:ID1=B1QGR4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76__FDSAUDITLINK___1">{"fdsup://directions/FAT Viewer?action=UPDATE&amp;creator=factset&amp;DYN_ARGS=TRUE&amp;DOC_NAME=FAT:FQL_AUDITING_CLIENT_TEMPLATE.FAT&amp;display_string=Audit&amp;VAR:KEY=JOPUBQZUJI&amp;VAR:QUERY=RkZfU0FMRVMoQ0FMLDIwMTAsLCwsVVNEKQ==&amp;WINDOW=FIRST_POPUP&amp;HEIGHT=450&amp;WIDTH=450&amp;START_MA","XIMIZED=FALSE&amp;VAR:CALENDAR=US&amp;VAR:SYMBOL=ORCL&amp;VAR:INDEX=0"}</definedName>
    <definedName name="_176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6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6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6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6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6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6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6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6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6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6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6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6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6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6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6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6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6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6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6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6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6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6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6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6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6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6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6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6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6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6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6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6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6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6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6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6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6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6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6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6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6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6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6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6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6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6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6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6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6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6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6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6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6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6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6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6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6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6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6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6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6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6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6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6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6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6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6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6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6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6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6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6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6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6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6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6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6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6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6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6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6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6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6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6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6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6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6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6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6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6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6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6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6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6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6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6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6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6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6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7__FDSAUDITLINK__">{"fdsup://IBCentral/FAT Viewer?action=UPDATE&amp;creator=factset&amp;DOC_NAME=fat:reuters_qtrly_source_window.fat&amp;display_string=Audit&amp;DYN_ARGS=TRUE&amp;VAR:ID1=11875910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7__FDSAUDITLINK___1">{"fdsup://directions/FAT Viewer?action=UPDATE&amp;creator=factset&amp;DYN_ARGS=TRUE&amp;DOC_NAME=FAT:FQL_AUDITING_CLIENT_TEMPLATE.FAT&amp;display_string=Audit&amp;VAR:KEY=VCZYHQTOLW&amp;VAR:QUERY=RkZfU0FMRVMoQ0FMLDIwMDksLCwsVVNEKQ==&amp;WINDOW=FIRST_POPUP&amp;HEIGHT=450&amp;WIDTH=450&amp;START_MA","XIMIZED=FALSE&amp;VAR:CALENDAR=US&amp;VAR:SYMBOL=ORCL&amp;VAR:INDEX=0"}</definedName>
    <definedName name="_177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7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7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7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7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7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7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7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7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7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7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7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7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7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7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7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7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7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7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7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7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7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7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7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7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7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7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7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7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7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7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7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7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7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7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7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7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7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7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7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7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7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7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7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7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7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7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7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7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7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7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7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7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7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7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7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7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7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7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7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7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7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7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7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7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7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7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7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7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7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7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7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7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7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7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7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7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7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7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7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7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7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7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7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7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7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7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7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7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7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79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7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7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7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7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7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7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7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7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7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8__FDSAUDITLINK__">{"fdsup://IBCentral/FAT Viewer?action=UPDATE&amp;creator=factset&amp;DOC_NAME=fat:reuters_qtrly_source_window.fat&amp;display_string=Audit&amp;DYN_ARGS=TRUE&amp;VAR:ID1=48116510&amp;VAR:RCODE=ACAE&amp;VAR:SDATE=20080499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8__FDSAUDITLINK___1">{"fdsup://directions/FAT Viewer?action=UPDATE&amp;creator=factset&amp;DYN_ARGS=TRUE&amp;DOC_NAME=FAT:FQL_AUDITING_CLIENT_TEMPLATE.FAT&amp;display_string=Audit&amp;VAR:KEY=NGXIBGLMHW&amp;VAR:QUERY=RkZfU0FMRVMoQ0FMLDIwMDgsLCwsVVNEKQ==&amp;WINDOW=FIRST_POPUP&amp;HEIGHT=450&amp;WIDTH=450&amp;START_MA","XIMIZED=FALSE&amp;VAR:CALENDAR=US&amp;VAR:SYMBOL=ORCL&amp;VAR:INDEX=0"}</definedName>
    <definedName name="_1780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8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8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8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8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8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8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8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8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8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81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8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8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8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8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8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8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8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8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8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82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8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8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8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8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8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8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8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8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8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83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8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8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8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8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8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8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8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8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8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84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8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8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8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8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8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8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8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8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8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85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8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8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8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8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8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8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8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8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8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86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8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8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8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8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8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8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8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8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8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87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8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8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8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8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8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8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8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8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8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88__FDSAUDITLINK__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8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8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8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8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8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8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8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8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8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8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8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8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8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8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8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8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8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8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8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8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9__FDSAUDITLINK__">{"fdsup://IBCentral/FAT Viewer?action=UPDATE&amp;creator=factset&amp;DOC_NAME=fat:reuters_qtrly_source_window.fat&amp;display_string=Audit&amp;DYN_ARGS=TRUE&amp;VAR:ID1=11875910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_1">{"fdsup://directions/FAT Viewer?action=UPDATE&amp;creator=factset&amp;DYN_ARGS=TRUE&amp;DOC_NAME=FAT:FQL_AUDITING_CLIENT_TEMPLATE.FAT&amp;display_string=Audit&amp;VAR:KEY=FCXIRIJEFG&amp;VAR:QUERY=RkZfUk9FKEFOTiwp&amp;WINDOW=FIRST_POPUP&amp;HEIGHT=450&amp;WIDTH=450&amp;START_MAXIMIZED=FALSE&amp;VAR:CA","LENDAR=US&amp;VAR:SYMBOL=ORCL&amp;VAR:INDEX=0"}</definedName>
    <definedName name="_179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9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9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9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9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9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79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79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9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79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79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79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79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79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79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79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79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79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79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79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79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79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79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79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79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79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79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79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79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9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79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79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79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79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79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79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79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79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79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79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79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79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79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79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79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79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79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79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79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79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79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79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79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79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79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79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79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79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79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79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79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79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79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79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79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79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79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79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79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79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79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79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79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79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79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79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79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79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79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79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79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79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79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79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79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79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79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79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79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79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79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79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79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79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79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79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79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79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79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79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7c29ca918c1455eb17af6a6b1918572" hidden="1">#REF!</definedName>
    <definedName name="_18__123Graph_AR_DPCB" hidden="1">[10]Sheet3!#REF!</definedName>
    <definedName name="_18__FDSAUDITLINK__">{"fdsup://directions/FAT Viewer?action=UPDATE&amp;creator=factset&amp;DYN_ARGS=TRUE&amp;DOC_NAME=FAT:FQL_AUDITING_CLIENT_TEMPLATE.FAT&amp;display_string=Audit&amp;VAR:KEY=CVWVCXSPGX&amp;VAR:QUERY=RkZfRU5UUlBSX1ZBTF9EQUlMWSg0MDc2NywsLCwsJ0RJTCcp&amp;WINDOW=FIRST_POPUP&amp;HEIGHT=450&amp;WIDTH=","450&amp;START_MAXIMIZED=FALSE&amp;VAR:CALENDAR=US&amp;VAR:SYMBOL=FACE&amp;VAR:INDEX=0"}</definedName>
    <definedName name="_18__FDSAUDITLINK___1">{"fdsup://directions/FAT Viewer?action=UPDATE&amp;creator=factset&amp;DYN_ARGS=TRUE&amp;DOC_NAME=FAT:FQL_AUDITING_CLIENT_TEMPLATE.FAT&amp;display_string=Audit&amp;VAR:KEY=XAXAHUXCBO&amp;VAR:QUERY=RkZfRUJJVChDQUwsMjAwOSwsLCxVU0Qp&amp;WINDOW=FIRST_POPUP&amp;HEIGHT=450&amp;WIDTH=450&amp;START_MAXIMI","ZED=FALSE&amp;VAR:CALENDAR=US&amp;VAR:SYMBOL=TIBX&amp;VAR:INDEX=0"}</definedName>
    <definedName name="_180__FDSAUDITLINK__">{"fdsup://IBCentral/FAT Viewer?action=UPDATE&amp;creator=factset&amp;DOC_NAME=fat:reuters_qtrly_source_window.fat&amp;display_string=Audit&amp;DYN_ARGS=TRUE&amp;VAR:ID1=48116510&amp;VAR:RCODE=STLD&amp;VAR:SDATE=20080499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0__FDSAUDITLINK___1">{"fdsup://Directions/FactSet Auditing Viewer?action=AUDIT_VALUE&amp;DB=129&amp;ID1=68389X10&amp;VALUEID=18321&amp;SDATE=2010&amp;PERIODTYPE=ANN_STD&amp;SCFT=3&amp;window=popup_no_bar&amp;width=385&amp;height=120&amp;START_MAXIMIZED=FALSE&amp;creator=factset&amp;display_string=Audit"}</definedName>
    <definedName name="_180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0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0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0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0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0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0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0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0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0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0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0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0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0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0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0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0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0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0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0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0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0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0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0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0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0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0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0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0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0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0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0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0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0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0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0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0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0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0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0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0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0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0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0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0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0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0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0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0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0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0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0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0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0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0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0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0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0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0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0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0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0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0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0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0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0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0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0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0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0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0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0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0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0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0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0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0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0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0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0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0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0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0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0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0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0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0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0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0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0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0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0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0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0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0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0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0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0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0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0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1__FDSAUDITLINK__">{"fdsup://IBCentral/FAT Viewer?action=UPDATE&amp;creator=factset&amp;DOC_NAME=fat:reuters_annual_shs_src_window.fat&amp;display_string=Audit&amp;DYN_ARGS=TRUE&amp;VAR:ID1=11875910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81__FDSAUDITLINK___1">{"fdsup://Directions/FactSet Auditing Viewer?action=AUDIT_VALUE&amp;DB=129&amp;ID1=68389X10&amp;VALUEID=03249&amp;SDATE=2010&amp;PERIODTYPE=ANN_STD&amp;SCFT=3&amp;window=popup_no_bar&amp;width=385&amp;height=120&amp;START_MAXIMIZED=FALSE&amp;creator=factset&amp;display_string=Audit"}</definedName>
    <definedName name="_181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1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1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1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1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1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1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1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1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1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1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1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1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1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1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1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1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1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1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1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1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1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1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1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1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1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1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1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1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1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1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1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1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1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1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1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1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1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1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1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1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1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1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1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1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1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1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1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1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1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1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1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1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1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1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1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1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1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1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1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1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1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1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1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1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1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1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1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1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1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1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1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1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1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1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1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1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1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1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1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1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1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1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1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1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1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1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1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1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1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1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1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1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1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1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1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1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1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1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1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2__FDSAUDITLINK__">{"fdsup://IBCentral/FAT Viewer?action=UPDATE&amp;creator=factset&amp;DOC_NAME=fat:reuters_annual_shs_src_window.fat&amp;display_string=Audit&amp;DYN_ARGS=TRUE&amp;VAR:ID1=48116510&amp;VAR:RCODE=FDSSHSOUTDEPS&amp;VAR:SDATE=20071099&amp;VAR:FREQ=Y&amp;VAR:RELITEM=RP&amp;VAR:CURRENCY=&amp;VAR:CURRSOURCE","=EXSHARE&amp;VAR:NATFREQ=ANNUAL&amp;VAR:RFIELD=FINALIZED&amp;VAR:DB_TYPE=&amp;VAR:UNITS=M&amp;window=popup&amp;width=450&amp;height=300&amp;START_MAXIMIZED=FALSE"}</definedName>
    <definedName name="_182__FDSAUDITLINK___1">{"fdsup://Directions/FactSet Auditing Viewer?action=AUDIT_VALUE&amp;DB=129&amp;ID1=68389X10&amp;VALUEID=18141&amp;SDATE=2010&amp;PERIODTYPE=ANN_STD&amp;SCFT=3&amp;window=popup_no_bar&amp;width=385&amp;height=120&amp;START_MAXIMIZED=FALSE&amp;creator=factset&amp;display_string=Audit"}</definedName>
    <definedName name="_182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2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2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2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2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2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2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2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2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2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2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2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2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2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2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2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2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2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2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2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2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2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2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2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2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2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2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2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2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2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2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2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2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2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2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2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2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2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2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2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2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2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2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2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2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2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2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2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2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2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2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2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2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2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2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2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2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2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2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2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2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2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2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2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2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2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2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2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2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2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2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2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2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2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2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2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2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2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2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2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2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2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2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2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2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2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2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2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2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2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2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2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2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2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2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2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2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2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2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2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2c3d3decd44d00b82d4f2f98370d3d" hidden="1">#REF!</definedName>
    <definedName name="_183__FDSAUDITLINK__">{"fdsup://IBCentral/FAT Viewer?action=UPDATE&amp;creator=factset&amp;DOC_NAME=fat:reuters_qtrly_source_window.fat&amp;display_string=Audit&amp;DYN_ARGS=TRUE&amp;VAR:ID1=00108410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3__FDSAUDITLINK___1">{"fdsup://directions/FAT Viewer?action=UPDATE&amp;creator=factset&amp;DYN_ARGS=TRUE&amp;DOC_NAME=FAT:FQL_AUDITING_CLIENT_TEMPLATE.FAT&amp;display_string=Audit&amp;VAR:KEY=PSZEBGHQXS&amp;VAR:QUERY=RkZfRUJJVERBX0lCKExUTSwwKQ==&amp;WINDOW=FIRST_POPUP&amp;HEIGHT=450&amp;WIDTH=450&amp;START_MAXIMIZED=","FALSE&amp;VAR:CALENDAR=US&amp;VAR:SYMBOL=ORCL&amp;VAR:INDEX=0"}</definedName>
    <definedName name="_183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3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3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3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3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3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3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3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3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3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3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3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3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3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3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3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3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3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3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3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3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3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3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3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3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3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3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3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3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3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3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3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3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3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3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3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3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3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3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3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3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3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3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3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3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3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3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3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3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3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3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3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3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3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3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3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3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3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3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3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3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3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3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3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3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3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3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3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3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3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3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3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3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3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3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3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3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3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3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3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3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3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3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3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3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3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3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3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3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3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3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3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3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3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3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3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3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3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3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3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4__FDSAUDITLINK__">{"fdsup://IBCentral/FAT Viewer?action=UPDATE&amp;creator=factset&amp;DOC_NAME=fat:reuters_qtrly_source_window.fat&amp;display_string=Audit&amp;DYN_ARGS=TRUE&amp;VAR:ID1=00108410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4__FDSAUDITLINK___1">{"fdsup://directions/FAT Viewer?action=UPDATE&amp;creator=factset&amp;DYN_ARGS=TRUE&amp;DOC_NAME=FAT:FQL_AUDITING_CLIENT_TEMPLATE.FAT&amp;display_string=Audit&amp;VAR:KEY=HAFCBSBODE&amp;VAR:QUERY=RkZfRU5UUlBSX1ZBTF9EQUlMWSgwLCwsUkYsLCdESUwnKQ==&amp;WINDOW=FIRST_POPUP&amp;HEIGHT=450&amp;WIDTH=","450&amp;START_MAXIMIZED=FALSE&amp;VAR:CALENDAR=US&amp;VAR:SYMBOL=ORCL&amp;VAR:INDEX=0"}</definedName>
    <definedName name="_184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4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4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4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4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4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4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4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4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4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4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4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4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4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4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4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4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4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4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4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4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4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4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4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4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4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4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4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4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4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43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4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4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4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4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4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4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4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4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4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44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4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4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4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4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4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4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4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4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4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45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4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4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4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4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4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4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4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4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4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46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4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4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4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4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4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4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4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4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4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47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4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4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4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4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4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4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4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4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4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48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4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4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4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4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4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4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4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4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4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49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4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4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4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4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4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4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4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4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4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5__FDSAUDITLINK__">{"fdsup://IBCentral/FAT Viewer?action=UPDATE&amp;creator=factset&amp;DOC_NAME=fat:reuters_annual_shs_src_window.fat&amp;display_string=Audit&amp;DYN_ARGS=TRUE&amp;VAR:ID1=00108410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85__FDSAUDITLINK___1">{"fdsup://Directions/FactSet Auditing Viewer?action=AUDIT_VALUE&amp;DB=129&amp;ID1=68389X10&amp;VALUEID=03426&amp;SDATE=2010&amp;PERIODTYPE=ANN_STD&amp;SCFT=3&amp;window=popup_no_bar&amp;width=385&amp;height=120&amp;START_MAXIMIZED=FALSE&amp;creator=factset&amp;display_string=Audit"}</definedName>
    <definedName name="_1850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5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5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5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5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5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5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5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5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5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51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5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5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5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5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5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5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5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5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5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52__FDSAUDITLINK__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5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5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5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5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5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5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5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5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5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5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5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5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5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5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5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5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5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5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5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5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5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5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5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5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5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5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5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5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5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5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5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5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5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5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5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5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5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5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5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5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5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5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5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5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5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5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5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5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5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5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5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5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5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5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5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5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5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5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5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5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5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5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5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5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5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5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5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5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5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5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5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5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5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5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5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5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5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5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5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6__FDSAUDITLINK__">{"fdsup://IBCentral/FAT Viewer?action=UPDATE&amp;creator=factset&amp;DOC_NAME=fat:reuters_annual_shs_src_window.fat&amp;display_string=Audit&amp;DYN_ARGS=TRUE&amp;VAR:ID1=N2093520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186__FDSAUDITLINK___1">{"fdsup://Directions/FactSet Auditing Viewer?action=AUDIT_VALUE&amp;DB=129&amp;ID1=68389X10&amp;VALUEID=02001&amp;SDATE=201102&amp;PERIODTYPE=QTR_STD&amp;SCFT=3&amp;window=popup_no_bar&amp;width=385&amp;height=120&amp;START_MAXIMIZED=FALSE&amp;creator=factset&amp;display_string=Audit"}</definedName>
    <definedName name="_186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6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6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6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6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6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6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6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6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6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6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6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6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6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6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6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6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6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6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6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6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6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6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6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6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6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6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6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6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6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6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6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6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6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6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6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6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6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6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6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6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6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6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6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6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6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6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6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6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6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6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6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6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6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6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6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6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6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6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6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6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6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6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6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6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6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6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6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6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6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6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6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6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6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6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6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6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6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6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6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6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6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6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6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6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6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6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6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6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6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6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6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6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6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6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6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6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6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6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6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7__FDSAUDITLINK__">{"fdsup://IBCentral/FAT Viewer?action=UPDATE&amp;creator=factset&amp;DOC_NAME=fat:reuters_annual_shs_src_window.fat&amp;display_string=Audit&amp;DYN_ARGS=TRUE&amp;VAR:ID1=24419910&amp;VAR:RCODE=FDSSHSOUTDEPS&amp;VAR:SDATE=20071099&amp;VAR:FREQ=Y&amp;VAR:RELITEM=RP&amp;VAR:CURRENCY=&amp;VAR:CURRSOURCE","=EXSHARE&amp;VAR:NATFREQ=ANNUAL&amp;VAR:RFIELD=FINALIZED&amp;VAR:DB_TYPE=&amp;VAR:UNITS=M&amp;window=popup&amp;width=450&amp;height=300&amp;START_MAXIMIZED=FALSE"}</definedName>
    <definedName name="_187__FDSAUDITLINK___1">{"fdsup://Directions/FactSet Auditing Viewer?action=AUDIT_VALUE&amp;DB=129&amp;ID1=68389X10&amp;VALUEID=05194&amp;SDATE=201101&amp;PERIODTYPE=QTR_STD&amp;SCFT=3&amp;window=popup_no_bar&amp;width=385&amp;height=120&amp;START_MAXIMIZED=FALSE&amp;creator=factset&amp;display_string=Audit"}</definedName>
    <definedName name="_187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7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7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7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7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7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7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7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7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7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7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7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7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7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7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7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7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7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7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7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7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7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7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7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7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7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7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7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7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7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7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7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7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7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7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7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7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7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7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7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7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7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7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7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7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7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7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7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7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7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7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7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7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7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7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7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7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7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7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7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7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7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7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7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7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7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7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7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7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7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7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7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7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7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7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7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7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7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7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7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7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7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7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7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7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7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7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7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7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7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7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7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7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7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7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7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7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7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7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7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8__FDSAUDITLINK__">{"fdsup://IBCentral/FAT Viewer?action=UPDATE&amp;creator=factset&amp;DOC_NAME=fat:reuters_annual_shs_src_window.fat&amp;display_string=Audit&amp;DYN_ARGS=TRUE&amp;VAR:ID1=621167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188__FDSAUDITLINK___1">{"fdsup://directions/FAT Viewer?action=UPDATE&amp;creator=factset&amp;DYN_ARGS=TRUE&amp;DOC_NAME=FAT:FQL_AUDITING_CLIENT_TEMPLATE.FAT&amp;display_string=Audit&amp;VAR:KEY=TILMFKFSFM&amp;VAR:QUERY=RkZfRUJJVChDQUwsMjAxMCwsLCxVU0Qp&amp;WINDOW=FIRST_POPUP&amp;HEIGHT=450&amp;WIDTH=450&amp;START_MAXIMI","ZED=FALSE&amp;VAR:CALENDAR=US&amp;VAR:SYMBOL=CARB&amp;VAR:INDEX=0"}</definedName>
    <definedName name="_188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8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8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8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8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8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8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8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8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8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8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8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8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8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8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8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8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8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8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8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8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8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8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8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8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8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8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8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8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8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8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8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8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8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8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8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8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8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8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8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8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8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8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8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8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8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8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8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8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8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8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8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8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8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8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8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8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8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8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8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8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8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8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8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8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8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8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8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8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8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8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8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8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8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8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8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8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8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8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8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8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8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8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8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8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8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8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8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8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8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8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8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8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8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8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8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8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8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8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8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9__FDSAUDITLINK__">{"fdsup://IBCentral/FAT Viewer?action=UPDATE&amp;creator=factset&amp;DOC_NAME=fat:reuters_annual_shs_src_window.fat&amp;display_string=Audit&amp;DYN_ARGS=TRUE&amp;VAR:ID1=642940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189__FDSAUDITLINK___1">{"fdsup://directions/FAT Viewer?action=UPDATE&amp;creator=factset&amp;DYN_ARGS=TRUE&amp;DOC_NAME=FAT:FQL_AUDITING_CLIENT_TEMPLATE.FAT&amp;display_string=Audit&amp;VAR:KEY=RCLATONUNM&amp;VAR:QUERY=RkZfRUJJVChDQUwsMjAwOSwsLCxVU0Qp&amp;WINDOW=FIRST_POPUP&amp;HEIGHT=450&amp;WIDTH=450&amp;START_MAXIMI","ZED=FALSE&amp;VAR:CALENDAR=US&amp;VAR:SYMBOL=CARB&amp;VAR:INDEX=0"}</definedName>
    <definedName name="_189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9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9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9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9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89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89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89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89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89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89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89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89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89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89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89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89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89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89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89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89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89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89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89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89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89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89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9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89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89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89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89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89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89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89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89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89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89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89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89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89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89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89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89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89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89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89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89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89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89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89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89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89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9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89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89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89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89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89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89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89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89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89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89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89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89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89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89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89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89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89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89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89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89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89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89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89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89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89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89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89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89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89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89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89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89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89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89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89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89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89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89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89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89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89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89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89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89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89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89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__123Graph_AR_DSAL" hidden="1">[10]Sheet3!#REF!</definedName>
    <definedName name="_19__FDSAUDITLINK__">{"fdsup://directions/FAT Viewer?action=UPDATE&amp;creator=factset&amp;DYN_ARGS=TRUE&amp;DOC_NAME=FAT:FQL_AUDITING_CLIENT_TEMPLATE.FAT&amp;display_string=Audit&amp;VAR:KEY=KRWBWPYJQJ&amp;VAR:QUERY=RkZfRU5UUlBSX1ZBTF9EQUlMWSg0MDc2NywsLCwsJ0RJTCcp&amp;WINDOW=FIRST_POPUP&amp;HEIGHT=450&amp;WIDTH=","450&amp;START_MAXIMIZED=FALSE&amp;VAR:CALENDAR=US&amp;VAR:SYMBOL=PRGO&amp;VAR:INDEX=0"}</definedName>
    <definedName name="_19__FDSAUDITLINK___1">{"fdsup://directions/FAT Viewer?action=UPDATE&amp;creator=factset&amp;DYN_ARGS=TRUE&amp;DOC_NAME=FAT:FQL_AUDITING_CLIENT_TEMPLATE.FAT&amp;display_string=Audit&amp;VAR:KEY=VUTWXYRYTU&amp;VAR:QUERY=RkZfU0FMRVMoQ0FMLDIwMTAsLCwsVVNEKQ==&amp;WINDOW=FIRST_POPUP&amp;HEIGHT=450&amp;WIDTH=450&amp;START_MA","XIMIZED=FALSE&amp;VAR:CALENDAR=US&amp;VAR:SYMBOL=TIBX&amp;VAR:INDEX=0"}</definedName>
    <definedName name="_190__FDSAUDITLINK__">{"fdsup://IBCentral/FAT Viewer?action=UPDATE&amp;creator=factset&amp;DOC_NAME=fat:reuters_annual_shs_src_window.fat&amp;display_string=Audit&amp;DYN_ARGS=TRUE&amp;VAR:ID1=649750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190__FDSAUDITLINK___1">{"fdsup://directions/FAT Viewer?action=UPDATE&amp;creator=factset&amp;DYN_ARGS=TRUE&amp;DOC_NAME=FAT:FQL_AUDITING_CLIENT_TEMPLATE.FAT&amp;display_string=Audit&amp;VAR:KEY=TILMFKFSFM&amp;VAR:QUERY=RkZfRUJJVChDQUwsMjAxMCwsLCxVU0Qp&amp;WINDOW=FIRST_POPUP&amp;HEIGHT=450&amp;WIDTH=450&amp;START_MAXIMI","ZED=FALSE&amp;VAR:CALENDAR=US&amp;VAR:SYMBOL=CARB&amp;VAR:INDEX=0"}</definedName>
    <definedName name="_190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0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0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0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0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0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0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0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0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0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0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0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0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0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0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0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0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0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0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0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0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0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0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0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0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0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0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0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0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0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0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0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0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0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0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0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0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0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0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0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0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0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0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0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0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0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0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0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0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0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0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0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0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0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0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0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0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0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0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0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0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0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0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0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0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0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0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0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0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0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0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0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0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0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0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0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0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0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0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0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08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0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0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0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0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0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0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0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0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0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09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0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0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0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0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0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0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0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0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0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1__FDSAUDITLINK__">{"fdsup://IBCentral/FAT Viewer?action=UPDATE&amp;creator=factset&amp;DOC_NAME=fat:reuters_annual_shs_src_window.fat&amp;display_string=Audit&amp;DYN_ARGS=TRUE&amp;VAR:ID1=649658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191__FDSAUDITLINK___1">{"fdsup://directions/FAT Viewer?action=UPDATE&amp;creator=factset&amp;DYN_ARGS=TRUE&amp;DOC_NAME=FAT:FQL_AUDITING_CLIENT_TEMPLATE.FAT&amp;display_string=Audit&amp;VAR:KEY=RCLATONUNM&amp;VAR:QUERY=RkZfRUJJVChDQUwsMjAwOSwsLCxVU0Qp&amp;WINDOW=FIRST_POPUP&amp;HEIGHT=450&amp;WIDTH=450&amp;START_MAXIMI","ZED=FALSE&amp;VAR:CALENDAR=US&amp;VAR:SYMBOL=CARB&amp;VAR:INDEX=0"}</definedName>
    <definedName name="_1910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1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1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1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1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1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1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1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1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1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11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1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1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1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1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1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1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1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1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1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12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1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1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1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1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1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1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1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1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1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13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1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1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1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1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1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1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1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1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1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14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1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1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1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1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1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1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1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1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1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15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1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1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1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1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1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1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1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1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1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16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1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1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1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1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1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1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1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1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1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17__FDSAUDITLINK__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1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1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1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1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1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1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1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1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1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1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1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1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1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1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1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1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1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1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1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1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1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1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1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1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1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1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1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1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1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2__FDSAUDITLINK__">{"fdsup://directions/FAT Viewer?action=UPDATE&amp;creator=factset&amp;DYN_ARGS=TRUE&amp;DOC_NAME=FAT:FQL_AUDITING_CLIENT_TEMPLATE.FAT&amp;display_string=Audit&amp;VAR:KEY=MNKLCBOFOF&amp;VAR:QUERY=RkZfRFBTKEFOTiwwKS9FQ0FfTUVBTl9FUFMoKzEsMCk=&amp;WINDOW=FIRST_POPUP&amp;HEIGHT=450&amp;WIDTH=450&amp;","START_MAXIMIZED=FALSE&amp;VAR:CALENDAR=US&amp;VAR:SYMBOL=NVE&amp;VAR:INDEX=0"}</definedName>
    <definedName name="_192__FDSAUDITLINK___1">{"fdsup://directions/FAT Viewer?action=UPDATE&amp;creator=factset&amp;DYN_ARGS=TRUE&amp;DOC_NAME=FAT:FQL_AUDITING_CLIENT_TEMPLATE.FAT&amp;display_string=Audit&amp;VAR:KEY=RWLSHSTSZE&amp;VAR:QUERY=RkZfU0FMRVMoQ0FMLDIwMTAsLCwsVVNEKQ==&amp;WINDOW=FIRST_POPUP&amp;HEIGHT=450&amp;WIDTH=450&amp;START_MA","XIMIZED=FALSE&amp;VAR:CALENDAR=US&amp;VAR:SYMBOL=CARB&amp;VAR:INDEX=0"}</definedName>
    <definedName name="_192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2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2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2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2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2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2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2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2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2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2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2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2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2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2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2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2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2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2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2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2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2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2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2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2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2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2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2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2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2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2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2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2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2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2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2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2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2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2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2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2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2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2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2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2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2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2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2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2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2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2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2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2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2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2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2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2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2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2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2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2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2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2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2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2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2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2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2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2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2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2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2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2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2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2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2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2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2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2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2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2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2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2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2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2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2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2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2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2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2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2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2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2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2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2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2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2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2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2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298bae7c6b4040b170e612f2837a90" hidden="1">#REF!</definedName>
    <definedName name="_192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3__FDSAUDITLINK__">{"fdsup://directions/FAT Viewer?action=UPDATE&amp;creator=factset&amp;DYN_ARGS=TRUE&amp;DOC_NAME=FAT:FQL_AUDITING_CLIENT_TEMPLATE.FAT&amp;display_string=Audit&amp;VAR:KEY=EVWHYLKZSB&amp;VAR:QUERY=RkZfRFBTKEFOTiwwKS9QX1BSSUNFKDQwNzI1KQ==&amp;WINDOW=FIRST_POPUP&amp;HEIGHT=450&amp;WIDTH=450&amp;STAR","T_MAXIMIZED=FALSE&amp;VAR:CALENDAR=US&amp;VAR:SYMBOL=NVE&amp;VAR:INDEX=0"}</definedName>
    <definedName name="_193__FDSAUDITLINK___1">{"fdsup://directions/FAT Viewer?action=UPDATE&amp;creator=factset&amp;DYN_ARGS=TRUE&amp;DOC_NAME=FAT:FQL_AUDITING_CLIENT_TEMPLATE.FAT&amp;display_string=Audit&amp;VAR:KEY=FQNOVQNKRU&amp;VAR:QUERY=RkZfU0FMRVMoQ0FMLDIwMDksLCwsVVNEKQ==&amp;WINDOW=FIRST_POPUP&amp;HEIGHT=450&amp;WIDTH=450&amp;START_MA","XIMIZED=FALSE&amp;VAR:CALENDAR=US&amp;VAR:SYMBOL=CARB&amp;VAR:INDEX=0"}</definedName>
    <definedName name="_193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3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3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3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3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3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3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3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3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3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3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3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3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3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3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3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3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3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3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3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3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3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3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3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3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3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3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3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3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3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3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3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3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3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3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3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3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3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3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3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3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3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3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3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3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3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3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3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3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3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3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3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3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3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3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3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3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3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3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3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3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3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3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3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3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3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3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3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3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3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3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3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3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3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3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3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3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3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3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3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3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3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3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3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3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3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3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3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3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3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3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3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3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3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3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3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3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3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3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3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4__FDSAUDITLINK__">{"fdsup://IBCentral/FAT Viewer?action=UPDATE&amp;creator=factset&amp;DOC_NAME=fat:reuters_qtrly_source_window.fat&amp;display_string=Audit&amp;DYN_ARGS=TRUE&amp;VAR:ID1=04622410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94__FDSAUDITLINK___1">{"fdsup://directions/FAT Viewer?action=UPDATE&amp;creator=factset&amp;DYN_ARGS=TRUE&amp;DOC_NAME=FAT:FQL_AUDITING_CLIENT_TEMPLATE.FAT&amp;display_string=Audit&amp;VAR:KEY=BGNQDEDCZE&amp;VAR:QUERY=RkZfU0FMRVMoQ0FMLDIwMDgsLCwsVVNEKQ==&amp;WINDOW=FIRST_POPUP&amp;HEIGHT=450&amp;WIDTH=450&amp;START_MA","XIMIZED=FALSE&amp;VAR:CALENDAR=US&amp;VAR:SYMBOL=CARB&amp;VAR:INDEX=0"}</definedName>
    <definedName name="_194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4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4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4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4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4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4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4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4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4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4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4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4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4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4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4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4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4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4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4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4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4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4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4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4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4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4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4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4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4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4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4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4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4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4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4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4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4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4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4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4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4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4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4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4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4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4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4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4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4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4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4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4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4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4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4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4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4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4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4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4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4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4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4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4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4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4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4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4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4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4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4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4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4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4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4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4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4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4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4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4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4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4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4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4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4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4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4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4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4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4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4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4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4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4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4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4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4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4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4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5__FDSAUDITLINK__">{"fdsup://directions/FAT Viewer?action=UPDATE&amp;creator=factset&amp;DYN_ARGS=TRUE&amp;DOC_NAME=FAT:FQL_AUDITING_CLIENT_TEMPLATE.FAT&amp;display_string=Audit&amp;VAR:KEY=GZATWXAJEB&amp;VAR:QUERY=RkdfUFJJQ0UoNDA3MjUpLy9GRl9CUFNfVEFORyhBTk4sMCk=&amp;WINDOW=FIRST_POPUP&amp;HEIGHT=450&amp;WIDTH=","450&amp;START_MAXIMIZED=FALSE&amp;VAR:CALENDAR=US&amp;VAR:SYMBOL=VVC&amp;VAR:INDEX=0"}</definedName>
    <definedName name="_195__FDSAUDITLINK___1">{"fdsup://directions/FAT Viewer?action=UPDATE&amp;creator=factset&amp;DYN_ARGS=TRUE&amp;DOC_NAME=FAT:FQL_AUDITING_CLIENT_TEMPLATE.FAT&amp;display_string=Audit&amp;VAR:KEY=VODENIJGXU&amp;VAR:QUERY=RkZfUk9FKEFOTiwp&amp;WINDOW=FIRST_POPUP&amp;HEIGHT=450&amp;WIDTH=450&amp;START_MAXIMIZED=FALSE&amp;VAR:CA","LENDAR=US&amp;VAR:SYMBOL=CARB&amp;VAR:INDEX=0"}</definedName>
    <definedName name="_195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5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5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5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5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5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5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5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5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5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5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5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5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5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5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515__FDSAUDITLINK__">{"fdsup://directions/FAT Viewer?action=UPDATE&amp;creator=factset&amp;DYN_ARGS=TRUE&amp;DOC_NAME=FAT:FQL_AUDITING_CLIENT_TEMPLATE.FAT&amp;display_string=Audit&amp;VAR:KEY=FOBWHGBYBW&amp;VAR:QUERY=RkZfRU5UUlBSX1ZBTF9EQUlMWSg0MDUzMCwsLCwsJ0JBUycp&amp;WINDOW=FIRST_POPUP&amp;HEIGHT=450&amp;WIDTH=","450&amp;START_MAXIMIZED=FALSE&amp;VAR:CALENDAR=US&amp;VAR:SYMBOL=CPI&amp;VAR:INDEX=0"}</definedName>
    <definedName name="_19516__FDSAUDITLINK__">{"fdsup://directions/FAT Viewer?action=UPDATE&amp;creator=factset&amp;DYN_ARGS=TRUE&amp;DOC_NAME=FAT:FQL_AUDITING_CLIENT_TEMPLATE.FAT&amp;display_string=Audit&amp;VAR:KEY=HENGRYVMXU&amp;VAR:QUERY=RkZfRU5UUlBSX1ZBTF9EQUlMWSg0MDUzMCwsLCwsJ0JBUycp&amp;WINDOW=FIRST_POPUP&amp;HEIGHT=450&amp;WIDTH=","450&amp;START_MAXIMIZED=FALSE&amp;VAR:CALENDAR=US&amp;VAR:SYMBOL=GCOM&amp;VAR:INDEX=0"}</definedName>
    <definedName name="_19517__FDSAUDITLINK__">{"fdsup://directions/FAT Viewer?action=UPDATE&amp;creator=factset&amp;DYN_ARGS=TRUE&amp;DOC_NAME=FAT:FQL_AUDITING_CLIENT_TEMPLATE.FAT&amp;display_string=Audit&amp;VAR:KEY=JEROXQJMXI&amp;VAR:QUERY=RkZfRU5UUlBSX1ZBTF9EQUlMWSg0MDUzMCwsLCwsJ0JBUycp&amp;WINDOW=FIRST_POPUP&amp;HEIGHT=450&amp;WIDTH=","450&amp;START_MAXIMIZED=FALSE&amp;VAR:CALENDAR=US&amp;VAR:SYMBOL=KEYW&amp;VAR:INDEX=0"}</definedName>
    <definedName name="_19518__FDSAUDITLINK__">{"fdsup://directions/FAT Viewer?action=UPDATE&amp;creator=factset&amp;DYN_ARGS=TRUE&amp;DOC_NAME=FAT:FQL_AUDITING_CLIENT_TEMPLATE.FAT&amp;display_string=Audit&amp;VAR:KEY=ZEZMPIJYLG&amp;VAR:QUERY=RkZfRU5UUlBSX1ZBTF9EQUlMWSg0MDUzMCwsLCwsJ0JBUycp&amp;WINDOW=FIRST_POPUP&amp;HEIGHT=450&amp;WIDTH=","450&amp;START_MAXIMIZED=FALSE&amp;VAR:CALENDAR=US&amp;VAR:SYMBOL=CPII&amp;VAR:INDEX=0"}</definedName>
    <definedName name="_19519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195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20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19521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19522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19523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19524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19525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19526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527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19528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19529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195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30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19531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19532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19533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19534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19535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19536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19537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19538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19539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195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40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19541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19542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19543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19544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19545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19546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19547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548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19549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195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50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19551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19552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19553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19554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19555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19556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19557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19558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19559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195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60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19561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19562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19563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19564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19565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19566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19567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19568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19569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195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70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19571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195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19573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19574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19575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19576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19577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19578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19579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195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80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19581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19582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19583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19584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19585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19586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19587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19588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19589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195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90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19591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19592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19593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19594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19595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19596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19597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19598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19599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196__FDSAUDITLINK__">{"fdsup://IBCentral/FAT Viewer?action=UPDATE&amp;creator=factset&amp;DOC_NAME=fat:reuters_qtrly_source_window.fat&amp;display_string=Audit&amp;DYN_ARGS=TRUE&amp;VAR:ID1=88077910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96__FDSAUDITLINK___1">{"fdsup://Directions/FactSet Auditing Viewer?action=AUDIT_VALUE&amp;DB=129&amp;ID1=14133710&amp;VALUEID=18321&amp;SDATE=2010&amp;PERIODTYPE=ANN_STD&amp;SCFT=3&amp;window=popup_no_bar&amp;width=385&amp;height=120&amp;START_MAXIMIZED=FALSE&amp;creator=factset&amp;display_string=Audit"}</definedName>
    <definedName name="_196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00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19601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19602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19603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19604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19605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19606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19607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19608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19609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196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10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19611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19612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19613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19614__FDSAUDITLINK__">{"fdsup://directions/FAT Viewer?action=UPDATE&amp;creator=factset&amp;DYN_ARGS=TRUE&amp;DOC_NAME=FAT:FQL_AUDITING_CLIENT_TEMPLATE.FAT&amp;display_string=Audit&amp;VAR:KEY=JEROXQJMXI&amp;VAR:QUERY=RkZfRU5UUlBSX1ZBTF9EQUlMWSg0MDUzMCwsLCwsJ0JBUycp&amp;WINDOW=FIRST_POPUP&amp;HEIGHT=450&amp;WIDTH=","450&amp;START_MAXIMIZED=FALSE&amp;VAR:CALENDAR=US&amp;VAR:SYMBOL=KEYW&amp;VAR:INDEX=0"}</definedName>
    <definedName name="_19615__FDSAUDITLINK__">{"fdsup://directions/FAT Viewer?action=UPDATE&amp;creator=factset&amp;DYN_ARGS=TRUE&amp;DOC_NAME=FAT:FQL_AUDITING_CLIENT_TEMPLATE.FAT&amp;display_string=Audit&amp;VAR:KEY=HENGRYVMXU&amp;VAR:QUERY=RkZfRU5UUlBSX1ZBTF9EQUlMWSg0MDUzMCwsLCwsJ0JBUycp&amp;WINDOW=FIRST_POPUP&amp;HEIGHT=450&amp;WIDTH=","450&amp;START_MAXIMIZED=FALSE&amp;VAR:CALENDAR=US&amp;VAR:SYMBOL=GCOM&amp;VAR:INDEX=0"}</definedName>
    <definedName name="_19616__FDSAUDITLINK__">{"fdsup://directions/FAT Viewer?action=UPDATE&amp;creator=factset&amp;DYN_ARGS=TRUE&amp;DOC_NAME=FAT:FQL_AUDITING_CLIENT_TEMPLATE.FAT&amp;display_string=Audit&amp;VAR:KEY=ZEZMPIJYLG&amp;VAR:QUERY=RkZfRU5UUlBSX1ZBTF9EQUlMWSg0MDUzMCwsLCwsJ0JBUycp&amp;WINDOW=FIRST_POPUP&amp;HEIGHT=450&amp;WIDTH=","450&amp;START_MAXIMIZED=FALSE&amp;VAR:CALENDAR=US&amp;VAR:SYMBOL=CPII&amp;VAR:INDEX=0"}</definedName>
    <definedName name="_19617__FDSAUDITLINK__">{"fdsup://directions/FAT Viewer?action=UPDATE&amp;creator=factset&amp;DYN_ARGS=TRUE&amp;DOC_NAME=FAT:FQL_AUDITING_CLIENT_TEMPLATE.FAT&amp;display_string=Audit&amp;VAR:KEY=NYTWNSZGRK&amp;VAR:QUERY=RkZfRU5UUlBSX1ZBTF9EQUlMWSgzOTUzOCwsLCwsJ0RJTCcp&amp;WINDOW=FIRST_POPUP&amp;HEIGHT=450&amp;WIDTH=","450&amp;START_MAXIMIZED=FALSE&amp;VAR:CALENDAR=US&amp;VAR:SYMBOL=DO&amp;VAR:INDEX=0"}</definedName>
    <definedName name="_19618__FDSAUDITLINK__">{"fdsup://directions/FAT Viewer?action=UPDATE&amp;creator=factset&amp;DYN_ARGS=TRUE&amp;DOC_NAME=FAT:FQL_AUDITING_CLIENT_TEMPLATE.FAT&amp;display_string=Audit&amp;VAR:KEY=JWXOLYLOBE&amp;VAR:QUERY=RkZfRU5UUlBSX1ZBTF9EQUlMWSgzOTUzOCwsLCwsJ0RJTCcp&amp;WINDOW=FIRST_POPUP&amp;HEIGHT=450&amp;WIDTH=","450&amp;START_MAXIMIZED=FALSE&amp;VAR:CALENDAR=US&amp;VAR:SYMBOL=RIG&amp;VAR:INDEX=0"}</definedName>
    <definedName name="_19619__FDSAUDITLINK__">{"fdsup://directions/FAT Viewer?action=UPDATE&amp;creator=factset&amp;DYN_ARGS=TRUE&amp;DOC_NAME=FAT:FQL_AUDITING_CLIENT_TEMPLATE.FAT&amp;display_string=Audit&amp;VAR:KEY=JWXOLYLOBE&amp;VAR:QUERY=RkZfRU5UUlBSX1ZBTF9EQUlMWSgzOTUzOCwsLCwsJ0RJTCcp&amp;WINDOW=FIRST_POPUP&amp;HEIGHT=450&amp;WIDTH=","450&amp;START_MAXIMIZED=FALSE&amp;VAR:CALENDAR=US&amp;VAR:SYMBOL=RIG&amp;VAR:INDEX=0"}</definedName>
    <definedName name="_196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20__FDSAUDITLINK__">{"fdsup://directions/FAT Viewer?action=UPDATE&amp;creator=factset&amp;DYN_ARGS=TRUE&amp;DOC_NAME=FAT:FQL_AUDITING_CLIENT_TEMPLATE.FAT&amp;display_string=Audit&amp;VAR:KEY=HCLQNCNUTC&amp;VAR:QUERY=RkZfRU5UUlBSX1ZBTF9EQUlMWSgzOTUzOCwsLCwsJ0RJTCcp&amp;WINDOW=FIRST_POPUP&amp;HEIGHT=450&amp;WIDTH=","450&amp;START_MAXIMIZED=FALSE&amp;VAR:CALENDAR=US&amp;VAR:SYMBOL=PDE&amp;VAR:INDEX=0"}</definedName>
    <definedName name="_19621__FDSAUDITLINK__">{"fdsup://directions/FAT Viewer?action=UPDATE&amp;creator=factset&amp;DYN_ARGS=TRUE&amp;DOC_NAME=FAT:FQL_AUDITING_CLIENT_TEMPLATE.FAT&amp;display_string=Audit&amp;VAR:KEY=HCLQNCNUTC&amp;VAR:QUERY=RkZfRU5UUlBSX1ZBTF9EQUlMWSgzOTUzOCwsLCwsJ0RJTCcp&amp;WINDOW=FIRST_POPUP&amp;HEIGHT=450&amp;WIDTH=","450&amp;START_MAXIMIZED=FALSE&amp;VAR:CALENDAR=US&amp;VAR:SYMBOL=PDE&amp;VAR:INDEX=0"}</definedName>
    <definedName name="_19622__FDSAUDITLINK__">{"fdsup://directions/FAT Viewer?action=UPDATE&amp;creator=factset&amp;DYN_ARGS=TRUE&amp;DOC_NAME=FAT:FQL_AUDITING_CLIENT_TEMPLATE.FAT&amp;display_string=Audit&amp;VAR:KEY=PGRQDSDGVO&amp;VAR:QUERY=RkZfRU5UUlBSX1ZBTF9EQUlMWSgzOTUzOCwsLCwsJ0RJTCcp&amp;WINDOW=FIRST_POPUP&amp;HEIGHT=450&amp;WIDTH=","450&amp;START_MAXIMIZED=FALSE&amp;VAR:CALENDAR=US&amp;VAR:SYMBOL=SDRL&amp;VAR:INDEX=0"}</definedName>
    <definedName name="_19623__FDSAUDITLINK__">{"fdsup://directions/FAT Viewer?action=UPDATE&amp;creator=factset&amp;DYN_ARGS=TRUE&amp;DOC_NAME=FAT:FQL_AUDITING_CLIENT_TEMPLATE.FAT&amp;display_string=Audit&amp;VAR:KEY=PGRQDSDGVO&amp;VAR:QUERY=RkZfRU5UUlBSX1ZBTF9EQUlMWSgzOTUzOCwsLCwsJ0RJTCcp&amp;WINDOW=FIRST_POPUP&amp;HEIGHT=450&amp;WIDTH=","450&amp;START_MAXIMIZED=FALSE&amp;VAR:CALENDAR=US&amp;VAR:SYMBOL=SDRL&amp;VAR:INDEX=0"}</definedName>
    <definedName name="_19624__FDSAUDITLINK__">{"fdsup://directions/FAT Viewer?action=UPDATE&amp;creator=factset&amp;DYN_ARGS=TRUE&amp;DOC_NAME=FAT:FQL_AUDITING_CLIENT_TEMPLATE.FAT&amp;display_string=Audit&amp;VAR:KEY=VQJWHWZSRU&amp;VAR:QUERY=RkZfRU5UUlBSX1ZBTF9EQUlMWSgzOTUwNywsLCwsJ0RJTCcp&amp;WINDOW=FIRST_POPUP&amp;HEIGHT=450&amp;WIDTH=","450&amp;START_MAXIMIZED=FALSE&amp;VAR:CALENDAR=US&amp;VAR:SYMBOL=B4K47R&amp;VAR:INDEX=0"}</definedName>
    <definedName name="_19625__FDSAUDITLINK__">{"fdsup://directions/FAT Viewer?action=UPDATE&amp;creator=factset&amp;DYN_ARGS=TRUE&amp;DOC_NAME=FAT:FQL_AUDITING_CLIENT_TEMPLATE.FAT&amp;display_string=Audit&amp;VAR:KEY=VQJWHWZSRU&amp;VAR:QUERY=RkZfRU5UUlBSX1ZBTF9EQUlMWSgzOTUwNywsLCwsJ0RJTCcp&amp;WINDOW=FIRST_POPUP&amp;HEIGHT=450&amp;WIDTH=","450&amp;START_MAXIMIZED=FALSE&amp;VAR:CALENDAR=US&amp;VAR:SYMBOL=B4K47R&amp;VAR:INDEX=0"}</definedName>
    <definedName name="_19626__FDSAUDITLINK__">{"fdsup://directions/FAT Viewer?action=UPDATE&amp;creator=factset&amp;DYN_ARGS=TRUE&amp;DOC_NAME=FAT:FQL_AUDITING_CLIENT_TEMPLATE.FAT&amp;display_string=Audit&amp;VAR:KEY=NMJQJOBYTO&amp;VAR:QUERY=RkZfRU5UUlBSX1ZBTF9EQUlMWSgzOTUwNywsLCwsJ0RJTCcp&amp;WINDOW=FIRST_POPUP&amp;HEIGHT=450&amp;WIDTH=","450&amp;START_MAXIMIZED=FALSE&amp;VAR:CALENDAR=US&amp;VAR:SYMBOL=FOE&amp;VAR:INDEX=0"}</definedName>
    <definedName name="_19627__FDSAUDITLINK__">{"fdsup://directions/FAT Viewer?action=UPDATE&amp;creator=factset&amp;DYN_ARGS=TRUE&amp;DOC_NAME=FAT:FQL_AUDITING_CLIENT_TEMPLATE.FAT&amp;display_string=Audit&amp;VAR:KEY=NMJQJOBYTO&amp;VAR:QUERY=RkZfRU5UUlBSX1ZBTF9EQUlMWSgzOTUwNywsLCwsJ0RJTCcp&amp;WINDOW=FIRST_POPUP&amp;HEIGHT=450&amp;WIDTH=","450&amp;START_MAXIMIZED=FALSE&amp;VAR:CALENDAR=US&amp;VAR:SYMBOL=FOE&amp;VAR:INDEX=0"}</definedName>
    <definedName name="_19628__FDSAUDITLINK__">{"fdsup://directions/FAT Viewer?action=UPDATE&amp;creator=factset&amp;DYN_ARGS=TRUE&amp;DOC_NAME=FAT:FQL_AUDITING_CLIENT_TEMPLATE.FAT&amp;display_string=Audit&amp;VAR:KEY=NOLUTWTMDE&amp;VAR:QUERY=RkZfRU5UUlBSX1ZBTF9EQUlMWSgzOTUwNywsLCwsJ0RJTCcp&amp;WINDOW=FIRST_POPUP&amp;HEIGHT=450&amp;WIDTH=","450&amp;START_MAXIMIZED=FALSE&amp;VAR:CALENDAR=US&amp;VAR:SYMBOL=DO&amp;VAR:INDEX=0"}</definedName>
    <definedName name="_19629__FDSAUDITLINK__">{"fdsup://directions/FAT Viewer?action=UPDATE&amp;creator=factset&amp;DYN_ARGS=TRUE&amp;DOC_NAME=FAT:FQL_AUDITING_CLIENT_TEMPLATE.FAT&amp;display_string=Audit&amp;VAR:KEY=NOLUTWTMDE&amp;VAR:QUERY=RkZfRU5UUlBSX1ZBTF9EQUlMWSgzOTUwNywsLCwsJ0RJTCcp&amp;WINDOW=FIRST_POPUP&amp;HEIGHT=450&amp;WIDTH=","450&amp;START_MAXIMIZED=FALSE&amp;VAR:CALENDAR=US&amp;VAR:SYMBOL=DO&amp;VAR:INDEX=0"}</definedName>
    <definedName name="_196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30__FDSAUDITLINK__">{"fdsup://directions/FAT Viewer?action=UPDATE&amp;creator=factset&amp;DYN_ARGS=TRUE&amp;DOC_NAME=FAT:FQL_AUDITING_CLIENT_TEMPLATE.FAT&amp;display_string=Audit&amp;VAR:KEY=FGTANIXOPI&amp;VAR:QUERY=RkZfRU5UUlBSX1ZBTF9EQUlMWSgzOTUwNywsLCwsJ0RJTCcp&amp;WINDOW=FIRST_POPUP&amp;HEIGHT=450&amp;WIDTH=","450&amp;START_MAXIMIZED=FALSE&amp;VAR:CALENDAR=US&amp;VAR:SYMBOL=RIG&amp;VAR:INDEX=0"}</definedName>
    <definedName name="_19631__FDSAUDITLINK__">{"fdsup://directions/FAT Viewer?action=UPDATE&amp;creator=factset&amp;DYN_ARGS=TRUE&amp;DOC_NAME=FAT:FQL_AUDITING_CLIENT_TEMPLATE.FAT&amp;display_string=Audit&amp;VAR:KEY=FGTANIXOPI&amp;VAR:QUERY=RkZfRU5UUlBSX1ZBTF9EQUlMWSgzOTUwNywsLCwsJ0RJTCcp&amp;WINDOW=FIRST_POPUP&amp;HEIGHT=450&amp;WIDTH=","450&amp;START_MAXIMIZED=FALSE&amp;VAR:CALENDAR=US&amp;VAR:SYMBOL=RIG&amp;VAR:INDEX=0"}</definedName>
    <definedName name="_19632__FDSAUDITLINK__">{"fdsup://directions/FAT Viewer?action=UPDATE&amp;creator=factset&amp;DYN_ARGS=TRUE&amp;DOC_NAME=FAT:FQL_AUDITING_CLIENT_TEMPLATE.FAT&amp;display_string=Audit&amp;VAR:KEY=LKHQJIBELA&amp;VAR:QUERY=RkZfRU5UUlBSX1ZBTF9EQUlMWSgzOTUwNywsLCwsJ0RJTCcp&amp;WINDOW=FIRST_POPUP&amp;HEIGHT=450&amp;WIDTH=","450&amp;START_MAXIMIZED=FALSE&amp;VAR:CALENDAR=US&amp;VAR:SYMBOL=PDE&amp;VAR:INDEX=0"}</definedName>
    <definedName name="_19633__FDSAUDITLINK__">{"fdsup://directions/FAT Viewer?action=UPDATE&amp;creator=factset&amp;DYN_ARGS=TRUE&amp;DOC_NAME=FAT:FQL_AUDITING_CLIENT_TEMPLATE.FAT&amp;display_string=Audit&amp;VAR:KEY=LKHQJIBELA&amp;VAR:QUERY=RkZfRU5UUlBSX1ZBTF9EQUlMWSgzOTUwNywsLCwsJ0RJTCcp&amp;WINDOW=FIRST_POPUP&amp;HEIGHT=450&amp;WIDTH=","450&amp;START_MAXIMIZED=FALSE&amp;VAR:CALENDAR=US&amp;VAR:SYMBOL=PDE&amp;VAR:INDEX=0"}</definedName>
    <definedName name="_19634__FDSAUDITLINK__">{"fdsup://directions/FAT Viewer?action=UPDATE&amp;creator=factset&amp;DYN_ARGS=TRUE&amp;DOC_NAME=FAT:FQL_AUDITING_CLIENT_TEMPLATE.FAT&amp;display_string=Audit&amp;VAR:KEY=VCVAZKTIVM&amp;VAR:QUERY=RkZfRU5UUlBSX1ZBTF9EQUlMWSgzOTUwNywsLCwsJ0RJTCcp&amp;WINDOW=FIRST_POPUP&amp;HEIGHT=450&amp;WIDTH=","450&amp;START_MAXIMIZED=FALSE&amp;VAR:CALENDAR=US&amp;VAR:SYMBOL=SDRL&amp;VAR:INDEX=0"}</definedName>
    <definedName name="_19635__FDSAUDITLINK__">{"fdsup://directions/FAT Viewer?action=UPDATE&amp;creator=factset&amp;DYN_ARGS=TRUE&amp;DOC_NAME=FAT:FQL_AUDITING_CLIENT_TEMPLATE.FAT&amp;display_string=Audit&amp;VAR:KEY=VCVAZKTIVM&amp;VAR:QUERY=RkZfRU5UUlBSX1ZBTF9EQUlMWSgzOTUwNywsLCwsJ0RJTCcp&amp;WINDOW=FIRST_POPUP&amp;HEIGHT=450&amp;WIDTH=","450&amp;START_MAXIMIZED=FALSE&amp;VAR:CALENDAR=US&amp;VAR:SYMBOL=SDRL&amp;VAR:INDEX=0"}</definedName>
    <definedName name="_19636__FDSAUDITLINK__">{"fdsup://directions/FAT Viewer?action=UPDATE&amp;creator=factset&amp;DYN_ARGS=TRUE&amp;DOC_NAME=FAT:FQL_AUDITING_CLIENT_TEMPLATE.FAT&amp;display_string=Audit&amp;VAR:KEY=LKDMBUZOJS&amp;VAR:QUERY=RkZfRU5UUlBSX1ZBTF9EQUlMWSgzOTQ3OCwsLCwsJ0RJTCcp&amp;WINDOW=FIRST_POPUP&amp;HEIGHT=450&amp;WIDTH=","450&amp;START_MAXIMIZED=FALSE&amp;VAR:CALENDAR=US&amp;VAR:SYMBOL=B4K47R&amp;VAR:INDEX=0"}</definedName>
    <definedName name="_19637__FDSAUDITLINK__">{"fdsup://directions/FAT Viewer?action=UPDATE&amp;creator=factset&amp;DYN_ARGS=TRUE&amp;DOC_NAME=FAT:FQL_AUDITING_CLIENT_TEMPLATE.FAT&amp;display_string=Audit&amp;VAR:KEY=LKDMBUZOJS&amp;VAR:QUERY=RkZfRU5UUlBSX1ZBTF9EQUlMWSgzOTQ3OCwsLCwsJ0RJTCcp&amp;WINDOW=FIRST_POPUP&amp;HEIGHT=450&amp;WIDTH=","450&amp;START_MAXIMIZED=FALSE&amp;VAR:CALENDAR=US&amp;VAR:SYMBOL=B4K47R&amp;VAR:INDEX=0"}</definedName>
    <definedName name="_19638__FDSAUDITLINK__">{"fdsup://directions/FAT Viewer?action=UPDATE&amp;creator=factset&amp;DYN_ARGS=TRUE&amp;DOC_NAME=FAT:FQL_AUDITING_CLIENT_TEMPLATE.FAT&amp;display_string=Audit&amp;VAR:KEY=VKVAVCBKDA&amp;VAR:QUERY=RkZfRU5UUlBSX1ZBTF9EQUlMWSgzOTQ3OCwsLCwsJ0RJTCcp&amp;WINDOW=FIRST_POPUP&amp;HEIGHT=450&amp;WIDTH=","450&amp;START_MAXIMIZED=FALSE&amp;VAR:CALENDAR=US&amp;VAR:SYMBOL=FOE&amp;VAR:INDEX=0"}</definedName>
    <definedName name="_19639__FDSAUDITLINK__">{"fdsup://directions/FAT Viewer?action=UPDATE&amp;creator=factset&amp;DYN_ARGS=TRUE&amp;DOC_NAME=FAT:FQL_AUDITING_CLIENT_TEMPLATE.FAT&amp;display_string=Audit&amp;VAR:KEY=VKVAVCBKDA&amp;VAR:QUERY=RkZfRU5UUlBSX1ZBTF9EQUlMWSgzOTQ3OCwsLCwsJ0RJTCcp&amp;WINDOW=FIRST_POPUP&amp;HEIGHT=450&amp;WIDTH=","450&amp;START_MAXIMIZED=FALSE&amp;VAR:CALENDAR=US&amp;VAR:SYMBOL=FOE&amp;VAR:INDEX=0"}</definedName>
    <definedName name="_196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40__FDSAUDITLINK__">{"fdsup://directions/FAT Viewer?action=UPDATE&amp;creator=factset&amp;DYN_ARGS=TRUE&amp;DOC_NAME=FAT:FQL_AUDITING_CLIENT_TEMPLATE.FAT&amp;display_string=Audit&amp;VAR:KEY=HARYHSPMVQ&amp;VAR:QUERY=RkZfRU5UUlBSX1ZBTF9EQUlMWSgzOTQ3OCwsLCwsJ0RJTCcp&amp;WINDOW=FIRST_POPUP&amp;HEIGHT=450&amp;WIDTH=","450&amp;START_MAXIMIZED=FALSE&amp;VAR:CALENDAR=US&amp;VAR:SYMBOL=DO&amp;VAR:INDEX=0"}</definedName>
    <definedName name="_19641__FDSAUDITLINK__">{"fdsup://directions/FAT Viewer?action=UPDATE&amp;creator=factset&amp;DYN_ARGS=TRUE&amp;DOC_NAME=FAT:FQL_AUDITING_CLIENT_TEMPLATE.FAT&amp;display_string=Audit&amp;VAR:KEY=HARYHSPMVQ&amp;VAR:QUERY=RkZfRU5UUlBSX1ZBTF9EQUlMWSgzOTQ3OCwsLCwsJ0RJTCcp&amp;WINDOW=FIRST_POPUP&amp;HEIGHT=450&amp;WIDTH=","450&amp;START_MAXIMIZED=FALSE&amp;VAR:CALENDAR=US&amp;VAR:SYMBOL=DO&amp;VAR:INDEX=0"}</definedName>
    <definedName name="_19642__FDSAUDITLINK__">{"fdsup://directions/FAT Viewer?action=UPDATE&amp;creator=factset&amp;DYN_ARGS=TRUE&amp;DOC_NAME=FAT:FQL_AUDITING_CLIENT_TEMPLATE.FAT&amp;display_string=Audit&amp;VAR:KEY=LQJKVSPOZM&amp;VAR:QUERY=RkZfRU5UUlBSX1ZBTF9EQUlMWSgzOTQ3OCwsLCwsJ0RJTCcp&amp;WINDOW=FIRST_POPUP&amp;HEIGHT=450&amp;WIDTH=","450&amp;START_MAXIMIZED=FALSE&amp;VAR:CALENDAR=US&amp;VAR:SYMBOL=RIG&amp;VAR:INDEX=0"}</definedName>
    <definedName name="_19643__FDSAUDITLINK__">{"fdsup://directions/FAT Viewer?action=UPDATE&amp;creator=factset&amp;DYN_ARGS=TRUE&amp;DOC_NAME=FAT:FQL_AUDITING_CLIENT_TEMPLATE.FAT&amp;display_string=Audit&amp;VAR:KEY=LQJKVSPOZM&amp;VAR:QUERY=RkZfRU5UUlBSX1ZBTF9EQUlMWSgzOTQ3OCwsLCwsJ0RJTCcp&amp;WINDOW=FIRST_POPUP&amp;HEIGHT=450&amp;WIDTH=","450&amp;START_MAXIMIZED=FALSE&amp;VAR:CALENDAR=US&amp;VAR:SYMBOL=RIG&amp;VAR:INDEX=0"}</definedName>
    <definedName name="_19644__FDSAUDITLINK__">{"fdsup://directions/FAT Viewer?action=UPDATE&amp;creator=factset&amp;DYN_ARGS=TRUE&amp;DOC_NAME=FAT:FQL_AUDITING_CLIENT_TEMPLATE.FAT&amp;display_string=Audit&amp;VAR:KEY=HGNGRMHGBW&amp;VAR:QUERY=RkZfRU5UUlBSX1ZBTF9EQUlMWSgzOTQ3OCwsLCwsJ0RJTCcp&amp;WINDOW=FIRST_POPUP&amp;HEIGHT=450&amp;WIDTH=","450&amp;START_MAXIMIZED=FALSE&amp;VAR:CALENDAR=US&amp;VAR:SYMBOL=PDE&amp;VAR:INDEX=0"}</definedName>
    <definedName name="_19645__FDSAUDITLINK__">{"fdsup://directions/FAT Viewer?action=UPDATE&amp;creator=factset&amp;DYN_ARGS=TRUE&amp;DOC_NAME=FAT:FQL_AUDITING_CLIENT_TEMPLATE.FAT&amp;display_string=Audit&amp;VAR:KEY=HGNGRMHGBW&amp;VAR:QUERY=RkZfRU5UUlBSX1ZBTF9EQUlMWSgzOTQ3OCwsLCwsJ0RJTCcp&amp;WINDOW=FIRST_POPUP&amp;HEIGHT=450&amp;WIDTH=","450&amp;START_MAXIMIZED=FALSE&amp;VAR:CALENDAR=US&amp;VAR:SYMBOL=PDE&amp;VAR:INDEX=0"}</definedName>
    <definedName name="_19646__FDSAUDITLINK__">{"fdsup://directions/FAT Viewer?action=UPDATE&amp;creator=factset&amp;DYN_ARGS=TRUE&amp;DOC_NAME=FAT:FQL_AUDITING_CLIENT_TEMPLATE.FAT&amp;display_string=Audit&amp;VAR:KEY=VWFGPIDMFU&amp;VAR:QUERY=RkZfRU5UUlBSX1ZBTF9EQUlMWSgzOTQ3OCwsLCwsJ0RJTCcp&amp;WINDOW=FIRST_POPUP&amp;HEIGHT=450&amp;WIDTH=","450&amp;START_MAXIMIZED=FALSE&amp;VAR:CALENDAR=US&amp;VAR:SYMBOL=SDRL&amp;VAR:INDEX=0"}</definedName>
    <definedName name="_19647__FDSAUDITLINK__">{"fdsup://directions/FAT Viewer?action=UPDATE&amp;creator=factset&amp;DYN_ARGS=TRUE&amp;DOC_NAME=FAT:FQL_AUDITING_CLIENT_TEMPLATE.FAT&amp;display_string=Audit&amp;VAR:KEY=VWFGPIDMFU&amp;VAR:QUERY=RkZfRU5UUlBSX1ZBTF9EQUlMWSgzOTQ3OCwsLCwsJ0RJTCcp&amp;WINDOW=FIRST_POPUP&amp;HEIGHT=450&amp;WIDTH=","450&amp;START_MAXIMIZED=FALSE&amp;VAR:CALENDAR=US&amp;VAR:SYMBOL=SDRL&amp;VAR:INDEX=0"}</definedName>
    <definedName name="_19648__FDSAUDITLINK__">{"fdsup://directions/FAT Viewer?action=UPDATE&amp;creator=factset&amp;DYN_ARGS=TRUE&amp;DOC_NAME=FAT:FQL_AUDITING_CLIENT_TEMPLATE.FAT&amp;display_string=Audit&amp;VAR:KEY=LSTQXWBSTM&amp;VAR:QUERY=RkZfRU5UUlBSX1ZBTF9EQUlMWSgzOTQ0NywsLCwsJ0RJTCcp&amp;WINDOW=FIRST_POPUP&amp;HEIGHT=450&amp;WIDTH=","450&amp;START_MAXIMIZED=FALSE&amp;VAR:CALENDAR=US&amp;VAR:SYMBOL=B4K47R&amp;VAR:INDEX=0"}</definedName>
    <definedName name="_19649__FDSAUDITLINK__">{"fdsup://directions/FAT Viewer?action=UPDATE&amp;creator=factset&amp;DYN_ARGS=TRUE&amp;DOC_NAME=FAT:FQL_AUDITING_CLIENT_TEMPLATE.FAT&amp;display_string=Audit&amp;VAR:KEY=LSTQXWBSTM&amp;VAR:QUERY=RkZfRU5UUlBSX1ZBTF9EQUlMWSgzOTQ0NywsLCwsJ0RJTCcp&amp;WINDOW=FIRST_POPUP&amp;HEIGHT=450&amp;WIDTH=","450&amp;START_MAXIMIZED=FALSE&amp;VAR:CALENDAR=US&amp;VAR:SYMBOL=B4K47R&amp;VAR:INDEX=0"}</definedName>
    <definedName name="_196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50__FDSAUDITLINK__">{"fdsup://directions/FAT Viewer?action=UPDATE&amp;creator=factset&amp;DYN_ARGS=TRUE&amp;DOC_NAME=FAT:FQL_AUDITING_CLIENT_TEMPLATE.FAT&amp;display_string=Audit&amp;VAR:KEY=BIJULWVYPS&amp;VAR:QUERY=RkZfRU5UUlBSX1ZBTF9EQUlMWSgzOTQ0NywsLCwsJ0RJTCcp&amp;WINDOW=FIRST_POPUP&amp;HEIGHT=450&amp;WIDTH=","450&amp;START_MAXIMIZED=FALSE&amp;VAR:CALENDAR=US&amp;VAR:SYMBOL=FOE&amp;VAR:INDEX=0"}</definedName>
    <definedName name="_19651__FDSAUDITLINK__">{"fdsup://directions/FAT Viewer?action=UPDATE&amp;creator=factset&amp;DYN_ARGS=TRUE&amp;DOC_NAME=FAT:FQL_AUDITING_CLIENT_TEMPLATE.FAT&amp;display_string=Audit&amp;VAR:KEY=BIJULWVYPS&amp;VAR:QUERY=RkZfRU5UUlBSX1ZBTF9EQUlMWSgzOTQ0NywsLCwsJ0RJTCcp&amp;WINDOW=FIRST_POPUP&amp;HEIGHT=450&amp;WIDTH=","450&amp;START_MAXIMIZED=FALSE&amp;VAR:CALENDAR=US&amp;VAR:SYMBOL=FOE&amp;VAR:INDEX=0"}</definedName>
    <definedName name="_19652__FDSAUDITLINK__">{"fdsup://directions/FAT Viewer?action=UPDATE&amp;creator=factset&amp;DYN_ARGS=TRUE&amp;DOC_NAME=FAT:FQL_AUDITING_CLIENT_TEMPLATE.FAT&amp;display_string=Audit&amp;VAR:KEY=ZORODAXMJE&amp;VAR:QUERY=RkZfRU5UUlBSX1ZBTF9EQUlMWSgzOTQ0NywsLCwsJ0RJTCcp&amp;WINDOW=FIRST_POPUP&amp;HEIGHT=450&amp;WIDTH=","450&amp;START_MAXIMIZED=FALSE&amp;VAR:CALENDAR=US&amp;VAR:SYMBOL=DO&amp;VAR:INDEX=0"}</definedName>
    <definedName name="_19653__FDSAUDITLINK__">{"fdsup://directions/FAT Viewer?action=UPDATE&amp;creator=factset&amp;DYN_ARGS=TRUE&amp;DOC_NAME=FAT:FQL_AUDITING_CLIENT_TEMPLATE.FAT&amp;display_string=Audit&amp;VAR:KEY=ZORODAXMJE&amp;VAR:QUERY=RkZfRU5UUlBSX1ZBTF9EQUlMWSgzOTQ0NywsLCwsJ0RJTCcp&amp;WINDOW=FIRST_POPUP&amp;HEIGHT=450&amp;WIDTH=","450&amp;START_MAXIMIZED=FALSE&amp;VAR:CALENDAR=US&amp;VAR:SYMBOL=DO&amp;VAR:INDEX=0"}</definedName>
    <definedName name="_19654__FDSAUDITLINK__">{"fdsup://directions/FAT Viewer?action=UPDATE&amp;creator=factset&amp;DYN_ARGS=TRUE&amp;DOC_NAME=FAT:FQL_AUDITING_CLIENT_TEMPLATE.FAT&amp;display_string=Audit&amp;VAR:KEY=HABSXGBQNI&amp;VAR:QUERY=RkZfRU5UUlBSX1ZBTF9EQUlMWSgzOTQ0NywsLCwsJ0RJTCcp&amp;WINDOW=FIRST_POPUP&amp;HEIGHT=450&amp;WIDTH=","450&amp;START_MAXIMIZED=FALSE&amp;VAR:CALENDAR=US&amp;VAR:SYMBOL=RIG&amp;VAR:INDEX=0"}</definedName>
    <definedName name="_19655__FDSAUDITLINK__">{"fdsup://directions/FAT Viewer?action=UPDATE&amp;creator=factset&amp;DYN_ARGS=TRUE&amp;DOC_NAME=FAT:FQL_AUDITING_CLIENT_TEMPLATE.FAT&amp;display_string=Audit&amp;VAR:KEY=HABSXGBQNI&amp;VAR:QUERY=RkZfRU5UUlBSX1ZBTF9EQUlMWSgzOTQ0NywsLCwsJ0RJTCcp&amp;WINDOW=FIRST_POPUP&amp;HEIGHT=450&amp;WIDTH=","450&amp;START_MAXIMIZED=FALSE&amp;VAR:CALENDAR=US&amp;VAR:SYMBOL=RIG&amp;VAR:INDEX=0"}</definedName>
    <definedName name="_19656__FDSAUDITLINK__">{"fdsup://directions/FAT Viewer?action=UPDATE&amp;creator=factset&amp;DYN_ARGS=TRUE&amp;DOC_NAME=FAT:FQL_AUDITING_CLIENT_TEMPLATE.FAT&amp;display_string=Audit&amp;VAR:KEY=LUFIXEBSHU&amp;VAR:QUERY=RkZfRU5UUlBSX1ZBTF9EQUlMWSgzOTQ0NywsLCwsJ0RJTCcp&amp;WINDOW=FIRST_POPUP&amp;HEIGHT=450&amp;WIDTH=","450&amp;START_MAXIMIZED=FALSE&amp;VAR:CALENDAR=US&amp;VAR:SYMBOL=PDE&amp;VAR:INDEX=0"}</definedName>
    <definedName name="_19657__FDSAUDITLINK__">{"fdsup://directions/FAT Viewer?action=UPDATE&amp;creator=factset&amp;DYN_ARGS=TRUE&amp;DOC_NAME=FAT:FQL_AUDITING_CLIENT_TEMPLATE.FAT&amp;display_string=Audit&amp;VAR:KEY=LUFIXEBSHU&amp;VAR:QUERY=RkZfRU5UUlBSX1ZBTF9EQUlMWSgzOTQ0NywsLCwsJ0RJTCcp&amp;WINDOW=FIRST_POPUP&amp;HEIGHT=450&amp;WIDTH=","450&amp;START_MAXIMIZED=FALSE&amp;VAR:CALENDAR=US&amp;VAR:SYMBOL=PDE&amp;VAR:INDEX=0"}</definedName>
    <definedName name="_19658__FDSAUDITLINK__">{"fdsup://directions/FAT Viewer?action=UPDATE&amp;creator=factset&amp;DYN_ARGS=TRUE&amp;DOC_NAME=FAT:FQL_AUDITING_CLIENT_TEMPLATE.FAT&amp;display_string=Audit&amp;VAR:KEY=JUTMZCTOZI&amp;VAR:QUERY=RkZfRU5UUlBSX1ZBTF9EQUlMWSgzOTQ0NywsLCwsJ0RJTCcp&amp;WINDOW=FIRST_POPUP&amp;HEIGHT=450&amp;WIDTH=","450&amp;START_MAXIMIZED=FALSE&amp;VAR:CALENDAR=US&amp;VAR:SYMBOL=SDRL&amp;VAR:INDEX=0"}</definedName>
    <definedName name="_19659__FDSAUDITLINK__">{"fdsup://directions/FAT Viewer?action=UPDATE&amp;creator=factset&amp;DYN_ARGS=TRUE&amp;DOC_NAME=FAT:FQL_AUDITING_CLIENT_TEMPLATE.FAT&amp;display_string=Audit&amp;VAR:KEY=JUTMZCTOZI&amp;VAR:QUERY=RkZfRU5UUlBSX1ZBTF9EQUlMWSgzOTQ0NywsLCwsJ0RJTCcp&amp;WINDOW=FIRST_POPUP&amp;HEIGHT=450&amp;WIDTH=","450&amp;START_MAXIMIZED=FALSE&amp;VAR:CALENDAR=US&amp;VAR:SYMBOL=SDRL&amp;VAR:INDEX=0"}</definedName>
    <definedName name="_196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60__FDSAUDITLINK__">{"fdsup://directions/FAT Viewer?action=UPDATE&amp;creator=factset&amp;DYN_ARGS=TRUE&amp;DOC_NAME=FAT:FQL_AUDITING_CLIENT_TEMPLATE.FAT&amp;display_string=Audit&amp;VAR:KEY=HYPQZSXSXA&amp;VAR:QUERY=RkZfRU5UUlBSX1ZBTF9EQUlMWSgzOTQxNiwsLCwsJ0RJTCcp&amp;WINDOW=FIRST_POPUP&amp;HEIGHT=450&amp;WIDTH=","450&amp;START_MAXIMIZED=FALSE&amp;VAR:CALENDAR=US&amp;VAR:SYMBOL=B4K47R&amp;VAR:INDEX=0"}</definedName>
    <definedName name="_19661__FDSAUDITLINK__">{"fdsup://directions/FAT Viewer?action=UPDATE&amp;creator=factset&amp;DYN_ARGS=TRUE&amp;DOC_NAME=FAT:FQL_AUDITING_CLIENT_TEMPLATE.FAT&amp;display_string=Audit&amp;VAR:KEY=HYPQZSXSXA&amp;VAR:QUERY=RkZfRU5UUlBSX1ZBTF9EQUlMWSgzOTQxNiwsLCwsJ0RJTCcp&amp;WINDOW=FIRST_POPUP&amp;HEIGHT=450&amp;WIDTH=","450&amp;START_MAXIMIZED=FALSE&amp;VAR:CALENDAR=US&amp;VAR:SYMBOL=B4K47R&amp;VAR:INDEX=0"}</definedName>
    <definedName name="_19662__FDSAUDITLINK__">{"fdsup://directions/FAT Viewer?action=UPDATE&amp;creator=factset&amp;DYN_ARGS=TRUE&amp;DOC_NAME=FAT:FQL_AUDITING_CLIENT_TEMPLATE.FAT&amp;display_string=Audit&amp;VAR:KEY=NWFGZMTKBQ&amp;VAR:QUERY=RkZfRU5UUlBSX1ZBTF9EQUlMWSgzOTQxNiwsLCwsJ0RJTCcp&amp;WINDOW=FIRST_POPUP&amp;HEIGHT=450&amp;WIDTH=","450&amp;START_MAXIMIZED=FALSE&amp;VAR:CALENDAR=US&amp;VAR:SYMBOL=FOE&amp;VAR:INDEX=0"}</definedName>
    <definedName name="_19663__FDSAUDITLINK__">{"fdsup://directions/FAT Viewer?action=UPDATE&amp;creator=factset&amp;DYN_ARGS=TRUE&amp;DOC_NAME=FAT:FQL_AUDITING_CLIENT_TEMPLATE.FAT&amp;display_string=Audit&amp;VAR:KEY=NWFGZMTKBQ&amp;VAR:QUERY=RkZfRU5UUlBSX1ZBTF9EQUlMWSgzOTQxNiwsLCwsJ0RJTCcp&amp;WINDOW=FIRST_POPUP&amp;HEIGHT=450&amp;WIDTH=","450&amp;START_MAXIMIZED=FALSE&amp;VAR:CALENDAR=US&amp;VAR:SYMBOL=FOE&amp;VAR:INDEX=0"}</definedName>
    <definedName name="_19664__FDSAUDITLINK__">{"fdsup://directions/FAT Viewer?action=UPDATE&amp;creator=factset&amp;DYN_ARGS=TRUE&amp;DOC_NAME=FAT:FQL_AUDITING_CLIENT_TEMPLATE.FAT&amp;display_string=Audit&amp;VAR:KEY=BETOHCNEBS&amp;VAR:QUERY=RkZfRU5UUlBSX1ZBTF9EQUlMWSgzOTQxNiwsLCwsJ0RJTCcp&amp;WINDOW=FIRST_POPUP&amp;HEIGHT=450&amp;WIDTH=","450&amp;START_MAXIMIZED=FALSE&amp;VAR:CALENDAR=US&amp;VAR:SYMBOL=DO&amp;VAR:INDEX=0"}</definedName>
    <definedName name="_19665__FDSAUDITLINK__">{"fdsup://directions/FAT Viewer?action=UPDATE&amp;creator=factset&amp;DYN_ARGS=TRUE&amp;DOC_NAME=FAT:FQL_AUDITING_CLIENT_TEMPLATE.FAT&amp;display_string=Audit&amp;VAR:KEY=BETOHCNEBS&amp;VAR:QUERY=RkZfRU5UUlBSX1ZBTF9EQUlMWSgzOTQxNiwsLCwsJ0RJTCcp&amp;WINDOW=FIRST_POPUP&amp;HEIGHT=450&amp;WIDTH=","450&amp;START_MAXIMIZED=FALSE&amp;VAR:CALENDAR=US&amp;VAR:SYMBOL=DO&amp;VAR:INDEX=0"}</definedName>
    <definedName name="_19666__FDSAUDITLINK__">{"fdsup://directions/FAT Viewer?action=UPDATE&amp;creator=factset&amp;DYN_ARGS=TRUE&amp;DOC_NAME=FAT:FQL_AUDITING_CLIENT_TEMPLATE.FAT&amp;display_string=Audit&amp;VAR:KEY=JCBUZWVUXW&amp;VAR:QUERY=RkZfRU5UUlBSX1ZBTF9EQUlMWSgzOTQxNiwsLCwsJ0RJTCcp&amp;WINDOW=FIRST_POPUP&amp;HEIGHT=450&amp;WIDTH=","450&amp;START_MAXIMIZED=FALSE&amp;VAR:CALENDAR=US&amp;VAR:SYMBOL=RIG&amp;VAR:INDEX=0"}</definedName>
    <definedName name="_19667__FDSAUDITLINK__">{"fdsup://directions/FAT Viewer?action=UPDATE&amp;creator=factset&amp;DYN_ARGS=TRUE&amp;DOC_NAME=FAT:FQL_AUDITING_CLIENT_TEMPLATE.FAT&amp;display_string=Audit&amp;VAR:KEY=JCBUZWVUXW&amp;VAR:QUERY=RkZfRU5UUlBSX1ZBTF9EQUlMWSgzOTQxNiwsLCwsJ0RJTCcp&amp;WINDOW=FIRST_POPUP&amp;HEIGHT=450&amp;WIDTH=","450&amp;START_MAXIMIZED=FALSE&amp;VAR:CALENDAR=US&amp;VAR:SYMBOL=RIG&amp;VAR:INDEX=0"}</definedName>
    <definedName name="_19668__FDSAUDITLINK__">{"fdsup://directions/FAT Viewer?action=UPDATE&amp;creator=factset&amp;DYN_ARGS=TRUE&amp;DOC_NAME=FAT:FQL_AUDITING_CLIENT_TEMPLATE.FAT&amp;display_string=Audit&amp;VAR:KEY=VOJSLUDCXS&amp;VAR:QUERY=RkZfRU5UUlBSX1ZBTF9EQUlMWSgzOTQxNiwsLCwsJ0RJTCcp&amp;WINDOW=FIRST_POPUP&amp;HEIGHT=450&amp;WIDTH=","450&amp;START_MAXIMIZED=FALSE&amp;VAR:CALENDAR=US&amp;VAR:SYMBOL=PDE&amp;VAR:INDEX=0"}</definedName>
    <definedName name="_19669__FDSAUDITLINK__">{"fdsup://directions/FAT Viewer?action=UPDATE&amp;creator=factset&amp;DYN_ARGS=TRUE&amp;DOC_NAME=FAT:FQL_AUDITING_CLIENT_TEMPLATE.FAT&amp;display_string=Audit&amp;VAR:KEY=VOJSLUDCXS&amp;VAR:QUERY=RkZfRU5UUlBSX1ZBTF9EQUlMWSgzOTQxNiwsLCwsJ0RJTCcp&amp;WINDOW=FIRST_POPUP&amp;HEIGHT=450&amp;WIDTH=","450&amp;START_MAXIMIZED=FALSE&amp;VAR:CALENDAR=US&amp;VAR:SYMBOL=PDE&amp;VAR:INDEX=0"}</definedName>
    <definedName name="_196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70__FDSAUDITLINK__">{"fdsup://directions/FAT Viewer?action=UPDATE&amp;creator=factset&amp;DYN_ARGS=TRUE&amp;DOC_NAME=FAT:FQL_AUDITING_CLIENT_TEMPLATE.FAT&amp;display_string=Audit&amp;VAR:KEY=XQTAHMFMJY&amp;VAR:QUERY=RkZfRU5UUlBSX1ZBTF9EQUlMWSgzOTQxNiwsLCwsJ0RJTCcp&amp;WINDOW=FIRST_POPUP&amp;HEIGHT=450&amp;WIDTH=","450&amp;START_MAXIMIZED=FALSE&amp;VAR:CALENDAR=US&amp;VAR:SYMBOL=SDRL&amp;VAR:INDEX=0"}</definedName>
    <definedName name="_19671__FDSAUDITLINK__">{"fdsup://directions/FAT Viewer?action=UPDATE&amp;creator=factset&amp;DYN_ARGS=TRUE&amp;DOC_NAME=FAT:FQL_AUDITING_CLIENT_TEMPLATE.FAT&amp;display_string=Audit&amp;VAR:KEY=XQTAHMFMJY&amp;VAR:QUERY=RkZfRU5UUlBSX1ZBTF9EQUlMWSgzOTQxNiwsLCwsJ0RJTCcp&amp;WINDOW=FIRST_POPUP&amp;HEIGHT=450&amp;WIDTH=","450&amp;START_MAXIMIZED=FALSE&amp;VAR:CALENDAR=US&amp;VAR:SYMBOL=SDRL&amp;VAR:INDEX=0"}</definedName>
    <definedName name="_19672__FDSAUDITLINK__">{"fdsup://directions/FAT Viewer?action=UPDATE&amp;creator=factset&amp;DYN_ARGS=TRUE&amp;DOC_NAME=FAT:FQL_AUDITING_CLIENT_TEMPLATE.FAT&amp;display_string=Audit&amp;VAR:KEY=RIDWJSNETQ&amp;VAR:QUERY=RkZfRU5UUlBSX1ZBTF9EQUlMWSgzOTM4NiwsLCwsJ0RJTCcp&amp;WINDOW=FIRST_POPUP&amp;HEIGHT=450&amp;WIDTH=","450&amp;START_MAXIMIZED=FALSE&amp;VAR:CALENDAR=US&amp;VAR:SYMBOL=B4K47R&amp;VAR:INDEX=0"}</definedName>
    <definedName name="_19673__FDSAUDITLINK__">{"fdsup://directions/FAT Viewer?action=UPDATE&amp;creator=factset&amp;DYN_ARGS=TRUE&amp;DOC_NAME=FAT:FQL_AUDITING_CLIENT_TEMPLATE.FAT&amp;display_string=Audit&amp;VAR:KEY=RIDWJSNETQ&amp;VAR:QUERY=RkZfRU5UUlBSX1ZBTF9EQUlMWSgzOTM4NiwsLCwsJ0RJTCcp&amp;WINDOW=FIRST_POPUP&amp;HEIGHT=450&amp;WIDTH=","450&amp;START_MAXIMIZED=FALSE&amp;VAR:CALENDAR=US&amp;VAR:SYMBOL=B4K47R&amp;VAR:INDEX=0"}</definedName>
    <definedName name="_19674__FDSAUDITLINK__">{"fdsup://directions/FAT Viewer?action=UPDATE&amp;creator=factset&amp;DYN_ARGS=TRUE&amp;DOC_NAME=FAT:FQL_AUDITING_CLIENT_TEMPLATE.FAT&amp;display_string=Audit&amp;VAR:KEY=BMJATYZIXY&amp;VAR:QUERY=RkZfRU5UUlBSX1ZBTF9EQUlMWSgzOTM4NiwsLCwsJ0RJTCcp&amp;WINDOW=FIRST_POPUP&amp;HEIGHT=450&amp;WIDTH=","450&amp;START_MAXIMIZED=FALSE&amp;VAR:CALENDAR=US&amp;VAR:SYMBOL=FOE&amp;VAR:INDEX=0"}</definedName>
    <definedName name="_19675__FDSAUDITLINK__">{"fdsup://directions/FAT Viewer?action=UPDATE&amp;creator=factset&amp;DYN_ARGS=TRUE&amp;DOC_NAME=FAT:FQL_AUDITING_CLIENT_TEMPLATE.FAT&amp;display_string=Audit&amp;VAR:KEY=BMJATYZIXY&amp;VAR:QUERY=RkZfRU5UUlBSX1ZBTF9EQUlMWSgzOTM4NiwsLCwsJ0RJTCcp&amp;WINDOW=FIRST_POPUP&amp;HEIGHT=450&amp;WIDTH=","450&amp;START_MAXIMIZED=FALSE&amp;VAR:CALENDAR=US&amp;VAR:SYMBOL=FOE&amp;VAR:INDEX=0"}</definedName>
    <definedName name="_19676__FDSAUDITLINK__">{"fdsup://directions/FAT Viewer?action=UPDATE&amp;creator=factset&amp;DYN_ARGS=TRUE&amp;DOC_NAME=FAT:FQL_AUDITING_CLIENT_TEMPLATE.FAT&amp;display_string=Audit&amp;VAR:KEY=BKHOLYJUBW&amp;VAR:QUERY=RkZfRU5UUlBSX1ZBTF9EQUlMWSgzOTM4NiwsLCwsJ0RJTCcp&amp;WINDOW=FIRST_POPUP&amp;HEIGHT=450&amp;WIDTH=","450&amp;START_MAXIMIZED=FALSE&amp;VAR:CALENDAR=US&amp;VAR:SYMBOL=DO&amp;VAR:INDEX=0"}</definedName>
    <definedName name="_19677__FDSAUDITLINK__">{"fdsup://directions/FAT Viewer?action=UPDATE&amp;creator=factset&amp;DYN_ARGS=TRUE&amp;DOC_NAME=FAT:FQL_AUDITING_CLIENT_TEMPLATE.FAT&amp;display_string=Audit&amp;VAR:KEY=BKHOLYJUBW&amp;VAR:QUERY=RkZfRU5UUlBSX1ZBTF9EQUlMWSgzOTM4NiwsLCwsJ0RJTCcp&amp;WINDOW=FIRST_POPUP&amp;HEIGHT=450&amp;WIDTH=","450&amp;START_MAXIMIZED=FALSE&amp;VAR:CALENDAR=US&amp;VAR:SYMBOL=DO&amp;VAR:INDEX=0"}</definedName>
    <definedName name="_19678__FDSAUDITLINK__">{"fdsup://directions/FAT Viewer?action=UPDATE&amp;creator=factset&amp;DYN_ARGS=TRUE&amp;DOC_NAME=FAT:FQL_AUDITING_CLIENT_TEMPLATE.FAT&amp;display_string=Audit&amp;VAR:KEY=XAXWTQBYJU&amp;VAR:QUERY=RkZfRU5UUlBSX1ZBTF9EQUlMWSgzOTM4NiwsLCwsJ0RJTCcp&amp;WINDOW=FIRST_POPUP&amp;HEIGHT=450&amp;WIDTH=","450&amp;START_MAXIMIZED=FALSE&amp;VAR:CALENDAR=US&amp;VAR:SYMBOL=RIG&amp;VAR:INDEX=0"}</definedName>
    <definedName name="_19679__FDSAUDITLINK__">{"fdsup://directions/FAT Viewer?action=UPDATE&amp;creator=factset&amp;DYN_ARGS=TRUE&amp;DOC_NAME=FAT:FQL_AUDITING_CLIENT_TEMPLATE.FAT&amp;display_string=Audit&amp;VAR:KEY=XAXWTQBYJU&amp;VAR:QUERY=RkZfRU5UUlBSX1ZBTF9EQUlMWSgzOTM4NiwsLCwsJ0RJTCcp&amp;WINDOW=FIRST_POPUP&amp;HEIGHT=450&amp;WIDTH=","450&amp;START_MAXIMIZED=FALSE&amp;VAR:CALENDAR=US&amp;VAR:SYMBOL=RIG&amp;VAR:INDEX=0"}</definedName>
    <definedName name="_196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80__FDSAUDITLINK__">{"fdsup://directions/FAT Viewer?action=UPDATE&amp;creator=factset&amp;DYN_ARGS=TRUE&amp;DOC_NAME=FAT:FQL_AUDITING_CLIENT_TEMPLATE.FAT&amp;display_string=Audit&amp;VAR:KEY=HEFMBGDIJS&amp;VAR:QUERY=RkZfRU5UUlBSX1ZBTF9EQUlMWSgzOTM4NiwsLCwsJ0RJTCcp&amp;WINDOW=FIRST_POPUP&amp;HEIGHT=450&amp;WIDTH=","450&amp;START_MAXIMIZED=FALSE&amp;VAR:CALENDAR=US&amp;VAR:SYMBOL=PDE&amp;VAR:INDEX=0"}</definedName>
    <definedName name="_19681__FDSAUDITLINK__">{"fdsup://directions/FAT Viewer?action=UPDATE&amp;creator=factset&amp;DYN_ARGS=TRUE&amp;DOC_NAME=FAT:FQL_AUDITING_CLIENT_TEMPLATE.FAT&amp;display_string=Audit&amp;VAR:KEY=HEFMBGDIJS&amp;VAR:QUERY=RkZfRU5UUlBSX1ZBTF9EQUlMWSgzOTM4NiwsLCwsJ0RJTCcp&amp;WINDOW=FIRST_POPUP&amp;HEIGHT=450&amp;WIDTH=","450&amp;START_MAXIMIZED=FALSE&amp;VAR:CALENDAR=US&amp;VAR:SYMBOL=PDE&amp;VAR:INDEX=0"}</definedName>
    <definedName name="_19682__FDSAUDITLINK__">{"fdsup://directions/FAT Viewer?action=UPDATE&amp;creator=factset&amp;DYN_ARGS=TRUE&amp;DOC_NAME=FAT:FQL_AUDITING_CLIENT_TEMPLATE.FAT&amp;display_string=Audit&amp;VAR:KEY=FQTCVWBUDI&amp;VAR:QUERY=RkZfRU5UUlBSX1ZBTF9EQUlMWSgzOTM4NiwsLCwsJ0RJTCcp&amp;WINDOW=FIRST_POPUP&amp;HEIGHT=450&amp;WIDTH=","450&amp;START_MAXIMIZED=FALSE&amp;VAR:CALENDAR=US&amp;VAR:SYMBOL=SDRL&amp;VAR:INDEX=0"}</definedName>
    <definedName name="_19683__FDSAUDITLINK__">{"fdsup://directions/FAT Viewer?action=UPDATE&amp;creator=factset&amp;DYN_ARGS=TRUE&amp;DOC_NAME=FAT:FQL_AUDITING_CLIENT_TEMPLATE.FAT&amp;display_string=Audit&amp;VAR:KEY=FQTCVWBUDI&amp;VAR:QUERY=RkZfRU5UUlBSX1ZBTF9EQUlMWSgzOTM4NiwsLCwsJ0RJTCcp&amp;WINDOW=FIRST_POPUP&amp;HEIGHT=450&amp;WIDTH=","450&amp;START_MAXIMIZED=FALSE&amp;VAR:CALENDAR=US&amp;VAR:SYMBOL=SDRL&amp;VAR:INDEX=0"}</definedName>
    <definedName name="_19684__FDSAUDITLINK__">{"fdsup://directions/FAT Viewer?action=UPDATE&amp;creator=factset&amp;DYN_ARGS=TRUE&amp;DOC_NAME=FAT:FQL_AUDITING_CLIENT_TEMPLATE.FAT&amp;display_string=Audit&amp;VAR:KEY=XQPSRIXQFQ&amp;VAR:QUERY=RkZfRU5UUlBSX1ZBTF9EQUlMWSgzOTM1NSwsLCwsJ0RJTCcp&amp;WINDOW=FIRST_POPUP&amp;HEIGHT=450&amp;WIDTH=","450&amp;START_MAXIMIZED=FALSE&amp;VAR:CALENDAR=US&amp;VAR:SYMBOL=B4K47R&amp;VAR:INDEX=0"}</definedName>
    <definedName name="_19685__FDSAUDITLINK__">{"fdsup://directions/FAT Viewer?action=UPDATE&amp;creator=factset&amp;DYN_ARGS=TRUE&amp;DOC_NAME=FAT:FQL_AUDITING_CLIENT_TEMPLATE.FAT&amp;display_string=Audit&amp;VAR:KEY=XQPSRIXQFQ&amp;VAR:QUERY=RkZfRU5UUlBSX1ZBTF9EQUlMWSgzOTM1NSwsLCwsJ0RJTCcp&amp;WINDOW=FIRST_POPUP&amp;HEIGHT=450&amp;WIDTH=","450&amp;START_MAXIMIZED=FALSE&amp;VAR:CALENDAR=US&amp;VAR:SYMBOL=B4K47R&amp;VAR:INDEX=0"}</definedName>
    <definedName name="_19686__FDSAUDITLINK__">{"fdsup://directions/FAT Viewer?action=UPDATE&amp;creator=factset&amp;DYN_ARGS=TRUE&amp;DOC_NAME=FAT:FQL_AUDITING_CLIENT_TEMPLATE.FAT&amp;display_string=Audit&amp;VAR:KEY=HSNIXGZGRW&amp;VAR:QUERY=RkZfRU5UUlBSX1ZBTF9EQUlMWSgzOTM1NSwsLCwsJ0RJTCcp&amp;WINDOW=FIRST_POPUP&amp;HEIGHT=450&amp;WIDTH=","450&amp;START_MAXIMIZED=FALSE&amp;VAR:CALENDAR=US&amp;VAR:SYMBOL=FOE&amp;VAR:INDEX=0"}</definedName>
    <definedName name="_19687__FDSAUDITLINK__">{"fdsup://directions/FAT Viewer?action=UPDATE&amp;creator=factset&amp;DYN_ARGS=TRUE&amp;DOC_NAME=FAT:FQL_AUDITING_CLIENT_TEMPLATE.FAT&amp;display_string=Audit&amp;VAR:KEY=HSNIXGZGRW&amp;VAR:QUERY=RkZfRU5UUlBSX1ZBTF9EQUlMWSgzOTM1NSwsLCwsJ0RJTCcp&amp;WINDOW=FIRST_POPUP&amp;HEIGHT=450&amp;WIDTH=","450&amp;START_MAXIMIZED=FALSE&amp;VAR:CALENDAR=US&amp;VAR:SYMBOL=FOE&amp;VAR:INDEX=0"}</definedName>
    <definedName name="_19688__FDSAUDITLINK__">{"fdsup://directions/FAT Viewer?action=UPDATE&amp;creator=factset&amp;DYN_ARGS=TRUE&amp;DOC_NAME=FAT:FQL_AUDITING_CLIENT_TEMPLATE.FAT&amp;display_string=Audit&amp;VAR:KEY=PMXYJODCBI&amp;VAR:QUERY=RkZfRU5UUlBSX1ZBTF9EQUlMWSgzOTM1NSwsLCwsJ0RJTCcp&amp;WINDOW=FIRST_POPUP&amp;HEIGHT=450&amp;WIDTH=","450&amp;START_MAXIMIZED=FALSE&amp;VAR:CALENDAR=US&amp;VAR:SYMBOL=DO&amp;VAR:INDEX=0"}</definedName>
    <definedName name="_19689__FDSAUDITLINK__">{"fdsup://directions/FAT Viewer?action=UPDATE&amp;creator=factset&amp;DYN_ARGS=TRUE&amp;DOC_NAME=FAT:FQL_AUDITING_CLIENT_TEMPLATE.FAT&amp;display_string=Audit&amp;VAR:KEY=PMXYJODCBI&amp;VAR:QUERY=RkZfRU5UUlBSX1ZBTF9EQUlMWSgzOTM1NSwsLCwsJ0RJTCcp&amp;WINDOW=FIRST_POPUP&amp;HEIGHT=450&amp;WIDTH=","450&amp;START_MAXIMIZED=FALSE&amp;VAR:CALENDAR=US&amp;VAR:SYMBOL=DO&amp;VAR:INDEX=0"}</definedName>
    <definedName name="_196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90__FDSAUDITLINK__">{"fdsup://directions/FAT Viewer?action=UPDATE&amp;creator=factset&amp;DYN_ARGS=TRUE&amp;DOC_NAME=FAT:FQL_AUDITING_CLIENT_TEMPLATE.FAT&amp;display_string=Audit&amp;VAR:KEY=NYZIJALCHK&amp;VAR:QUERY=RkZfRU5UUlBSX1ZBTF9EQUlMWSgzOTM1NSwsLCwsJ0RJTCcp&amp;WINDOW=FIRST_POPUP&amp;HEIGHT=450&amp;WIDTH=","450&amp;START_MAXIMIZED=FALSE&amp;VAR:CALENDAR=US&amp;VAR:SYMBOL=RIG&amp;VAR:INDEX=0"}</definedName>
    <definedName name="_19691__FDSAUDITLINK__">{"fdsup://directions/FAT Viewer?action=UPDATE&amp;creator=factset&amp;DYN_ARGS=TRUE&amp;DOC_NAME=FAT:FQL_AUDITING_CLIENT_TEMPLATE.FAT&amp;display_string=Audit&amp;VAR:KEY=NYZIJALCHK&amp;VAR:QUERY=RkZfRU5UUlBSX1ZBTF9EQUlMWSgzOTM1NSwsLCwsJ0RJTCcp&amp;WINDOW=FIRST_POPUP&amp;HEIGHT=450&amp;WIDTH=","450&amp;START_MAXIMIZED=FALSE&amp;VAR:CALENDAR=US&amp;VAR:SYMBOL=RIG&amp;VAR:INDEX=0"}</definedName>
    <definedName name="_19692__FDSAUDITLINK__">{"fdsup://directions/FAT Viewer?action=UPDATE&amp;creator=factset&amp;DYN_ARGS=TRUE&amp;DOC_NAME=FAT:FQL_AUDITING_CLIENT_TEMPLATE.FAT&amp;display_string=Audit&amp;VAR:KEY=BCROVMHOJO&amp;VAR:QUERY=RkZfRU5UUlBSX1ZBTF9EQUlMWSgzOTM1NSwsLCwsJ0RJTCcp&amp;WINDOW=FIRST_POPUP&amp;HEIGHT=450&amp;WIDTH=","450&amp;START_MAXIMIZED=FALSE&amp;VAR:CALENDAR=US&amp;VAR:SYMBOL=PDE&amp;VAR:INDEX=0"}</definedName>
    <definedName name="_19693__FDSAUDITLINK__">{"fdsup://directions/FAT Viewer?action=UPDATE&amp;creator=factset&amp;DYN_ARGS=TRUE&amp;DOC_NAME=FAT:FQL_AUDITING_CLIENT_TEMPLATE.FAT&amp;display_string=Audit&amp;VAR:KEY=BCROVMHOJO&amp;VAR:QUERY=RkZfRU5UUlBSX1ZBTF9EQUlMWSgzOTM1NSwsLCwsJ0RJTCcp&amp;WINDOW=FIRST_POPUP&amp;HEIGHT=450&amp;WIDTH=","450&amp;START_MAXIMIZED=FALSE&amp;VAR:CALENDAR=US&amp;VAR:SYMBOL=PDE&amp;VAR:INDEX=0"}</definedName>
    <definedName name="_19694__FDSAUDITLINK__">{"fdsup://directions/FAT Viewer?action=UPDATE&amp;creator=factset&amp;DYN_ARGS=TRUE&amp;DOC_NAME=FAT:FQL_AUDITING_CLIENT_TEMPLATE.FAT&amp;display_string=Audit&amp;VAR:KEY=PQDYFIZSNG&amp;VAR:QUERY=RkZfRU5UUlBSX1ZBTF9EQUlMWSgzOTM1NSwsLCwsJ0RJTCcp&amp;WINDOW=FIRST_POPUP&amp;HEIGHT=450&amp;WIDTH=","450&amp;START_MAXIMIZED=FALSE&amp;VAR:CALENDAR=US&amp;VAR:SYMBOL=SDRL&amp;VAR:INDEX=0"}</definedName>
    <definedName name="_19695__FDSAUDITLINK__">{"fdsup://directions/FAT Viewer?action=UPDATE&amp;creator=factset&amp;DYN_ARGS=TRUE&amp;DOC_NAME=FAT:FQL_AUDITING_CLIENT_TEMPLATE.FAT&amp;display_string=Audit&amp;VAR:KEY=PQDYFIZSNG&amp;VAR:QUERY=RkZfRU5UUlBSX1ZBTF9EQUlMWSgzOTM1NSwsLCwsJ0RJTCcp&amp;WINDOW=FIRST_POPUP&amp;HEIGHT=450&amp;WIDTH=","450&amp;START_MAXIMIZED=FALSE&amp;VAR:CALENDAR=US&amp;VAR:SYMBOL=SDRL&amp;VAR:INDEX=0"}</definedName>
    <definedName name="_19696__FDSAUDITLINK__">{"fdsup://directions/FAT Viewer?action=UPDATE&amp;creator=factset&amp;DYN_ARGS=TRUE&amp;DOC_NAME=FAT:FQL_AUDITING_CLIENT_TEMPLATE.FAT&amp;display_string=Audit&amp;VAR:KEY=ROFAPKZIHI&amp;VAR:QUERY=RkZfRU5UUlBSX1ZBTF9EQUlMWSgzOTMyNSwsLCwsJ0RJTCcp&amp;WINDOW=FIRST_POPUP&amp;HEIGHT=450&amp;WIDTH=","450&amp;START_MAXIMIZED=FALSE&amp;VAR:CALENDAR=US&amp;VAR:SYMBOL=B4K47R&amp;VAR:INDEX=0"}</definedName>
    <definedName name="_19697__FDSAUDITLINK__">{"fdsup://directions/FAT Viewer?action=UPDATE&amp;creator=factset&amp;DYN_ARGS=TRUE&amp;DOC_NAME=FAT:FQL_AUDITING_CLIENT_TEMPLATE.FAT&amp;display_string=Audit&amp;VAR:KEY=ROFAPKZIHI&amp;VAR:QUERY=RkZfRU5UUlBSX1ZBTF9EQUlMWSgzOTMyNSwsLCwsJ0RJTCcp&amp;WINDOW=FIRST_POPUP&amp;HEIGHT=450&amp;WIDTH=","450&amp;START_MAXIMIZED=FALSE&amp;VAR:CALENDAR=US&amp;VAR:SYMBOL=B4K47R&amp;VAR:INDEX=0"}</definedName>
    <definedName name="_19698__FDSAUDITLINK__">{"fdsup://directions/FAT Viewer?action=UPDATE&amp;creator=factset&amp;DYN_ARGS=TRUE&amp;DOC_NAME=FAT:FQL_AUDITING_CLIENT_TEMPLATE.FAT&amp;display_string=Audit&amp;VAR:KEY=JWLWBIDITA&amp;VAR:QUERY=RkZfRU5UUlBSX1ZBTF9EQUlMWSgzOTMyNSwsLCwsJ0RJTCcp&amp;WINDOW=FIRST_POPUP&amp;HEIGHT=450&amp;WIDTH=","450&amp;START_MAXIMIZED=FALSE&amp;VAR:CALENDAR=US&amp;VAR:SYMBOL=FOE&amp;VAR:INDEX=0"}</definedName>
    <definedName name="_19699__FDSAUDITLINK__">{"fdsup://directions/FAT Viewer?action=UPDATE&amp;creator=factset&amp;DYN_ARGS=TRUE&amp;DOC_NAME=FAT:FQL_AUDITING_CLIENT_TEMPLATE.FAT&amp;display_string=Audit&amp;VAR:KEY=JWLWBIDITA&amp;VAR:QUERY=RkZfRU5UUlBSX1ZBTF9EQUlMWSgzOTMyNSwsLCwsJ0RJTCcp&amp;WINDOW=FIRST_POPUP&amp;HEIGHT=450&amp;WIDTH=","450&amp;START_MAXIMIZED=FALSE&amp;VAR:CALENDAR=US&amp;VAR:SYMBOL=FOE&amp;VAR:INDEX=0"}</definedName>
    <definedName name="_197__FDSAUDITLINK__">{"fdsup://directions/FAT Viewer?action=UPDATE&amp;creator=factset&amp;DYN_ARGS=TRUE&amp;DOC_NAME=FAT:FQL_AUDITING_CLIENT_TEMPLATE.FAT&amp;display_string=Audit&amp;VAR:KEY=EHWVYTIHYJ&amp;VAR:QUERY=RkdfUFJJQ0UoNDA3MjUpLy9GRl9CUFNfVEFORyhBTk4sMCk=&amp;WINDOW=FIRST_POPUP&amp;HEIGHT=450&amp;WIDTH=","450&amp;START_MAXIMIZED=FALSE&amp;VAR:CALENDAR=US&amp;VAR:SYMBOL=TE&amp;VAR:INDEX=0"}</definedName>
    <definedName name="_197__FDSAUDITLINK___1">{"fdsup://Directions/FactSet Auditing Viewer?action=AUDIT_VALUE&amp;DB=129&amp;ID1=14133710&amp;VALUEID=18141&amp;SDATE=2010&amp;PERIODTYPE=ANN_STD&amp;SCFT=3&amp;window=popup_no_bar&amp;width=385&amp;height=120&amp;START_MAXIMIZED=FALSE&amp;creator=factset&amp;display_string=Audit"}</definedName>
    <definedName name="_197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00__FDSAUDITLINK__">{"fdsup://directions/FAT Viewer?action=UPDATE&amp;creator=factset&amp;DYN_ARGS=TRUE&amp;DOC_NAME=FAT:FQL_AUDITING_CLIENT_TEMPLATE.FAT&amp;display_string=Audit&amp;VAR:KEY=LGHYHQLYJG&amp;VAR:QUERY=RkZfRU5UUlBSX1ZBTF9EQUlMWSgzOTMyNSwsLCwsJ0RJTCcp&amp;WINDOW=FIRST_POPUP&amp;HEIGHT=450&amp;WIDTH=","450&amp;START_MAXIMIZED=FALSE&amp;VAR:CALENDAR=US&amp;VAR:SYMBOL=DO&amp;VAR:INDEX=0"}</definedName>
    <definedName name="_19701__FDSAUDITLINK__">{"fdsup://directions/FAT Viewer?action=UPDATE&amp;creator=factset&amp;DYN_ARGS=TRUE&amp;DOC_NAME=FAT:FQL_AUDITING_CLIENT_TEMPLATE.FAT&amp;display_string=Audit&amp;VAR:KEY=LGHYHQLYJG&amp;VAR:QUERY=RkZfRU5UUlBSX1ZBTF9EQUlMWSgzOTMyNSwsLCwsJ0RJTCcp&amp;WINDOW=FIRST_POPUP&amp;HEIGHT=450&amp;WIDTH=","450&amp;START_MAXIMIZED=FALSE&amp;VAR:CALENDAR=US&amp;VAR:SYMBOL=DO&amp;VAR:INDEX=0"}</definedName>
    <definedName name="_19702__FDSAUDITLINK__">{"fdsup://directions/FAT Viewer?action=UPDATE&amp;creator=factset&amp;DYN_ARGS=TRUE&amp;DOC_NAME=FAT:FQL_AUDITING_CLIENT_TEMPLATE.FAT&amp;display_string=Audit&amp;VAR:KEY=LSLCVGHIFW&amp;VAR:QUERY=RkZfRU5UUlBSX1ZBTF9EQUlMWSgzOTMyNSwsLCwsJ0RJTCcp&amp;WINDOW=FIRST_POPUP&amp;HEIGHT=450&amp;WIDTH=","450&amp;START_MAXIMIZED=FALSE&amp;VAR:CALENDAR=US&amp;VAR:SYMBOL=RIG&amp;VAR:INDEX=0"}</definedName>
    <definedName name="_19703__FDSAUDITLINK__">{"fdsup://directions/FAT Viewer?action=UPDATE&amp;creator=factset&amp;DYN_ARGS=TRUE&amp;DOC_NAME=FAT:FQL_AUDITING_CLIENT_TEMPLATE.FAT&amp;display_string=Audit&amp;VAR:KEY=LSLCVGHIFW&amp;VAR:QUERY=RkZfRU5UUlBSX1ZBTF9EQUlMWSgzOTMyNSwsLCwsJ0RJTCcp&amp;WINDOW=FIRST_POPUP&amp;HEIGHT=450&amp;WIDTH=","450&amp;START_MAXIMIZED=FALSE&amp;VAR:CALENDAR=US&amp;VAR:SYMBOL=RIG&amp;VAR:INDEX=0"}</definedName>
    <definedName name="_19704__FDSAUDITLINK__">{"fdsup://directions/FAT Viewer?action=UPDATE&amp;creator=factset&amp;DYN_ARGS=TRUE&amp;DOC_NAME=FAT:FQL_AUDITING_CLIENT_TEMPLATE.FAT&amp;display_string=Audit&amp;VAR:KEY=JABMDCBGDG&amp;VAR:QUERY=RkZfRU5UUlBSX1ZBTF9EQUlMWSgzOTMyNSwsLCwsJ0RJTCcp&amp;WINDOW=FIRST_POPUP&amp;HEIGHT=450&amp;WIDTH=","450&amp;START_MAXIMIZED=FALSE&amp;VAR:CALENDAR=US&amp;VAR:SYMBOL=PDE&amp;VAR:INDEX=0"}</definedName>
    <definedName name="_19705__FDSAUDITLINK__">{"fdsup://directions/FAT Viewer?action=UPDATE&amp;creator=factset&amp;DYN_ARGS=TRUE&amp;DOC_NAME=FAT:FQL_AUDITING_CLIENT_TEMPLATE.FAT&amp;display_string=Audit&amp;VAR:KEY=JABMDCBGDG&amp;VAR:QUERY=RkZfRU5UUlBSX1ZBTF9EQUlMWSgzOTMyNSwsLCwsJ0RJTCcp&amp;WINDOW=FIRST_POPUP&amp;HEIGHT=450&amp;WIDTH=","450&amp;START_MAXIMIZED=FALSE&amp;VAR:CALENDAR=US&amp;VAR:SYMBOL=PDE&amp;VAR:INDEX=0"}</definedName>
    <definedName name="_19706__FDSAUDITLINK__">{"fdsup://directions/FAT Viewer?action=UPDATE&amp;creator=factset&amp;DYN_ARGS=TRUE&amp;DOC_NAME=FAT:FQL_AUDITING_CLIENT_TEMPLATE.FAT&amp;display_string=Audit&amp;VAR:KEY=TYVCLUTCXK&amp;VAR:QUERY=RkZfRU5UUlBSX1ZBTF9EQUlMWSgzOTMyNSwsLCwsJ0RJTCcp&amp;WINDOW=FIRST_POPUP&amp;HEIGHT=450&amp;WIDTH=","450&amp;START_MAXIMIZED=FALSE&amp;VAR:CALENDAR=US&amp;VAR:SYMBOL=SDRL&amp;VAR:INDEX=0"}</definedName>
    <definedName name="_19707__FDSAUDITLINK__">{"fdsup://directions/FAT Viewer?action=UPDATE&amp;creator=factset&amp;DYN_ARGS=TRUE&amp;DOC_NAME=FAT:FQL_AUDITING_CLIENT_TEMPLATE.FAT&amp;display_string=Audit&amp;VAR:KEY=TYVCLUTCXK&amp;VAR:QUERY=RkZfRU5UUlBSX1ZBTF9EQUlMWSgzOTMyNSwsLCwsJ0RJTCcp&amp;WINDOW=FIRST_POPUP&amp;HEIGHT=450&amp;WIDTH=","450&amp;START_MAXIMIZED=FALSE&amp;VAR:CALENDAR=US&amp;VAR:SYMBOL=SDRL&amp;VAR:INDEX=0"}</definedName>
    <definedName name="_19708__FDSAUDITLINK__">{"fdsup://directions/FAT Viewer?action=UPDATE&amp;creator=factset&amp;DYN_ARGS=TRUE&amp;DOC_NAME=FAT:FQL_AUDITING_CLIENT_TEMPLATE.FAT&amp;display_string=Audit&amp;VAR:KEY=DKHANQFYVG&amp;VAR:QUERY=RkZfRU5UUlBSX1ZBTF9EQUlMWSgzOTI5NCwsLCwsJ0RJTCcp&amp;WINDOW=FIRST_POPUP&amp;HEIGHT=450&amp;WIDTH=","450&amp;START_MAXIMIZED=FALSE&amp;VAR:CALENDAR=US&amp;VAR:SYMBOL=B4K47R&amp;VAR:INDEX=0"}</definedName>
    <definedName name="_19709__FDSAUDITLINK__">{"fdsup://directions/FAT Viewer?action=UPDATE&amp;creator=factset&amp;DYN_ARGS=TRUE&amp;DOC_NAME=FAT:FQL_AUDITING_CLIENT_TEMPLATE.FAT&amp;display_string=Audit&amp;VAR:KEY=DKHANQFYVG&amp;VAR:QUERY=RkZfRU5UUlBSX1ZBTF9EQUlMWSgzOTI5NCwsLCwsJ0RJTCcp&amp;WINDOW=FIRST_POPUP&amp;HEIGHT=450&amp;WIDTH=","450&amp;START_MAXIMIZED=FALSE&amp;VAR:CALENDAR=US&amp;VAR:SYMBOL=B4K47R&amp;VAR:INDEX=0"}</definedName>
    <definedName name="_197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10__FDSAUDITLINK__">{"fdsup://directions/FAT Viewer?action=UPDATE&amp;creator=factset&amp;DYN_ARGS=TRUE&amp;DOC_NAME=FAT:FQL_AUDITING_CLIENT_TEMPLATE.FAT&amp;display_string=Audit&amp;VAR:KEY=TUHYZCNAJO&amp;VAR:QUERY=RkZfRU5UUlBSX1ZBTF9EQUlMWSgzOTI5NCwsLCwsJ0RJTCcp&amp;WINDOW=FIRST_POPUP&amp;HEIGHT=450&amp;WIDTH=","450&amp;START_MAXIMIZED=FALSE&amp;VAR:CALENDAR=US&amp;VAR:SYMBOL=FOE&amp;VAR:INDEX=0"}</definedName>
    <definedName name="_19711__FDSAUDITLINK__">{"fdsup://directions/FAT Viewer?action=UPDATE&amp;creator=factset&amp;DYN_ARGS=TRUE&amp;DOC_NAME=FAT:FQL_AUDITING_CLIENT_TEMPLATE.FAT&amp;display_string=Audit&amp;VAR:KEY=TUHYZCNAJO&amp;VAR:QUERY=RkZfRU5UUlBSX1ZBTF9EQUlMWSgzOTI5NCwsLCwsJ0RJTCcp&amp;WINDOW=FIRST_POPUP&amp;HEIGHT=450&amp;WIDTH=","450&amp;START_MAXIMIZED=FALSE&amp;VAR:CALENDAR=US&amp;VAR:SYMBOL=FOE&amp;VAR:INDEX=0"}</definedName>
    <definedName name="_19712__FDSAUDITLINK__">{"fdsup://directions/FAT Viewer?action=UPDATE&amp;creator=factset&amp;DYN_ARGS=TRUE&amp;DOC_NAME=FAT:FQL_AUDITING_CLIENT_TEMPLATE.FAT&amp;display_string=Audit&amp;VAR:KEY=BUVCJQPYTY&amp;VAR:QUERY=RkZfRU5UUlBSX1ZBTF9EQUlMWSgzOTI5NCwsLCwsJ0RJTCcp&amp;WINDOW=FIRST_POPUP&amp;HEIGHT=450&amp;WIDTH=","450&amp;START_MAXIMIZED=FALSE&amp;VAR:CALENDAR=US&amp;VAR:SYMBOL=DO&amp;VAR:INDEX=0"}</definedName>
    <definedName name="_19713__FDSAUDITLINK__">{"fdsup://directions/FAT Viewer?action=UPDATE&amp;creator=factset&amp;DYN_ARGS=TRUE&amp;DOC_NAME=FAT:FQL_AUDITING_CLIENT_TEMPLATE.FAT&amp;display_string=Audit&amp;VAR:KEY=BUVCJQPYTY&amp;VAR:QUERY=RkZfRU5UUlBSX1ZBTF9EQUlMWSgzOTI5NCwsLCwsJ0RJTCcp&amp;WINDOW=FIRST_POPUP&amp;HEIGHT=450&amp;WIDTH=","450&amp;START_MAXIMIZED=FALSE&amp;VAR:CALENDAR=US&amp;VAR:SYMBOL=DO&amp;VAR:INDEX=0"}</definedName>
    <definedName name="_19714__FDSAUDITLINK__">{"fdsup://directions/FAT Viewer?action=UPDATE&amp;creator=factset&amp;DYN_ARGS=TRUE&amp;DOC_NAME=FAT:FQL_AUDITING_CLIENT_TEMPLATE.FAT&amp;display_string=Audit&amp;VAR:KEY=FUTAFCXMZA&amp;VAR:QUERY=RkZfRU5UUlBSX1ZBTF9EQUlMWSgzOTI5NCwsLCwsJ0RJTCcp&amp;WINDOW=FIRST_POPUP&amp;HEIGHT=450&amp;WIDTH=","450&amp;START_MAXIMIZED=FALSE&amp;VAR:CALENDAR=US&amp;VAR:SYMBOL=RIG&amp;VAR:INDEX=0"}</definedName>
    <definedName name="_19715__FDSAUDITLINK__">{"fdsup://directions/FAT Viewer?action=UPDATE&amp;creator=factset&amp;DYN_ARGS=TRUE&amp;DOC_NAME=FAT:FQL_AUDITING_CLIENT_TEMPLATE.FAT&amp;display_string=Audit&amp;VAR:KEY=FUTAFCXMZA&amp;VAR:QUERY=RkZfRU5UUlBSX1ZBTF9EQUlMWSgzOTI5NCwsLCwsJ0RJTCcp&amp;WINDOW=FIRST_POPUP&amp;HEIGHT=450&amp;WIDTH=","450&amp;START_MAXIMIZED=FALSE&amp;VAR:CALENDAR=US&amp;VAR:SYMBOL=RIG&amp;VAR:INDEX=0"}</definedName>
    <definedName name="_19716__FDSAUDITLINK__">{"fdsup://directions/FAT Viewer?action=UPDATE&amp;creator=factset&amp;DYN_ARGS=TRUE&amp;DOC_NAME=FAT:FQL_AUDITING_CLIENT_TEMPLATE.FAT&amp;display_string=Audit&amp;VAR:KEY=JGVUBAVSTA&amp;VAR:QUERY=RkZfRU5UUlBSX1ZBTF9EQUlMWSgzOTI5NCwsLCwsJ0RJTCcp&amp;WINDOW=FIRST_POPUP&amp;HEIGHT=450&amp;WIDTH=","450&amp;START_MAXIMIZED=FALSE&amp;VAR:CALENDAR=US&amp;VAR:SYMBOL=PDE&amp;VAR:INDEX=0"}</definedName>
    <definedName name="_19717__FDSAUDITLINK__">{"fdsup://directions/FAT Viewer?action=UPDATE&amp;creator=factset&amp;DYN_ARGS=TRUE&amp;DOC_NAME=FAT:FQL_AUDITING_CLIENT_TEMPLATE.FAT&amp;display_string=Audit&amp;VAR:KEY=JGVUBAVSTA&amp;VAR:QUERY=RkZfRU5UUlBSX1ZBTF9EQUlMWSgzOTI5NCwsLCwsJ0RJTCcp&amp;WINDOW=FIRST_POPUP&amp;HEIGHT=450&amp;WIDTH=","450&amp;START_MAXIMIZED=FALSE&amp;VAR:CALENDAR=US&amp;VAR:SYMBOL=PDE&amp;VAR:INDEX=0"}</definedName>
    <definedName name="_19718__FDSAUDITLINK__">{"fdsup://directions/FAT Viewer?action=UPDATE&amp;creator=factset&amp;DYN_ARGS=TRUE&amp;DOC_NAME=FAT:FQL_AUDITING_CLIENT_TEMPLATE.FAT&amp;display_string=Audit&amp;VAR:KEY=RMHMRGHAFI&amp;VAR:QUERY=RkZfRU5UUlBSX1ZBTF9EQUlMWSgzOTI5NCwsLCwsJ0RJTCcp&amp;WINDOW=FIRST_POPUP&amp;HEIGHT=450&amp;WIDTH=","450&amp;START_MAXIMIZED=FALSE&amp;VAR:CALENDAR=US&amp;VAR:SYMBOL=SDRL&amp;VAR:INDEX=0"}</definedName>
    <definedName name="_19719__FDSAUDITLINK__">{"fdsup://directions/FAT Viewer?action=UPDATE&amp;creator=factset&amp;DYN_ARGS=TRUE&amp;DOC_NAME=FAT:FQL_AUDITING_CLIENT_TEMPLATE.FAT&amp;display_string=Audit&amp;VAR:KEY=RMHMRGHAFI&amp;VAR:QUERY=RkZfRU5UUlBSX1ZBTF9EQUlMWSgzOTI5NCwsLCwsJ0RJTCcp&amp;WINDOW=FIRST_POPUP&amp;HEIGHT=450&amp;WIDTH=","450&amp;START_MAXIMIZED=FALSE&amp;VAR:CALENDAR=US&amp;VAR:SYMBOL=SDRL&amp;VAR:INDEX=0"}</definedName>
    <definedName name="_197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20__FDSAUDITLINK__">{"fdsup://directions/FAT Viewer?action=UPDATE&amp;creator=factset&amp;DYN_ARGS=TRUE&amp;DOC_NAME=FAT:FQL_AUDITING_CLIENT_TEMPLATE.FAT&amp;display_string=Audit&amp;VAR:KEY=XYTEFUFIHO&amp;VAR:QUERY=RkZfRU5UUlBSX1ZBTF9EQUlMWSgzOTI2MywsLCwsJ0RJTCcp&amp;WINDOW=FIRST_POPUP&amp;HEIGHT=450&amp;WIDTH=","450&amp;START_MAXIMIZED=FALSE&amp;VAR:CALENDAR=US&amp;VAR:SYMBOL=B4K47R&amp;VAR:INDEX=0"}</definedName>
    <definedName name="_19721__FDSAUDITLINK__">{"fdsup://directions/FAT Viewer?action=UPDATE&amp;creator=factset&amp;DYN_ARGS=TRUE&amp;DOC_NAME=FAT:FQL_AUDITING_CLIENT_TEMPLATE.FAT&amp;display_string=Audit&amp;VAR:KEY=XYTEFUFIHO&amp;VAR:QUERY=RkZfRU5UUlBSX1ZBTF9EQUlMWSgzOTI2MywsLCwsJ0RJTCcp&amp;WINDOW=FIRST_POPUP&amp;HEIGHT=450&amp;WIDTH=","450&amp;START_MAXIMIZED=FALSE&amp;VAR:CALENDAR=US&amp;VAR:SYMBOL=B4K47R&amp;VAR:INDEX=0"}</definedName>
    <definedName name="_19722__FDSAUDITLINK__">{"fdsup://directions/FAT Viewer?action=UPDATE&amp;creator=factset&amp;DYN_ARGS=TRUE&amp;DOC_NAME=FAT:FQL_AUDITING_CLIENT_TEMPLATE.FAT&amp;display_string=Audit&amp;VAR:KEY=FKHSJKRGRG&amp;VAR:QUERY=RkZfRU5UUlBSX1ZBTF9EQUlMWSgzOTI2MywsLCwsJ0RJTCcp&amp;WINDOW=FIRST_POPUP&amp;HEIGHT=450&amp;WIDTH=","450&amp;START_MAXIMIZED=FALSE&amp;VAR:CALENDAR=US&amp;VAR:SYMBOL=FOE&amp;VAR:INDEX=0"}</definedName>
    <definedName name="_19723__FDSAUDITLINK__">{"fdsup://directions/FAT Viewer?action=UPDATE&amp;creator=factset&amp;DYN_ARGS=TRUE&amp;DOC_NAME=FAT:FQL_AUDITING_CLIENT_TEMPLATE.FAT&amp;display_string=Audit&amp;VAR:KEY=FKHSJKRGRG&amp;VAR:QUERY=RkZfRU5UUlBSX1ZBTF9EQUlMWSgzOTI2MywsLCwsJ0RJTCcp&amp;WINDOW=FIRST_POPUP&amp;HEIGHT=450&amp;WIDTH=","450&amp;START_MAXIMIZED=FALSE&amp;VAR:CALENDAR=US&amp;VAR:SYMBOL=FOE&amp;VAR:INDEX=0"}</definedName>
    <definedName name="_19724__FDSAUDITLINK__">{"fdsup://directions/FAT Viewer?action=UPDATE&amp;creator=factset&amp;DYN_ARGS=TRUE&amp;DOC_NAME=FAT:FQL_AUDITING_CLIENT_TEMPLATE.FAT&amp;display_string=Audit&amp;VAR:KEY=PYREDMLCRC&amp;VAR:QUERY=RkZfRU5UUlBSX1ZBTF9EQUlMWSgzOTI2MywsLCwsJ0RJTCcp&amp;WINDOW=FIRST_POPUP&amp;HEIGHT=450&amp;WIDTH=","450&amp;START_MAXIMIZED=FALSE&amp;VAR:CALENDAR=US&amp;VAR:SYMBOL=DO&amp;VAR:INDEX=0"}</definedName>
    <definedName name="_19725__FDSAUDITLINK__">{"fdsup://directions/FAT Viewer?action=UPDATE&amp;creator=factset&amp;DYN_ARGS=TRUE&amp;DOC_NAME=FAT:FQL_AUDITING_CLIENT_TEMPLATE.FAT&amp;display_string=Audit&amp;VAR:KEY=PYREDMLCRC&amp;VAR:QUERY=RkZfRU5UUlBSX1ZBTF9EQUlMWSgzOTI2MywsLCwsJ0RJTCcp&amp;WINDOW=FIRST_POPUP&amp;HEIGHT=450&amp;WIDTH=","450&amp;START_MAXIMIZED=FALSE&amp;VAR:CALENDAR=US&amp;VAR:SYMBOL=DO&amp;VAR:INDEX=0"}</definedName>
    <definedName name="_19726__FDSAUDITLINK__">{"fdsup://directions/FAT Viewer?action=UPDATE&amp;creator=factset&amp;DYN_ARGS=TRUE&amp;DOC_NAME=FAT:FQL_AUDITING_CLIENT_TEMPLATE.FAT&amp;display_string=Audit&amp;VAR:KEY=ZARQVOBAVA&amp;VAR:QUERY=RkZfRU5UUlBSX1ZBTF9EQUlMWSgzOTI2MywsLCwsJ0RJTCcp&amp;WINDOW=FIRST_POPUP&amp;HEIGHT=450&amp;WIDTH=","450&amp;START_MAXIMIZED=FALSE&amp;VAR:CALENDAR=US&amp;VAR:SYMBOL=RIG&amp;VAR:INDEX=0"}</definedName>
    <definedName name="_19727__FDSAUDITLINK__">{"fdsup://directions/FAT Viewer?action=UPDATE&amp;creator=factset&amp;DYN_ARGS=TRUE&amp;DOC_NAME=FAT:FQL_AUDITING_CLIENT_TEMPLATE.FAT&amp;display_string=Audit&amp;VAR:KEY=ZARQVOBAVA&amp;VAR:QUERY=RkZfRU5UUlBSX1ZBTF9EQUlMWSgzOTI2MywsLCwsJ0RJTCcp&amp;WINDOW=FIRST_POPUP&amp;HEIGHT=450&amp;WIDTH=","450&amp;START_MAXIMIZED=FALSE&amp;VAR:CALENDAR=US&amp;VAR:SYMBOL=RIG&amp;VAR:INDEX=0"}</definedName>
    <definedName name="_19728__FDSAUDITLINK__">{"fdsup://directions/FAT Viewer?action=UPDATE&amp;creator=factset&amp;DYN_ARGS=TRUE&amp;DOC_NAME=FAT:FQL_AUDITING_CLIENT_TEMPLATE.FAT&amp;display_string=Audit&amp;VAR:KEY=TQVMJEZGJE&amp;VAR:QUERY=RkZfRU5UUlBSX1ZBTF9EQUlMWSgzOTI2MywsLCwsJ0RJTCcp&amp;WINDOW=FIRST_POPUP&amp;HEIGHT=450&amp;WIDTH=","450&amp;START_MAXIMIZED=FALSE&amp;VAR:CALENDAR=US&amp;VAR:SYMBOL=PDE&amp;VAR:INDEX=0"}</definedName>
    <definedName name="_19729__FDSAUDITLINK__">{"fdsup://directions/FAT Viewer?action=UPDATE&amp;creator=factset&amp;DYN_ARGS=TRUE&amp;DOC_NAME=FAT:FQL_AUDITING_CLIENT_TEMPLATE.FAT&amp;display_string=Audit&amp;VAR:KEY=TQVMJEZGJE&amp;VAR:QUERY=RkZfRU5UUlBSX1ZBTF9EQUlMWSgzOTI2MywsLCwsJ0RJTCcp&amp;WINDOW=FIRST_POPUP&amp;HEIGHT=450&amp;WIDTH=","450&amp;START_MAXIMIZED=FALSE&amp;VAR:CALENDAR=US&amp;VAR:SYMBOL=PDE&amp;VAR:INDEX=0"}</definedName>
    <definedName name="_197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30__FDSAUDITLINK__">{"fdsup://directions/FAT Viewer?action=UPDATE&amp;creator=factset&amp;DYN_ARGS=TRUE&amp;DOC_NAME=FAT:FQL_AUDITING_CLIENT_TEMPLATE.FAT&amp;display_string=Audit&amp;VAR:KEY=NCZWBYFSPY&amp;VAR:QUERY=RkZfRU5UUlBSX1ZBTF9EQUlMWSgzOTI2MywsLCwsJ0RJTCcp&amp;WINDOW=FIRST_POPUP&amp;HEIGHT=450&amp;WIDTH=","450&amp;START_MAXIMIZED=FALSE&amp;VAR:CALENDAR=US&amp;VAR:SYMBOL=SDRL&amp;VAR:INDEX=0"}</definedName>
    <definedName name="_19731__FDSAUDITLINK__">{"fdsup://directions/FAT Viewer?action=UPDATE&amp;creator=factset&amp;DYN_ARGS=TRUE&amp;DOC_NAME=FAT:FQL_AUDITING_CLIENT_TEMPLATE.FAT&amp;display_string=Audit&amp;VAR:KEY=NCZWBYFSPY&amp;VAR:QUERY=RkZfRU5UUlBSX1ZBTF9EQUlMWSgzOTI2MywsLCwsJ0RJTCcp&amp;WINDOW=FIRST_POPUP&amp;HEIGHT=450&amp;WIDTH=","450&amp;START_MAXIMIZED=FALSE&amp;VAR:CALENDAR=US&amp;VAR:SYMBOL=SDRL&amp;VAR:INDEX=0"}</definedName>
    <definedName name="_19732__FDSAUDITLINK__">{"fdsup://directions/FAT Viewer?action=UPDATE&amp;creator=factset&amp;DYN_ARGS=TRUE&amp;DOC_NAME=FAT:FQL_AUDITING_CLIENT_TEMPLATE.FAT&amp;display_string=Audit&amp;VAR:KEY=VCDENSDOZQ&amp;VAR:QUERY=RkZfRU5UUlBSX1ZBTF9EQUlMWSgzOTIzMywsLCwsJ0RJTCcp&amp;WINDOW=FIRST_POPUP&amp;HEIGHT=450&amp;WIDTH=","450&amp;START_MAXIMIZED=FALSE&amp;VAR:CALENDAR=US&amp;VAR:SYMBOL=B4K47R&amp;VAR:INDEX=0"}</definedName>
    <definedName name="_19733__FDSAUDITLINK__">{"fdsup://directions/FAT Viewer?action=UPDATE&amp;creator=factset&amp;DYN_ARGS=TRUE&amp;DOC_NAME=FAT:FQL_AUDITING_CLIENT_TEMPLATE.FAT&amp;display_string=Audit&amp;VAR:KEY=VCDENSDOZQ&amp;VAR:QUERY=RkZfRU5UUlBSX1ZBTF9EQUlMWSgzOTIzMywsLCwsJ0RJTCcp&amp;WINDOW=FIRST_POPUP&amp;HEIGHT=450&amp;WIDTH=","450&amp;START_MAXIMIZED=FALSE&amp;VAR:CALENDAR=US&amp;VAR:SYMBOL=B4K47R&amp;VAR:INDEX=0"}</definedName>
    <definedName name="_19734__FDSAUDITLINK__">{"fdsup://directions/FAT Viewer?action=UPDATE&amp;creator=factset&amp;DYN_ARGS=TRUE&amp;DOC_NAME=FAT:FQL_AUDITING_CLIENT_TEMPLATE.FAT&amp;display_string=Audit&amp;VAR:KEY=PGZMVQJWTY&amp;VAR:QUERY=RkZfRU5UUlBSX1ZBTF9EQUlMWSgzOTIzMywsLCwsJ0RJTCcp&amp;WINDOW=FIRST_POPUP&amp;HEIGHT=450&amp;WIDTH=","450&amp;START_MAXIMIZED=FALSE&amp;VAR:CALENDAR=US&amp;VAR:SYMBOL=FOE&amp;VAR:INDEX=0"}</definedName>
    <definedName name="_19735__FDSAUDITLINK__">{"fdsup://directions/FAT Viewer?action=UPDATE&amp;creator=factset&amp;DYN_ARGS=TRUE&amp;DOC_NAME=FAT:FQL_AUDITING_CLIENT_TEMPLATE.FAT&amp;display_string=Audit&amp;VAR:KEY=PGZMVQJWTY&amp;VAR:QUERY=RkZfRU5UUlBSX1ZBTF9EQUlMWSgzOTIzMywsLCwsJ0RJTCcp&amp;WINDOW=FIRST_POPUP&amp;HEIGHT=450&amp;WIDTH=","450&amp;START_MAXIMIZED=FALSE&amp;VAR:CALENDAR=US&amp;VAR:SYMBOL=FOE&amp;VAR:INDEX=0"}</definedName>
    <definedName name="_19736__FDSAUDITLINK__">{"fdsup://directions/FAT Viewer?action=UPDATE&amp;creator=factset&amp;DYN_ARGS=TRUE&amp;DOC_NAME=FAT:FQL_AUDITING_CLIENT_TEMPLATE.FAT&amp;display_string=Audit&amp;VAR:KEY=BQBKZOTANQ&amp;VAR:QUERY=RkZfRU5UUlBSX1ZBTF9EQUlMWSgzOTIzMywsLCwsJ0RJTCcp&amp;WINDOW=FIRST_POPUP&amp;HEIGHT=450&amp;WIDTH=","450&amp;START_MAXIMIZED=FALSE&amp;VAR:CALENDAR=US&amp;VAR:SYMBOL=DO&amp;VAR:INDEX=0"}</definedName>
    <definedName name="_19737__FDSAUDITLINK__">{"fdsup://directions/FAT Viewer?action=UPDATE&amp;creator=factset&amp;DYN_ARGS=TRUE&amp;DOC_NAME=FAT:FQL_AUDITING_CLIENT_TEMPLATE.FAT&amp;display_string=Audit&amp;VAR:KEY=BQBKZOTANQ&amp;VAR:QUERY=RkZfRU5UUlBSX1ZBTF9EQUlMWSgzOTIzMywsLCwsJ0RJTCcp&amp;WINDOW=FIRST_POPUP&amp;HEIGHT=450&amp;WIDTH=","450&amp;START_MAXIMIZED=FALSE&amp;VAR:CALENDAR=US&amp;VAR:SYMBOL=DO&amp;VAR:INDEX=0"}</definedName>
    <definedName name="_19738__FDSAUDITLINK__">{"fdsup://directions/FAT Viewer?action=UPDATE&amp;creator=factset&amp;DYN_ARGS=TRUE&amp;DOC_NAME=FAT:FQL_AUDITING_CLIENT_TEMPLATE.FAT&amp;display_string=Audit&amp;VAR:KEY=NGDCDMLSDO&amp;VAR:QUERY=RkZfRU5UUlBSX1ZBTF9EQUlMWSgzOTIzMywsLCwsJ0RJTCcp&amp;WINDOW=FIRST_POPUP&amp;HEIGHT=450&amp;WIDTH=","450&amp;START_MAXIMIZED=FALSE&amp;VAR:CALENDAR=US&amp;VAR:SYMBOL=RIG&amp;VAR:INDEX=0"}</definedName>
    <definedName name="_19739__FDSAUDITLINK__">{"fdsup://directions/FAT Viewer?action=UPDATE&amp;creator=factset&amp;DYN_ARGS=TRUE&amp;DOC_NAME=FAT:FQL_AUDITING_CLIENT_TEMPLATE.FAT&amp;display_string=Audit&amp;VAR:KEY=NGDCDMLSDO&amp;VAR:QUERY=RkZfRU5UUlBSX1ZBTF9EQUlMWSgzOTIzMywsLCwsJ0RJTCcp&amp;WINDOW=FIRST_POPUP&amp;HEIGHT=450&amp;WIDTH=","450&amp;START_MAXIMIZED=FALSE&amp;VAR:CALENDAR=US&amp;VAR:SYMBOL=RIG&amp;VAR:INDEX=0"}</definedName>
    <definedName name="_1974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40__FDSAUDITLINK__">{"fdsup://directions/FAT Viewer?action=UPDATE&amp;creator=factset&amp;DYN_ARGS=TRUE&amp;DOC_NAME=FAT:FQL_AUDITING_CLIENT_TEMPLATE.FAT&amp;display_string=Audit&amp;VAR:KEY=JSHQFMVORW&amp;VAR:QUERY=RkZfRU5UUlBSX1ZBTF9EQUlMWSgzOTIzMywsLCwsJ0RJTCcp&amp;WINDOW=FIRST_POPUP&amp;HEIGHT=450&amp;WIDTH=","450&amp;START_MAXIMIZED=FALSE&amp;VAR:CALENDAR=US&amp;VAR:SYMBOL=PDE&amp;VAR:INDEX=0"}</definedName>
    <definedName name="_19741__FDSAUDITLINK__">{"fdsup://directions/FAT Viewer?action=UPDATE&amp;creator=factset&amp;DYN_ARGS=TRUE&amp;DOC_NAME=FAT:FQL_AUDITING_CLIENT_TEMPLATE.FAT&amp;display_string=Audit&amp;VAR:KEY=JSHQFMVORW&amp;VAR:QUERY=RkZfRU5UUlBSX1ZBTF9EQUlMWSgzOTIzMywsLCwsJ0RJTCcp&amp;WINDOW=FIRST_POPUP&amp;HEIGHT=450&amp;WIDTH=","450&amp;START_MAXIMIZED=FALSE&amp;VAR:CALENDAR=US&amp;VAR:SYMBOL=PDE&amp;VAR:INDEX=0"}</definedName>
    <definedName name="_19742__FDSAUDITLINK__">{"fdsup://directions/FAT Viewer?action=UPDATE&amp;creator=factset&amp;DYN_ARGS=TRUE&amp;DOC_NAME=FAT:FQL_AUDITING_CLIENT_TEMPLATE.FAT&amp;display_string=Audit&amp;VAR:KEY=ZUVWPCLWRW&amp;VAR:QUERY=RkZfRU5UUlBSX1ZBTF9EQUlMWSgzOTIzMywsLCwsJ0RJTCcp&amp;WINDOW=FIRST_POPUP&amp;HEIGHT=450&amp;WIDTH=","450&amp;START_MAXIMIZED=FALSE&amp;VAR:CALENDAR=US&amp;VAR:SYMBOL=SDRL&amp;VAR:INDEX=0"}</definedName>
    <definedName name="_19743__FDSAUDITLINK__">{"fdsup://directions/FAT Viewer?action=UPDATE&amp;creator=factset&amp;DYN_ARGS=TRUE&amp;DOC_NAME=FAT:FQL_AUDITING_CLIENT_TEMPLATE.FAT&amp;display_string=Audit&amp;VAR:KEY=ZUVWPCLWRW&amp;VAR:QUERY=RkZfRU5UUlBSX1ZBTF9EQUlMWSgzOTIzMywsLCwsJ0RJTCcp&amp;WINDOW=FIRST_POPUP&amp;HEIGHT=450&amp;WIDTH=","450&amp;START_MAXIMIZED=FALSE&amp;VAR:CALENDAR=US&amp;VAR:SYMBOL=SDRL&amp;VAR:INDEX=0"}</definedName>
    <definedName name="_19744__FDSAUDITLINK__">{"fdsup://directions/FAT Viewer?action=UPDATE&amp;creator=factset&amp;DYN_ARGS=TRUE&amp;DOC_NAME=FAT:FQL_AUDITING_CLIENT_TEMPLATE.FAT&amp;display_string=Audit&amp;VAR:KEY=HYLSVYTULW&amp;VAR:QUERY=RkZfRU5UUlBSX1ZBTF9EQUlMWSgzOTIwMiwsLCwsJ0RJTCcp&amp;WINDOW=FIRST_POPUP&amp;HEIGHT=450&amp;WIDTH=","450&amp;START_MAXIMIZED=FALSE&amp;VAR:CALENDAR=US&amp;VAR:SYMBOL=B4K47R&amp;VAR:INDEX=0"}</definedName>
    <definedName name="_19745__FDSAUDITLINK__">{"fdsup://directions/FAT Viewer?action=UPDATE&amp;creator=factset&amp;DYN_ARGS=TRUE&amp;DOC_NAME=FAT:FQL_AUDITING_CLIENT_TEMPLATE.FAT&amp;display_string=Audit&amp;VAR:KEY=HYLSVYTULW&amp;VAR:QUERY=RkZfRU5UUlBSX1ZBTF9EQUlMWSgzOTIwMiwsLCwsJ0RJTCcp&amp;WINDOW=FIRST_POPUP&amp;HEIGHT=450&amp;WIDTH=","450&amp;START_MAXIMIZED=FALSE&amp;VAR:CALENDAR=US&amp;VAR:SYMBOL=B4K47R&amp;VAR:INDEX=0"}</definedName>
    <definedName name="_19746__FDSAUDITLINK__">{"fdsup://directions/FAT Viewer?action=UPDATE&amp;creator=factset&amp;DYN_ARGS=TRUE&amp;DOC_NAME=FAT:FQL_AUDITING_CLIENT_TEMPLATE.FAT&amp;display_string=Audit&amp;VAR:KEY=REVCVGROZA&amp;VAR:QUERY=RkZfRU5UUlBSX1ZBTF9EQUlMWSgzOTIwMiwsLCwsJ0RJTCcp&amp;WINDOW=FIRST_POPUP&amp;HEIGHT=450&amp;WIDTH=","450&amp;START_MAXIMIZED=FALSE&amp;VAR:CALENDAR=US&amp;VAR:SYMBOL=FOE&amp;VAR:INDEX=0"}</definedName>
    <definedName name="_19747__FDSAUDITLINK__">{"fdsup://directions/FAT Viewer?action=UPDATE&amp;creator=factset&amp;DYN_ARGS=TRUE&amp;DOC_NAME=FAT:FQL_AUDITING_CLIENT_TEMPLATE.FAT&amp;display_string=Audit&amp;VAR:KEY=REVCVGROZA&amp;VAR:QUERY=RkZfRU5UUlBSX1ZBTF9EQUlMWSgzOTIwMiwsLCwsJ0RJTCcp&amp;WINDOW=FIRST_POPUP&amp;HEIGHT=450&amp;WIDTH=","450&amp;START_MAXIMIZED=FALSE&amp;VAR:CALENDAR=US&amp;VAR:SYMBOL=FOE&amp;VAR:INDEX=0"}</definedName>
    <definedName name="_19748__FDSAUDITLINK__">{"fdsup://directions/FAT Viewer?action=UPDATE&amp;creator=factset&amp;DYN_ARGS=TRUE&amp;DOC_NAME=FAT:FQL_AUDITING_CLIENT_TEMPLATE.FAT&amp;display_string=Audit&amp;VAR:KEY=FYJYRKXWHY&amp;VAR:QUERY=RkZfRU5UUlBSX1ZBTF9EQUlMWSgzOTIwMiwsLCwsJ0RJTCcp&amp;WINDOW=FIRST_POPUP&amp;HEIGHT=450&amp;WIDTH=","450&amp;START_MAXIMIZED=FALSE&amp;VAR:CALENDAR=US&amp;VAR:SYMBOL=DO&amp;VAR:INDEX=0"}</definedName>
    <definedName name="_19749__FDSAUDITLINK__">{"fdsup://directions/FAT Viewer?action=UPDATE&amp;creator=factset&amp;DYN_ARGS=TRUE&amp;DOC_NAME=FAT:FQL_AUDITING_CLIENT_TEMPLATE.FAT&amp;display_string=Audit&amp;VAR:KEY=FYJYRKXWHY&amp;VAR:QUERY=RkZfRU5UUlBSX1ZBTF9EQUlMWSgzOTIwMiwsLCwsJ0RJTCcp&amp;WINDOW=FIRST_POPUP&amp;HEIGHT=450&amp;WIDTH=","450&amp;START_MAXIMIZED=FALSE&amp;VAR:CALENDAR=US&amp;VAR:SYMBOL=DO&amp;VAR:INDEX=0"}</definedName>
    <definedName name="_1975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50__FDSAUDITLINK__">{"fdsup://directions/FAT Viewer?action=UPDATE&amp;creator=factset&amp;DYN_ARGS=TRUE&amp;DOC_NAME=FAT:FQL_AUDITING_CLIENT_TEMPLATE.FAT&amp;display_string=Audit&amp;VAR:KEY=XOZMNOTOFI&amp;VAR:QUERY=RkZfRU5UUlBSX1ZBTF9EQUlMWSgzOTIwMiwsLCwsJ0RJTCcp&amp;WINDOW=FIRST_POPUP&amp;HEIGHT=450&amp;WIDTH=","450&amp;START_MAXIMIZED=FALSE&amp;VAR:CALENDAR=US&amp;VAR:SYMBOL=RIG&amp;VAR:INDEX=0"}</definedName>
    <definedName name="_19751__FDSAUDITLINK__">{"fdsup://directions/FAT Viewer?action=UPDATE&amp;creator=factset&amp;DYN_ARGS=TRUE&amp;DOC_NAME=FAT:FQL_AUDITING_CLIENT_TEMPLATE.FAT&amp;display_string=Audit&amp;VAR:KEY=XOZMNOTOFI&amp;VAR:QUERY=RkZfRU5UUlBSX1ZBTF9EQUlMWSgzOTIwMiwsLCwsJ0RJTCcp&amp;WINDOW=FIRST_POPUP&amp;HEIGHT=450&amp;WIDTH=","450&amp;START_MAXIMIZED=FALSE&amp;VAR:CALENDAR=US&amp;VAR:SYMBOL=RIG&amp;VAR:INDEX=0"}</definedName>
    <definedName name="_19752__FDSAUDITLINK__">{"fdsup://directions/FAT Viewer?action=UPDATE&amp;creator=factset&amp;DYN_ARGS=TRUE&amp;DOC_NAME=FAT:FQL_AUDITING_CLIENT_TEMPLATE.FAT&amp;display_string=Audit&amp;VAR:KEY=TORCZODIBE&amp;VAR:QUERY=RkZfRU5UUlBSX1ZBTF9EQUlMWSgzOTIwMiwsLCwsJ0RJTCcp&amp;WINDOW=FIRST_POPUP&amp;HEIGHT=450&amp;WIDTH=","450&amp;START_MAXIMIZED=FALSE&amp;VAR:CALENDAR=US&amp;VAR:SYMBOL=PDE&amp;VAR:INDEX=0"}</definedName>
    <definedName name="_19753__FDSAUDITLINK__">{"fdsup://directions/FAT Viewer?action=UPDATE&amp;creator=factset&amp;DYN_ARGS=TRUE&amp;DOC_NAME=FAT:FQL_AUDITING_CLIENT_TEMPLATE.FAT&amp;display_string=Audit&amp;VAR:KEY=TORCZODIBE&amp;VAR:QUERY=RkZfRU5UUlBSX1ZBTF9EQUlMWSgzOTIwMiwsLCwsJ0RJTCcp&amp;WINDOW=FIRST_POPUP&amp;HEIGHT=450&amp;WIDTH=","450&amp;START_MAXIMIZED=FALSE&amp;VAR:CALENDAR=US&amp;VAR:SYMBOL=PDE&amp;VAR:INDEX=0"}</definedName>
    <definedName name="_19754__FDSAUDITLINK__">{"fdsup://directions/FAT Viewer?action=UPDATE&amp;creator=factset&amp;DYN_ARGS=TRUE&amp;DOC_NAME=FAT:FQL_AUDITING_CLIENT_TEMPLATE.FAT&amp;display_string=Audit&amp;VAR:KEY=RYLURQRCNY&amp;VAR:QUERY=RkZfRU5UUlBSX1ZBTF9EQUlMWSgzOTIwMiwsLCwsJ0RJTCcp&amp;WINDOW=FIRST_POPUP&amp;HEIGHT=450&amp;WIDTH=","450&amp;START_MAXIMIZED=FALSE&amp;VAR:CALENDAR=US&amp;VAR:SYMBOL=SDRL&amp;VAR:INDEX=0"}</definedName>
    <definedName name="_19755__FDSAUDITLINK__">{"fdsup://directions/FAT Viewer?action=UPDATE&amp;creator=factset&amp;DYN_ARGS=TRUE&amp;DOC_NAME=FAT:FQL_AUDITING_CLIENT_TEMPLATE.FAT&amp;display_string=Audit&amp;VAR:KEY=RYLURQRCNY&amp;VAR:QUERY=RkZfRU5UUlBSX1ZBTF9EQUlMWSgzOTIwMiwsLCwsJ0RJTCcp&amp;WINDOW=FIRST_POPUP&amp;HEIGHT=450&amp;WIDTH=","450&amp;START_MAXIMIZED=FALSE&amp;VAR:CALENDAR=US&amp;VAR:SYMBOL=SDRL&amp;VAR:INDEX=0"}</definedName>
    <definedName name="_19756__FDSAUDITLINK__">{"fdsup://directions/FAT Viewer?action=UPDATE&amp;creator=factset&amp;DYN_ARGS=TRUE&amp;DOC_NAME=FAT:FQL_AUDITING_CLIENT_TEMPLATE.FAT&amp;display_string=Audit&amp;VAR:KEY=VWFWTGPUVQ&amp;VAR:QUERY=RkZfRU5UUlBSX1ZBTF9EQUlMWSgzOTE3MiwsLCwsJ0RJTCcp&amp;WINDOW=FIRST_POPUP&amp;HEIGHT=450&amp;WIDTH=","450&amp;START_MAXIMIZED=FALSE&amp;VAR:CALENDAR=US&amp;VAR:SYMBOL=B4K47R&amp;VAR:INDEX=0"}</definedName>
    <definedName name="_19757__FDSAUDITLINK__">{"fdsup://directions/FAT Viewer?action=UPDATE&amp;creator=factset&amp;DYN_ARGS=TRUE&amp;DOC_NAME=FAT:FQL_AUDITING_CLIENT_TEMPLATE.FAT&amp;display_string=Audit&amp;VAR:KEY=VWFWTGPUVQ&amp;VAR:QUERY=RkZfRU5UUlBSX1ZBTF9EQUlMWSgzOTE3MiwsLCwsJ0RJTCcp&amp;WINDOW=FIRST_POPUP&amp;HEIGHT=450&amp;WIDTH=","450&amp;START_MAXIMIZED=FALSE&amp;VAR:CALENDAR=US&amp;VAR:SYMBOL=B4K47R&amp;VAR:INDEX=0"}</definedName>
    <definedName name="_19758__FDSAUDITLINK__">{"fdsup://directions/FAT Viewer?action=UPDATE&amp;creator=factset&amp;DYN_ARGS=TRUE&amp;DOC_NAME=FAT:FQL_AUDITING_CLIENT_TEMPLATE.FAT&amp;display_string=Audit&amp;VAR:KEY=FMZYNKTGJA&amp;VAR:QUERY=RkZfRU5UUlBSX1ZBTF9EQUlMWSgzOTE3MiwsLCwsJ0RJTCcp&amp;WINDOW=FIRST_POPUP&amp;HEIGHT=450&amp;WIDTH=","450&amp;START_MAXIMIZED=FALSE&amp;VAR:CALENDAR=US&amp;VAR:SYMBOL=FOE&amp;VAR:INDEX=0"}</definedName>
    <definedName name="_19759__FDSAUDITLINK__">{"fdsup://directions/FAT Viewer?action=UPDATE&amp;creator=factset&amp;DYN_ARGS=TRUE&amp;DOC_NAME=FAT:FQL_AUDITING_CLIENT_TEMPLATE.FAT&amp;display_string=Audit&amp;VAR:KEY=FMZYNKTGJA&amp;VAR:QUERY=RkZfRU5UUlBSX1ZBTF9EQUlMWSgzOTE3MiwsLCwsJ0RJTCcp&amp;WINDOW=FIRST_POPUP&amp;HEIGHT=450&amp;WIDTH=","450&amp;START_MAXIMIZED=FALSE&amp;VAR:CALENDAR=US&amp;VAR:SYMBOL=FOE&amp;VAR:INDEX=0"}</definedName>
    <definedName name="_1976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60__FDSAUDITLINK__">{"fdsup://directions/FAT Viewer?action=UPDATE&amp;creator=factset&amp;DYN_ARGS=TRUE&amp;DOC_NAME=FAT:FQL_AUDITING_CLIENT_TEMPLATE.FAT&amp;display_string=Audit&amp;VAR:KEY=JKZCFMVWVS&amp;VAR:QUERY=RkZfRU5UUlBSX1ZBTF9EQUlMWSgzOTE3MiwsLCwsJ0RJTCcp&amp;WINDOW=FIRST_POPUP&amp;HEIGHT=450&amp;WIDTH=","450&amp;START_MAXIMIZED=FALSE&amp;VAR:CALENDAR=US&amp;VAR:SYMBOL=DO&amp;VAR:INDEX=0"}</definedName>
    <definedName name="_19761__FDSAUDITLINK__">{"fdsup://directions/FAT Viewer?action=UPDATE&amp;creator=factset&amp;DYN_ARGS=TRUE&amp;DOC_NAME=FAT:FQL_AUDITING_CLIENT_TEMPLATE.FAT&amp;display_string=Audit&amp;VAR:KEY=JKZCFMVWVS&amp;VAR:QUERY=RkZfRU5UUlBSX1ZBTF9EQUlMWSgzOTE3MiwsLCwsJ0RJTCcp&amp;WINDOW=FIRST_POPUP&amp;HEIGHT=450&amp;WIDTH=","450&amp;START_MAXIMIZED=FALSE&amp;VAR:CALENDAR=US&amp;VAR:SYMBOL=DO&amp;VAR:INDEX=0"}</definedName>
    <definedName name="_19762__FDSAUDITLINK__">{"fdsup://directions/FAT Viewer?action=UPDATE&amp;creator=factset&amp;DYN_ARGS=TRUE&amp;DOC_NAME=FAT:FQL_AUDITING_CLIENT_TEMPLATE.FAT&amp;display_string=Audit&amp;VAR:KEY=DSBWPKHKLM&amp;VAR:QUERY=RkZfRU5UUlBSX1ZBTF9EQUlMWSgzOTE3MiwsLCwsJ0RJTCcp&amp;WINDOW=FIRST_POPUP&amp;HEIGHT=450&amp;WIDTH=","450&amp;START_MAXIMIZED=FALSE&amp;VAR:CALENDAR=US&amp;VAR:SYMBOL=RIG&amp;VAR:INDEX=0"}</definedName>
    <definedName name="_19763__FDSAUDITLINK__">{"fdsup://directions/FAT Viewer?action=UPDATE&amp;creator=factset&amp;DYN_ARGS=TRUE&amp;DOC_NAME=FAT:FQL_AUDITING_CLIENT_TEMPLATE.FAT&amp;display_string=Audit&amp;VAR:KEY=DSBWPKHKLM&amp;VAR:QUERY=RkZfRU5UUlBSX1ZBTF9EQUlMWSgzOTE3MiwsLCwsJ0RJTCcp&amp;WINDOW=FIRST_POPUP&amp;HEIGHT=450&amp;WIDTH=","450&amp;START_MAXIMIZED=FALSE&amp;VAR:CALENDAR=US&amp;VAR:SYMBOL=RIG&amp;VAR:INDEX=0"}</definedName>
    <definedName name="_19764__FDSAUDITLINK__">{"fdsup://directions/FAT Viewer?action=UPDATE&amp;creator=factset&amp;DYN_ARGS=TRUE&amp;DOC_NAME=FAT:FQL_AUDITING_CLIENT_TEMPLATE.FAT&amp;display_string=Audit&amp;VAR:KEY=HANGNUVYLG&amp;VAR:QUERY=RkZfRU5UUlBSX1ZBTF9EQUlMWSgzOTE3MiwsLCwsJ0RJTCcp&amp;WINDOW=FIRST_POPUP&amp;HEIGHT=450&amp;WIDTH=","450&amp;START_MAXIMIZED=FALSE&amp;VAR:CALENDAR=US&amp;VAR:SYMBOL=PDE&amp;VAR:INDEX=0"}</definedName>
    <definedName name="_19765__FDSAUDITLINK__">{"fdsup://directions/FAT Viewer?action=UPDATE&amp;creator=factset&amp;DYN_ARGS=TRUE&amp;DOC_NAME=FAT:FQL_AUDITING_CLIENT_TEMPLATE.FAT&amp;display_string=Audit&amp;VAR:KEY=HANGNUVYLG&amp;VAR:QUERY=RkZfRU5UUlBSX1ZBTF9EQUlMWSgzOTE3MiwsLCwsJ0RJTCcp&amp;WINDOW=FIRST_POPUP&amp;HEIGHT=450&amp;WIDTH=","450&amp;START_MAXIMIZED=FALSE&amp;VAR:CALENDAR=US&amp;VAR:SYMBOL=PDE&amp;VAR:INDEX=0"}</definedName>
    <definedName name="_19766__FDSAUDITLINK__">{"fdsup://directions/FAT Viewer?action=UPDATE&amp;creator=factset&amp;DYN_ARGS=TRUE&amp;DOC_NAME=FAT:FQL_AUDITING_CLIENT_TEMPLATE.FAT&amp;display_string=Audit&amp;VAR:KEY=DMDGZOTURO&amp;VAR:QUERY=RkZfRU5UUlBSX1ZBTF9EQUlMWSgzOTE3MiwsLCwsJ0RJTCcp&amp;WINDOW=FIRST_POPUP&amp;HEIGHT=450&amp;WIDTH=","450&amp;START_MAXIMIZED=FALSE&amp;VAR:CALENDAR=US&amp;VAR:SYMBOL=SDRL&amp;VAR:INDEX=0"}</definedName>
    <definedName name="_19767__FDSAUDITLINK__">{"fdsup://directions/FAT Viewer?action=UPDATE&amp;creator=factset&amp;DYN_ARGS=TRUE&amp;DOC_NAME=FAT:FQL_AUDITING_CLIENT_TEMPLATE.FAT&amp;display_string=Audit&amp;VAR:KEY=DMDGZOTURO&amp;VAR:QUERY=RkZfRU5UUlBSX1ZBTF9EQUlMWSgzOTE3MiwsLCwsJ0RJTCcp&amp;WINDOW=FIRST_POPUP&amp;HEIGHT=450&amp;WIDTH=","450&amp;START_MAXIMIZED=FALSE&amp;VAR:CALENDAR=US&amp;VAR:SYMBOL=SDRL&amp;VAR:INDEX=0"}</definedName>
    <definedName name="_19768__FDSAUDITLINK__">{"fdsup://directions/FAT Viewer?action=UPDATE&amp;creator=factset&amp;DYN_ARGS=TRUE&amp;DOC_NAME=FAT:FQL_AUDITING_CLIENT_TEMPLATE.FAT&amp;display_string=Audit&amp;VAR:KEY=LAPEJSPWVC&amp;VAR:QUERY=RkZfRU5UUlBSX1ZBTF9EQUlMWSgzOTE0MSwsLCwsJ0RJTCcp&amp;WINDOW=FIRST_POPUP&amp;HEIGHT=450&amp;WIDTH=","450&amp;START_MAXIMIZED=FALSE&amp;VAR:CALENDAR=US&amp;VAR:SYMBOL=B4K47R&amp;VAR:INDEX=0"}</definedName>
    <definedName name="_19769__FDSAUDITLINK__">{"fdsup://directions/FAT Viewer?action=UPDATE&amp;creator=factset&amp;DYN_ARGS=TRUE&amp;DOC_NAME=FAT:FQL_AUDITING_CLIENT_TEMPLATE.FAT&amp;display_string=Audit&amp;VAR:KEY=LAPEJSPWVC&amp;VAR:QUERY=RkZfRU5UUlBSX1ZBTF9EQUlMWSgzOTE0MSwsLCwsJ0RJTCcp&amp;WINDOW=FIRST_POPUP&amp;HEIGHT=450&amp;WIDTH=","450&amp;START_MAXIMIZED=FALSE&amp;VAR:CALENDAR=US&amp;VAR:SYMBOL=B4K47R&amp;VAR:INDEX=0"}</definedName>
    <definedName name="_1977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70__FDSAUDITLINK__">{"fdsup://directions/FAT Viewer?action=UPDATE&amp;creator=factset&amp;DYN_ARGS=TRUE&amp;DOC_NAME=FAT:FQL_AUDITING_CLIENT_TEMPLATE.FAT&amp;display_string=Audit&amp;VAR:KEY=FUXGBEDGVY&amp;VAR:QUERY=RkZfRU5UUlBSX1ZBTF9EQUlMWSgzOTE0MSwsLCwsJ0RJTCcp&amp;WINDOW=FIRST_POPUP&amp;HEIGHT=450&amp;WIDTH=","450&amp;START_MAXIMIZED=FALSE&amp;VAR:CALENDAR=US&amp;VAR:SYMBOL=FOE&amp;VAR:INDEX=0"}</definedName>
    <definedName name="_19771__FDSAUDITLINK__">{"fdsup://directions/FAT Viewer?action=UPDATE&amp;creator=factset&amp;DYN_ARGS=TRUE&amp;DOC_NAME=FAT:FQL_AUDITING_CLIENT_TEMPLATE.FAT&amp;display_string=Audit&amp;VAR:KEY=FUXGBEDGVY&amp;VAR:QUERY=RkZfRU5UUlBSX1ZBTF9EQUlMWSgzOTE0MSwsLCwsJ0RJTCcp&amp;WINDOW=FIRST_POPUP&amp;HEIGHT=450&amp;WIDTH=","450&amp;START_MAXIMIZED=FALSE&amp;VAR:CALENDAR=US&amp;VAR:SYMBOL=FOE&amp;VAR:INDEX=0"}</definedName>
    <definedName name="_19772__FDSAUDITLINK__">{"fdsup://directions/FAT Viewer?action=UPDATE&amp;creator=factset&amp;DYN_ARGS=TRUE&amp;DOC_NAME=FAT:FQL_AUDITING_CLIENT_TEMPLATE.FAT&amp;display_string=Audit&amp;VAR:KEY=XKBWFYHIRG&amp;VAR:QUERY=RkZfRU5UUlBSX1ZBTF9EQUlMWSgzOTE0MSwsLCwsJ0RJTCcp&amp;WINDOW=FIRST_POPUP&amp;HEIGHT=450&amp;WIDTH=","450&amp;START_MAXIMIZED=FALSE&amp;VAR:CALENDAR=US&amp;VAR:SYMBOL=DO&amp;VAR:INDEX=0"}</definedName>
    <definedName name="_19773__FDSAUDITLINK__">{"fdsup://directions/FAT Viewer?action=UPDATE&amp;creator=factset&amp;DYN_ARGS=TRUE&amp;DOC_NAME=FAT:FQL_AUDITING_CLIENT_TEMPLATE.FAT&amp;display_string=Audit&amp;VAR:KEY=XKBWFYHIRG&amp;VAR:QUERY=RkZfRU5UUlBSX1ZBTF9EQUlMWSgzOTE0MSwsLCwsJ0RJTCcp&amp;WINDOW=FIRST_POPUP&amp;HEIGHT=450&amp;WIDTH=","450&amp;START_MAXIMIZED=FALSE&amp;VAR:CALENDAR=US&amp;VAR:SYMBOL=DO&amp;VAR:INDEX=0"}</definedName>
    <definedName name="_19774__FDSAUDITLINK__">{"fdsup://directions/FAT Viewer?action=UPDATE&amp;creator=factset&amp;DYN_ARGS=TRUE&amp;DOC_NAME=FAT:FQL_AUDITING_CLIENT_TEMPLATE.FAT&amp;display_string=Audit&amp;VAR:KEY=RULCNYLMBA&amp;VAR:QUERY=RkZfRU5UUlBSX1ZBTF9EQUlMWSgzOTE0MSwsLCwsJ0RJTCcp&amp;WINDOW=FIRST_POPUP&amp;HEIGHT=450&amp;WIDTH=","450&amp;START_MAXIMIZED=FALSE&amp;VAR:CALENDAR=US&amp;VAR:SYMBOL=RIG&amp;VAR:INDEX=0"}</definedName>
    <definedName name="_19775__FDSAUDITLINK__">{"fdsup://directions/FAT Viewer?action=UPDATE&amp;creator=factset&amp;DYN_ARGS=TRUE&amp;DOC_NAME=FAT:FQL_AUDITING_CLIENT_TEMPLATE.FAT&amp;display_string=Audit&amp;VAR:KEY=RULCNYLMBA&amp;VAR:QUERY=RkZfRU5UUlBSX1ZBTF9EQUlMWSgzOTE0MSwsLCwsJ0RJTCcp&amp;WINDOW=FIRST_POPUP&amp;HEIGHT=450&amp;WIDTH=","450&amp;START_MAXIMIZED=FALSE&amp;VAR:CALENDAR=US&amp;VAR:SYMBOL=RIG&amp;VAR:INDEX=0"}</definedName>
    <definedName name="_19776__FDSAUDITLINK__">{"fdsup://directions/FAT Viewer?action=UPDATE&amp;creator=factset&amp;DYN_ARGS=TRUE&amp;DOC_NAME=FAT:FQL_AUDITING_CLIENT_TEMPLATE.FAT&amp;display_string=Audit&amp;VAR:KEY=NAPYHSTQLE&amp;VAR:QUERY=RkZfRU5UUlBSX1ZBTF9EQUlMWSgzOTE0MSwsLCwsJ0RJTCcp&amp;WINDOW=FIRST_POPUP&amp;HEIGHT=450&amp;WIDTH=","450&amp;START_MAXIMIZED=FALSE&amp;VAR:CALENDAR=US&amp;VAR:SYMBOL=PDE&amp;VAR:INDEX=0"}</definedName>
    <definedName name="_19777__FDSAUDITLINK__">{"fdsup://directions/FAT Viewer?action=UPDATE&amp;creator=factset&amp;DYN_ARGS=TRUE&amp;DOC_NAME=FAT:FQL_AUDITING_CLIENT_TEMPLATE.FAT&amp;display_string=Audit&amp;VAR:KEY=NAPYHSTQLE&amp;VAR:QUERY=RkZfRU5UUlBSX1ZBTF9EQUlMWSgzOTE0MSwsLCwsJ0RJTCcp&amp;WINDOW=FIRST_POPUP&amp;HEIGHT=450&amp;WIDTH=","450&amp;START_MAXIMIZED=FALSE&amp;VAR:CALENDAR=US&amp;VAR:SYMBOL=PDE&amp;VAR:INDEX=0"}</definedName>
    <definedName name="_19778__FDSAUDITLINK__">{"fdsup://directions/FAT Viewer?action=UPDATE&amp;creator=factset&amp;DYN_ARGS=TRUE&amp;DOC_NAME=FAT:FQL_AUDITING_CLIENT_TEMPLATE.FAT&amp;display_string=Audit&amp;VAR:KEY=HCFCHCZUVI&amp;VAR:QUERY=RkZfRU5UUlBSX1ZBTF9EQUlMWSgzOTE0MSwsLCwsJ0RJTCcp&amp;WINDOW=FIRST_POPUP&amp;HEIGHT=450&amp;WIDTH=","450&amp;START_MAXIMIZED=FALSE&amp;VAR:CALENDAR=US&amp;VAR:SYMBOL=SDRL&amp;VAR:INDEX=0"}</definedName>
    <definedName name="_19779__FDSAUDITLINK__">{"fdsup://directions/FAT Viewer?action=UPDATE&amp;creator=factset&amp;DYN_ARGS=TRUE&amp;DOC_NAME=FAT:FQL_AUDITING_CLIENT_TEMPLATE.FAT&amp;display_string=Audit&amp;VAR:KEY=HCFCHCZUVI&amp;VAR:QUERY=RkZfRU5UUlBSX1ZBTF9EQUlMWSgzOTE0MSwsLCwsJ0RJTCcp&amp;WINDOW=FIRST_POPUP&amp;HEIGHT=450&amp;WIDTH=","450&amp;START_MAXIMIZED=FALSE&amp;VAR:CALENDAR=US&amp;VAR:SYMBOL=SDRL&amp;VAR:INDEX=0"}</definedName>
    <definedName name="_1978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80__FDSAUDITLINK__">{"fdsup://directions/FAT Viewer?action=UPDATE&amp;creator=factset&amp;DYN_ARGS=TRUE&amp;DOC_NAME=FAT:FQL_AUDITING_CLIENT_TEMPLATE.FAT&amp;display_string=Audit&amp;VAR:KEY=JIXCBYZWJE&amp;VAR:QUERY=RkZfRU5UUlBSX1ZBTF9EQUlMWSgzOTExMywsLCwsJ0RJTCcp&amp;WINDOW=FIRST_POPUP&amp;HEIGHT=450&amp;WIDTH=","450&amp;START_MAXIMIZED=FALSE&amp;VAR:CALENDAR=US&amp;VAR:SYMBOL=B4K47R&amp;VAR:INDEX=0"}</definedName>
    <definedName name="_19781__FDSAUDITLINK__">{"fdsup://directions/FAT Viewer?action=UPDATE&amp;creator=factset&amp;DYN_ARGS=TRUE&amp;DOC_NAME=FAT:FQL_AUDITING_CLIENT_TEMPLATE.FAT&amp;display_string=Audit&amp;VAR:KEY=JIXCBYZWJE&amp;VAR:QUERY=RkZfRU5UUlBSX1ZBTF9EQUlMWSgzOTExMywsLCwsJ0RJTCcp&amp;WINDOW=FIRST_POPUP&amp;HEIGHT=450&amp;WIDTH=","450&amp;START_MAXIMIZED=FALSE&amp;VAR:CALENDAR=US&amp;VAR:SYMBOL=B4K47R&amp;VAR:INDEX=0"}</definedName>
    <definedName name="_19782__FDSAUDITLINK__">{"fdsup://directions/FAT Viewer?action=UPDATE&amp;creator=factset&amp;DYN_ARGS=TRUE&amp;DOC_NAME=FAT:FQL_AUDITING_CLIENT_TEMPLATE.FAT&amp;display_string=Audit&amp;VAR:KEY=NELSXUJQDW&amp;VAR:QUERY=RkZfRU5UUlBSX1ZBTF9EQUlMWSgzOTExMywsLCwsJ0RJTCcp&amp;WINDOW=FIRST_POPUP&amp;HEIGHT=450&amp;WIDTH=","450&amp;START_MAXIMIZED=FALSE&amp;VAR:CALENDAR=US&amp;VAR:SYMBOL=FOE&amp;VAR:INDEX=0"}</definedName>
    <definedName name="_19783__FDSAUDITLINK__">{"fdsup://directions/FAT Viewer?action=UPDATE&amp;creator=factset&amp;DYN_ARGS=TRUE&amp;DOC_NAME=FAT:FQL_AUDITING_CLIENT_TEMPLATE.FAT&amp;display_string=Audit&amp;VAR:KEY=NELSXUJQDW&amp;VAR:QUERY=RkZfRU5UUlBSX1ZBTF9EQUlMWSgzOTExMywsLCwsJ0RJTCcp&amp;WINDOW=FIRST_POPUP&amp;HEIGHT=450&amp;WIDTH=","450&amp;START_MAXIMIZED=FALSE&amp;VAR:CALENDAR=US&amp;VAR:SYMBOL=FOE&amp;VAR:INDEX=0"}</definedName>
    <definedName name="_19784__FDSAUDITLINK__">{"fdsup://directions/FAT Viewer?action=UPDATE&amp;creator=factset&amp;DYN_ARGS=TRUE&amp;DOC_NAME=FAT:FQL_AUDITING_CLIENT_TEMPLATE.FAT&amp;display_string=Audit&amp;VAR:KEY=VOBWFSZCLE&amp;VAR:QUERY=RkZfRU5UUlBSX1ZBTF9EQUlMWSgzOTExMywsLCwsJ0RJTCcp&amp;WINDOW=FIRST_POPUP&amp;HEIGHT=450&amp;WIDTH=","450&amp;START_MAXIMIZED=FALSE&amp;VAR:CALENDAR=US&amp;VAR:SYMBOL=DO&amp;VAR:INDEX=0"}</definedName>
    <definedName name="_19785__FDSAUDITLINK__">{"fdsup://directions/FAT Viewer?action=UPDATE&amp;creator=factset&amp;DYN_ARGS=TRUE&amp;DOC_NAME=FAT:FQL_AUDITING_CLIENT_TEMPLATE.FAT&amp;display_string=Audit&amp;VAR:KEY=VOBWFSZCLE&amp;VAR:QUERY=RkZfRU5UUlBSX1ZBTF9EQUlMWSgzOTExMywsLCwsJ0RJTCcp&amp;WINDOW=FIRST_POPUP&amp;HEIGHT=450&amp;WIDTH=","450&amp;START_MAXIMIZED=FALSE&amp;VAR:CALENDAR=US&amp;VAR:SYMBOL=DO&amp;VAR:INDEX=0"}</definedName>
    <definedName name="_19786__FDSAUDITLINK__">{"fdsup://directions/FAT Viewer?action=UPDATE&amp;creator=factset&amp;DYN_ARGS=TRUE&amp;DOC_NAME=FAT:FQL_AUDITING_CLIENT_TEMPLATE.FAT&amp;display_string=Audit&amp;VAR:KEY=PYBOTKFQFI&amp;VAR:QUERY=RkZfRU5UUlBSX1ZBTF9EQUlMWSgzOTExMywsLCwsJ0RJTCcp&amp;WINDOW=FIRST_POPUP&amp;HEIGHT=450&amp;WIDTH=","450&amp;START_MAXIMIZED=FALSE&amp;VAR:CALENDAR=US&amp;VAR:SYMBOL=RIG&amp;VAR:INDEX=0"}</definedName>
    <definedName name="_19787__FDSAUDITLINK__">{"fdsup://directions/FAT Viewer?action=UPDATE&amp;creator=factset&amp;DYN_ARGS=TRUE&amp;DOC_NAME=FAT:FQL_AUDITING_CLIENT_TEMPLATE.FAT&amp;display_string=Audit&amp;VAR:KEY=PYBOTKFQFI&amp;VAR:QUERY=RkZfRU5UUlBSX1ZBTF9EQUlMWSgzOTExMywsLCwsJ0RJTCcp&amp;WINDOW=FIRST_POPUP&amp;HEIGHT=450&amp;WIDTH=","450&amp;START_MAXIMIZED=FALSE&amp;VAR:CALENDAR=US&amp;VAR:SYMBOL=RIG&amp;VAR:INDEX=0"}</definedName>
    <definedName name="_19788__FDSAUDITLINK__">{"fdsup://directions/FAT Viewer?action=UPDATE&amp;creator=factset&amp;DYN_ARGS=TRUE&amp;DOC_NAME=FAT:FQL_AUDITING_CLIENT_TEMPLATE.FAT&amp;display_string=Audit&amp;VAR:KEY=NYVALMZUBS&amp;VAR:QUERY=RkZfRU5UUlBSX1ZBTF9EQUlMWSgzOTExMywsLCwsJ0RJTCcp&amp;WINDOW=FIRST_POPUP&amp;HEIGHT=450&amp;WIDTH=","450&amp;START_MAXIMIZED=FALSE&amp;VAR:CALENDAR=US&amp;VAR:SYMBOL=PDE&amp;VAR:INDEX=0"}</definedName>
    <definedName name="_19789__FDSAUDITLINK__">{"fdsup://directions/FAT Viewer?action=UPDATE&amp;creator=factset&amp;DYN_ARGS=TRUE&amp;DOC_NAME=FAT:FQL_AUDITING_CLIENT_TEMPLATE.FAT&amp;display_string=Audit&amp;VAR:KEY=NYVALMZUBS&amp;VAR:QUERY=RkZfRU5UUlBSX1ZBTF9EQUlMWSgzOTExMywsLCwsJ0RJTCcp&amp;WINDOW=FIRST_POPUP&amp;HEIGHT=450&amp;WIDTH=","450&amp;START_MAXIMIZED=FALSE&amp;VAR:CALENDAR=US&amp;VAR:SYMBOL=PDE&amp;VAR:INDEX=0"}</definedName>
    <definedName name="_1979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90__FDSAUDITLINK__">{"fdsup://directions/FAT Viewer?action=UPDATE&amp;creator=factset&amp;DYN_ARGS=TRUE&amp;DOC_NAME=FAT:FQL_AUDITING_CLIENT_TEMPLATE.FAT&amp;display_string=Audit&amp;VAR:KEY=LWBOHABKXA&amp;VAR:QUERY=RkZfRU5UUlBSX1ZBTF9EQUlMWSgzOTExMywsLCwsJ0RJTCcp&amp;WINDOW=FIRST_POPUP&amp;HEIGHT=450&amp;WIDTH=","450&amp;START_MAXIMIZED=FALSE&amp;VAR:CALENDAR=US&amp;VAR:SYMBOL=SDRL&amp;VAR:INDEX=0"}</definedName>
    <definedName name="_19791__FDSAUDITLINK__">{"fdsup://directions/FAT Viewer?action=UPDATE&amp;creator=factset&amp;DYN_ARGS=TRUE&amp;DOC_NAME=FAT:FQL_AUDITING_CLIENT_TEMPLATE.FAT&amp;display_string=Audit&amp;VAR:KEY=LWBOHABKXA&amp;VAR:QUERY=RkZfRU5UUlBSX1ZBTF9EQUlMWSgzOTExMywsLCwsJ0RJTCcp&amp;WINDOW=FIRST_POPUP&amp;HEIGHT=450&amp;WIDTH=","450&amp;START_MAXIMIZED=FALSE&amp;VAR:CALENDAR=US&amp;VAR:SYMBOL=SDRL&amp;VAR:INDEX=0"}</definedName>
    <definedName name="_19792__FDSAUDITLINK__">{"fdsup://directions/FAT Viewer?action=UPDATE&amp;creator=factset&amp;DYN_ARGS=TRUE&amp;DOC_NAME=FAT:FQL_AUDITING_CLIENT_TEMPLATE.FAT&amp;display_string=Audit&amp;VAR:KEY=XWLMLWTQBS&amp;VAR:QUERY=RkZfRU5UUlBSX1ZBTF9EQUlMWSgzOTA4MiwsLCwsJ0RJTCcp&amp;WINDOW=FIRST_POPUP&amp;HEIGHT=450&amp;WIDTH=","450&amp;START_MAXIMIZED=FALSE&amp;VAR:CALENDAR=US&amp;VAR:SYMBOL=B4K47R&amp;VAR:INDEX=0"}</definedName>
    <definedName name="_19793__FDSAUDITLINK__">{"fdsup://directions/FAT Viewer?action=UPDATE&amp;creator=factset&amp;DYN_ARGS=TRUE&amp;DOC_NAME=FAT:FQL_AUDITING_CLIENT_TEMPLATE.FAT&amp;display_string=Audit&amp;VAR:KEY=XWLMLWTQBS&amp;VAR:QUERY=RkZfRU5UUlBSX1ZBTF9EQUlMWSgzOTA4MiwsLCwsJ0RJTCcp&amp;WINDOW=FIRST_POPUP&amp;HEIGHT=450&amp;WIDTH=","450&amp;START_MAXIMIZED=FALSE&amp;VAR:CALENDAR=US&amp;VAR:SYMBOL=B4K47R&amp;VAR:INDEX=0"}</definedName>
    <definedName name="_19794__FDSAUDITLINK__">{"fdsup://directions/FAT Viewer?action=UPDATE&amp;creator=factset&amp;DYN_ARGS=TRUE&amp;DOC_NAME=FAT:FQL_AUDITING_CLIENT_TEMPLATE.FAT&amp;display_string=Audit&amp;VAR:KEY=ZMVYBCJSPI&amp;VAR:QUERY=RkZfRU5UUlBSX1ZBTF9EQUlMWSgzOTA4MiwsLCwsJ0RJTCcp&amp;WINDOW=FIRST_POPUP&amp;HEIGHT=450&amp;WIDTH=","450&amp;START_MAXIMIZED=FALSE&amp;VAR:CALENDAR=US&amp;VAR:SYMBOL=FOE&amp;VAR:INDEX=0"}</definedName>
    <definedName name="_19795__FDSAUDITLINK__">{"fdsup://directions/FAT Viewer?action=UPDATE&amp;creator=factset&amp;DYN_ARGS=TRUE&amp;DOC_NAME=FAT:FQL_AUDITING_CLIENT_TEMPLATE.FAT&amp;display_string=Audit&amp;VAR:KEY=ZMVYBCJSPI&amp;VAR:QUERY=RkZfRU5UUlBSX1ZBTF9EQUlMWSgzOTA4MiwsLCwsJ0RJTCcp&amp;WINDOW=FIRST_POPUP&amp;HEIGHT=450&amp;WIDTH=","450&amp;START_MAXIMIZED=FALSE&amp;VAR:CALENDAR=US&amp;VAR:SYMBOL=FOE&amp;VAR:INDEX=0"}</definedName>
    <definedName name="_19796__FDSAUDITLINK__">{"fdsup://directions/FAT Viewer?action=UPDATE&amp;creator=factset&amp;DYN_ARGS=TRUE&amp;DOC_NAME=FAT:FQL_AUDITING_CLIENT_TEMPLATE.FAT&amp;display_string=Audit&amp;VAR:KEY=LUNEHSPYDA&amp;VAR:QUERY=RkZfRU5UUlBSX1ZBTF9EQUlMWSgzOTA4MiwsLCwsJ0RJTCcp&amp;WINDOW=FIRST_POPUP&amp;HEIGHT=450&amp;WIDTH=","450&amp;START_MAXIMIZED=FALSE&amp;VAR:CALENDAR=US&amp;VAR:SYMBOL=DO&amp;VAR:INDEX=0"}</definedName>
    <definedName name="_19797__FDSAUDITLINK__">{"fdsup://directions/FAT Viewer?action=UPDATE&amp;creator=factset&amp;DYN_ARGS=TRUE&amp;DOC_NAME=FAT:FQL_AUDITING_CLIENT_TEMPLATE.FAT&amp;display_string=Audit&amp;VAR:KEY=LUNEHSPYDA&amp;VAR:QUERY=RkZfRU5UUlBSX1ZBTF9EQUlMWSgzOTA4MiwsLCwsJ0RJTCcp&amp;WINDOW=FIRST_POPUP&amp;HEIGHT=450&amp;WIDTH=","450&amp;START_MAXIMIZED=FALSE&amp;VAR:CALENDAR=US&amp;VAR:SYMBOL=DO&amp;VAR:INDEX=0"}</definedName>
    <definedName name="_19798__FDSAUDITLINK__">{"fdsup://directions/FAT Viewer?action=UPDATE&amp;creator=factset&amp;DYN_ARGS=TRUE&amp;DOC_NAME=FAT:FQL_AUDITING_CLIENT_TEMPLATE.FAT&amp;display_string=Audit&amp;VAR:KEY=RCPMZKRYXI&amp;VAR:QUERY=RkZfRU5UUlBSX1ZBTF9EQUlMWSgzOTA4MiwsLCwsJ0RJTCcp&amp;WINDOW=FIRST_POPUP&amp;HEIGHT=450&amp;WIDTH=","450&amp;START_MAXIMIZED=FALSE&amp;VAR:CALENDAR=US&amp;VAR:SYMBOL=RIG&amp;VAR:INDEX=0"}</definedName>
    <definedName name="_19799__FDSAUDITLINK__">{"fdsup://directions/FAT Viewer?action=UPDATE&amp;creator=factset&amp;DYN_ARGS=TRUE&amp;DOC_NAME=FAT:FQL_AUDITING_CLIENT_TEMPLATE.FAT&amp;display_string=Audit&amp;VAR:KEY=RCPMZKRYXI&amp;VAR:QUERY=RkZfRU5UUlBSX1ZBTF9EQUlMWSgzOTA4MiwsLCwsJ0RJTCcp&amp;WINDOW=FIRST_POPUP&amp;HEIGHT=450&amp;WIDTH=","450&amp;START_MAXIMIZED=FALSE&amp;VAR:CALENDAR=US&amp;VAR:SYMBOL=RIG&amp;VAR:INDEX=0"}</definedName>
    <definedName name="_198__FDSAUDITLINK__">{"fdsup://IBCentral/FAT Viewer?action=UPDATE&amp;creator=factset&amp;DOC_NAME=fat:reuters_qtrly_source_window.fat&amp;display_string=Audit&amp;DYN_ARGS=TRUE&amp;VAR:ID1=04622410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198__FDSAUDITLINK___1">{"fdsup://directions/FAT Viewer?action=UPDATE&amp;creator=factset&amp;DYN_ARGS=TRUE&amp;DOC_NAME=FAT:FQL_AUDITING_CLIENT_TEMPLATE.FAT&amp;display_string=Audit&amp;VAR:KEY=TIBGJKLKFU&amp;VAR:QUERY=RkZfRUJJVERBX0lCKExUTSwwKQ==&amp;WINDOW=FIRST_POPUP&amp;HEIGHT=450&amp;WIDTH=450&amp;START_MAXIMIZED=","FALSE&amp;VAR:CALENDAR=US&amp;VAR:SYMBOL=CARB&amp;VAR:INDEX=0"}</definedName>
    <definedName name="_1980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00__FDSAUDITLINK__">{"fdsup://directions/FAT Viewer?action=UPDATE&amp;creator=factset&amp;DYN_ARGS=TRUE&amp;DOC_NAME=FAT:FQL_AUDITING_CLIENT_TEMPLATE.FAT&amp;display_string=Audit&amp;VAR:KEY=DYBCHOTEFI&amp;VAR:QUERY=RkZfRU5UUlBSX1ZBTF9EQUlMWSgzOTA4MiwsLCwsJ0RJTCcp&amp;WINDOW=FIRST_POPUP&amp;HEIGHT=450&amp;WIDTH=","450&amp;START_MAXIMIZED=FALSE&amp;VAR:CALENDAR=US&amp;VAR:SYMBOL=PDE&amp;VAR:INDEX=0"}</definedName>
    <definedName name="_19801__FDSAUDITLINK__">{"fdsup://directions/FAT Viewer?action=UPDATE&amp;creator=factset&amp;DYN_ARGS=TRUE&amp;DOC_NAME=FAT:FQL_AUDITING_CLIENT_TEMPLATE.FAT&amp;display_string=Audit&amp;VAR:KEY=DYBCHOTEFI&amp;VAR:QUERY=RkZfRU5UUlBSX1ZBTF9EQUlMWSgzOTA4MiwsLCwsJ0RJTCcp&amp;WINDOW=FIRST_POPUP&amp;HEIGHT=450&amp;WIDTH=","450&amp;START_MAXIMIZED=FALSE&amp;VAR:CALENDAR=US&amp;VAR:SYMBOL=PDE&amp;VAR:INDEX=0"}</definedName>
    <definedName name="_19802__FDSAUDITLINK__">{"fdsup://directions/FAT Viewer?action=UPDATE&amp;creator=factset&amp;DYN_ARGS=TRUE&amp;DOC_NAME=FAT:FQL_AUDITING_CLIENT_TEMPLATE.FAT&amp;display_string=Audit&amp;VAR:KEY=LKFCNGZEXK&amp;VAR:QUERY=RkZfRU5UUlBSX1ZBTF9EQUlMWSgzOTA4MiwsLCwsJ0RJTCcp&amp;WINDOW=FIRST_POPUP&amp;HEIGHT=450&amp;WIDTH=","450&amp;START_MAXIMIZED=FALSE&amp;VAR:CALENDAR=US&amp;VAR:SYMBOL=SDRL&amp;VAR:INDEX=0"}</definedName>
    <definedName name="_19803__FDSAUDITLINK__">{"fdsup://directions/FAT Viewer?action=UPDATE&amp;creator=factset&amp;DYN_ARGS=TRUE&amp;DOC_NAME=FAT:FQL_AUDITING_CLIENT_TEMPLATE.FAT&amp;display_string=Audit&amp;VAR:KEY=LKFCNGZEXK&amp;VAR:QUERY=RkZfRU5UUlBSX1ZBTF9EQUlMWSgzOTA4MiwsLCwsJ0RJTCcp&amp;WINDOW=FIRST_POPUP&amp;HEIGHT=450&amp;WIDTH=","450&amp;START_MAXIMIZED=FALSE&amp;VAR:CALENDAR=US&amp;VAR:SYMBOL=SDRL&amp;VAR:INDEX=0"}</definedName>
    <definedName name="_19804__FDSAUDITLINK__">{"fdsup://directions/FAT Viewer?action=UPDATE&amp;creator=factset&amp;DYN_ARGS=TRUE&amp;DOC_NAME=FAT:FQL_AUDITING_CLIENT_TEMPLATE.FAT&amp;display_string=Audit&amp;VAR:KEY=PSJMLWLKTK&amp;VAR:QUERY=RkZfRU5UUlBSX1ZBTF9EQUlMWSgzOTA1MSwsLCwsJ0RJTCcp&amp;WINDOW=FIRST_POPUP&amp;HEIGHT=450&amp;WIDTH=","450&amp;START_MAXIMIZED=FALSE&amp;VAR:CALENDAR=US&amp;VAR:SYMBOL=B4K47R&amp;VAR:INDEX=0"}</definedName>
    <definedName name="_19805__FDSAUDITLINK__">{"fdsup://directions/FAT Viewer?action=UPDATE&amp;creator=factset&amp;DYN_ARGS=TRUE&amp;DOC_NAME=FAT:FQL_AUDITING_CLIENT_TEMPLATE.FAT&amp;display_string=Audit&amp;VAR:KEY=PSJMLWLKTK&amp;VAR:QUERY=RkZfRU5UUlBSX1ZBTF9EQUlMWSgzOTA1MSwsLCwsJ0RJTCcp&amp;WINDOW=FIRST_POPUP&amp;HEIGHT=450&amp;WIDTH=","450&amp;START_MAXIMIZED=FALSE&amp;VAR:CALENDAR=US&amp;VAR:SYMBOL=B4K47R&amp;VAR:INDEX=0"}</definedName>
    <definedName name="_19806__FDSAUDITLINK__">{"fdsup://directions/FAT Viewer?action=UPDATE&amp;creator=factset&amp;DYN_ARGS=TRUE&amp;DOC_NAME=FAT:FQL_AUDITING_CLIENT_TEMPLATE.FAT&amp;display_string=Audit&amp;VAR:KEY=XWPMTWFQZI&amp;VAR:QUERY=RkZfRU5UUlBSX1ZBTF9EQUlMWSgzOTA1MSwsLCwsJ0RJTCcp&amp;WINDOW=FIRST_POPUP&amp;HEIGHT=450&amp;WIDTH=","450&amp;START_MAXIMIZED=FALSE&amp;VAR:CALENDAR=US&amp;VAR:SYMBOL=FOE&amp;VAR:INDEX=0"}</definedName>
    <definedName name="_19807__FDSAUDITLINK__">{"fdsup://directions/FAT Viewer?action=UPDATE&amp;creator=factset&amp;DYN_ARGS=TRUE&amp;DOC_NAME=FAT:FQL_AUDITING_CLIENT_TEMPLATE.FAT&amp;display_string=Audit&amp;VAR:KEY=XWPMTWFQZI&amp;VAR:QUERY=RkZfRU5UUlBSX1ZBTF9EQUlMWSgzOTA1MSwsLCwsJ0RJTCcp&amp;WINDOW=FIRST_POPUP&amp;HEIGHT=450&amp;WIDTH=","450&amp;START_MAXIMIZED=FALSE&amp;VAR:CALENDAR=US&amp;VAR:SYMBOL=FOE&amp;VAR:INDEX=0"}</definedName>
    <definedName name="_19808__FDSAUDITLINK__">{"fdsup://directions/FAT Viewer?action=UPDATE&amp;creator=factset&amp;DYN_ARGS=TRUE&amp;DOC_NAME=FAT:FQL_AUDITING_CLIENT_TEMPLATE.FAT&amp;display_string=Audit&amp;VAR:KEY=TGTAVGBCXY&amp;VAR:QUERY=RkZfRU5UUlBSX1ZBTF9EQUlMWSgzOTA1MSwsLCwsJ0RJTCcp&amp;WINDOW=FIRST_POPUP&amp;HEIGHT=450&amp;WIDTH=","450&amp;START_MAXIMIZED=FALSE&amp;VAR:CALENDAR=US&amp;VAR:SYMBOL=DO&amp;VAR:INDEX=0"}</definedName>
    <definedName name="_19809__FDSAUDITLINK__">{"fdsup://directions/FAT Viewer?action=UPDATE&amp;creator=factset&amp;DYN_ARGS=TRUE&amp;DOC_NAME=FAT:FQL_AUDITING_CLIENT_TEMPLATE.FAT&amp;display_string=Audit&amp;VAR:KEY=TGTAVGBCXY&amp;VAR:QUERY=RkZfRU5UUlBSX1ZBTF9EQUlMWSgzOTA1MSwsLCwsJ0RJTCcp&amp;WINDOW=FIRST_POPUP&amp;HEIGHT=450&amp;WIDTH=","450&amp;START_MAXIMIZED=FALSE&amp;VAR:CALENDAR=US&amp;VAR:SYMBOL=DO&amp;VAR:INDEX=0"}</definedName>
    <definedName name="_1981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10__FDSAUDITLINK__">{"fdsup://directions/FAT Viewer?action=UPDATE&amp;creator=factset&amp;DYN_ARGS=TRUE&amp;DOC_NAME=FAT:FQL_AUDITING_CLIENT_TEMPLATE.FAT&amp;display_string=Audit&amp;VAR:KEY=RKDIPKXUNE&amp;VAR:QUERY=RkZfRU5UUlBSX1ZBTF9EQUlMWSgzOTA1MSwsLCwsJ0RJTCcp&amp;WINDOW=FIRST_POPUP&amp;HEIGHT=450&amp;WIDTH=","450&amp;START_MAXIMIZED=FALSE&amp;VAR:CALENDAR=US&amp;VAR:SYMBOL=RIG&amp;VAR:INDEX=0"}</definedName>
    <definedName name="_19811__FDSAUDITLINK__">{"fdsup://directions/FAT Viewer?action=UPDATE&amp;creator=factset&amp;DYN_ARGS=TRUE&amp;DOC_NAME=FAT:FQL_AUDITING_CLIENT_TEMPLATE.FAT&amp;display_string=Audit&amp;VAR:KEY=RKDIPKXUNE&amp;VAR:QUERY=RkZfRU5UUlBSX1ZBTF9EQUlMWSgzOTA1MSwsLCwsJ0RJTCcp&amp;WINDOW=FIRST_POPUP&amp;HEIGHT=450&amp;WIDTH=","450&amp;START_MAXIMIZED=FALSE&amp;VAR:CALENDAR=US&amp;VAR:SYMBOL=RIG&amp;VAR:INDEX=0"}</definedName>
    <definedName name="_19812__FDSAUDITLINK__">{"fdsup://directions/FAT Viewer?action=UPDATE&amp;creator=factset&amp;DYN_ARGS=TRUE&amp;DOC_NAME=FAT:FQL_AUDITING_CLIENT_TEMPLATE.FAT&amp;display_string=Audit&amp;VAR:KEY=ROVADKXUPI&amp;VAR:QUERY=RkZfRU5UUlBSX1ZBTF9EQUlMWSgzOTA1MSwsLCwsJ0RJTCcp&amp;WINDOW=FIRST_POPUP&amp;HEIGHT=450&amp;WIDTH=","450&amp;START_MAXIMIZED=FALSE&amp;VAR:CALENDAR=US&amp;VAR:SYMBOL=PDE&amp;VAR:INDEX=0"}</definedName>
    <definedName name="_19813__FDSAUDITLINK__">{"fdsup://directions/FAT Viewer?action=UPDATE&amp;creator=factset&amp;DYN_ARGS=TRUE&amp;DOC_NAME=FAT:FQL_AUDITING_CLIENT_TEMPLATE.FAT&amp;display_string=Audit&amp;VAR:KEY=ROVADKXUPI&amp;VAR:QUERY=RkZfRU5UUlBSX1ZBTF9EQUlMWSgzOTA1MSwsLCwsJ0RJTCcp&amp;WINDOW=FIRST_POPUP&amp;HEIGHT=450&amp;WIDTH=","450&amp;START_MAXIMIZED=FALSE&amp;VAR:CALENDAR=US&amp;VAR:SYMBOL=PDE&amp;VAR:INDEX=0"}</definedName>
    <definedName name="_19814__FDSAUDITLINK__">{"fdsup://directions/FAT Viewer?action=UPDATE&amp;creator=factset&amp;DYN_ARGS=TRUE&amp;DOC_NAME=FAT:FQL_AUDITING_CLIENT_TEMPLATE.FAT&amp;display_string=Audit&amp;VAR:KEY=ZILYTCZYRQ&amp;VAR:QUERY=RkZfRU5UUlBSX1ZBTF9EQUlMWSgzOTA1MSwsLCwsJ0RJTCcp&amp;WINDOW=FIRST_POPUP&amp;HEIGHT=450&amp;WIDTH=","450&amp;START_MAXIMIZED=FALSE&amp;VAR:CALENDAR=US&amp;VAR:SYMBOL=SDRL&amp;VAR:INDEX=0"}</definedName>
    <definedName name="_19815__FDSAUDITLINK__">{"fdsup://directions/FAT Viewer?action=UPDATE&amp;creator=factset&amp;DYN_ARGS=TRUE&amp;DOC_NAME=FAT:FQL_AUDITING_CLIENT_TEMPLATE.FAT&amp;display_string=Audit&amp;VAR:KEY=ZILYTCZYRQ&amp;VAR:QUERY=RkZfRU5UUlBSX1ZBTF9EQUlMWSgzOTA1MSwsLCwsJ0RJTCcp&amp;WINDOW=FIRST_POPUP&amp;HEIGHT=450&amp;WIDTH=","450&amp;START_MAXIMIZED=FALSE&amp;VAR:CALENDAR=US&amp;VAR:SYMBOL=SDRL&amp;VAR:INDEX=0"}</definedName>
    <definedName name="_19816__FDSAUDITLINK__">{"fdsup://directions/FAT Viewer?action=UPDATE&amp;creator=factset&amp;DYN_ARGS=TRUE&amp;DOC_NAME=FAT:FQL_AUDITING_CLIENT_TEMPLATE.FAT&amp;display_string=Audit&amp;VAR:KEY=HETUPYLCZU&amp;VAR:QUERY=RkZfRU5UUlBSX1ZBTF9EQUlMWSgzOTAyMSwsLCwsJ0RJTCcp&amp;WINDOW=FIRST_POPUP&amp;HEIGHT=450&amp;WIDTH=","450&amp;START_MAXIMIZED=FALSE&amp;VAR:CALENDAR=US&amp;VAR:SYMBOL=B4K47R&amp;VAR:INDEX=0"}</definedName>
    <definedName name="_19817__FDSAUDITLINK__">{"fdsup://directions/FAT Viewer?action=UPDATE&amp;creator=factset&amp;DYN_ARGS=TRUE&amp;DOC_NAME=FAT:FQL_AUDITING_CLIENT_TEMPLATE.FAT&amp;display_string=Audit&amp;VAR:KEY=HETUPYLCZU&amp;VAR:QUERY=RkZfRU5UUlBSX1ZBTF9EQUlMWSgzOTAyMSwsLCwsJ0RJTCcp&amp;WINDOW=FIRST_POPUP&amp;HEIGHT=450&amp;WIDTH=","450&amp;START_MAXIMIZED=FALSE&amp;VAR:CALENDAR=US&amp;VAR:SYMBOL=B4K47R&amp;VAR:INDEX=0"}</definedName>
    <definedName name="_19818__FDSAUDITLINK__">{"fdsup://directions/FAT Viewer?action=UPDATE&amp;creator=factset&amp;DYN_ARGS=TRUE&amp;DOC_NAME=FAT:FQL_AUDITING_CLIENT_TEMPLATE.FAT&amp;display_string=Audit&amp;VAR:KEY=DEBETSRSNS&amp;VAR:QUERY=RkZfRU5UUlBSX1ZBTF9EQUlMWSgzOTAyMSwsLCwsJ0RJTCcp&amp;WINDOW=FIRST_POPUP&amp;HEIGHT=450&amp;WIDTH=","450&amp;START_MAXIMIZED=FALSE&amp;VAR:CALENDAR=US&amp;VAR:SYMBOL=FOE&amp;VAR:INDEX=0"}</definedName>
    <definedName name="_19819__FDSAUDITLINK__">{"fdsup://directions/FAT Viewer?action=UPDATE&amp;creator=factset&amp;DYN_ARGS=TRUE&amp;DOC_NAME=FAT:FQL_AUDITING_CLIENT_TEMPLATE.FAT&amp;display_string=Audit&amp;VAR:KEY=DEBETSRSNS&amp;VAR:QUERY=RkZfRU5UUlBSX1ZBTF9EQUlMWSgzOTAyMSwsLCwsJ0RJTCcp&amp;WINDOW=FIRST_POPUP&amp;HEIGHT=450&amp;WIDTH=","450&amp;START_MAXIMIZED=FALSE&amp;VAR:CALENDAR=US&amp;VAR:SYMBOL=FOE&amp;VAR:INDEX=0"}</definedName>
    <definedName name="_1982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20__FDSAUDITLINK__">{"fdsup://directions/FAT Viewer?action=UPDATE&amp;creator=factset&amp;DYN_ARGS=TRUE&amp;DOC_NAME=FAT:FQL_AUDITING_CLIENT_TEMPLATE.FAT&amp;display_string=Audit&amp;VAR:KEY=PMVWJOPUZW&amp;VAR:QUERY=RkZfRU5UUlBSX1ZBTF9EQUlMWSgzOTAyMSwsLCwsJ0RJTCcp&amp;WINDOW=FIRST_POPUP&amp;HEIGHT=450&amp;WIDTH=","450&amp;START_MAXIMIZED=FALSE&amp;VAR:CALENDAR=US&amp;VAR:SYMBOL=DO&amp;VAR:INDEX=0"}</definedName>
    <definedName name="_19821__FDSAUDITLINK__">{"fdsup://directions/FAT Viewer?action=UPDATE&amp;creator=factset&amp;DYN_ARGS=TRUE&amp;DOC_NAME=FAT:FQL_AUDITING_CLIENT_TEMPLATE.FAT&amp;display_string=Audit&amp;VAR:KEY=PMVWJOPUZW&amp;VAR:QUERY=RkZfRU5UUlBSX1ZBTF9EQUlMWSgzOTAyMSwsLCwsJ0RJTCcp&amp;WINDOW=FIRST_POPUP&amp;HEIGHT=450&amp;WIDTH=","450&amp;START_MAXIMIZED=FALSE&amp;VAR:CALENDAR=US&amp;VAR:SYMBOL=DO&amp;VAR:INDEX=0"}</definedName>
    <definedName name="_19822__FDSAUDITLINK__">{"fdsup://directions/FAT Viewer?action=UPDATE&amp;creator=factset&amp;DYN_ARGS=TRUE&amp;DOC_NAME=FAT:FQL_AUDITING_CLIENT_TEMPLATE.FAT&amp;display_string=Audit&amp;VAR:KEY=BAXQLIJGBY&amp;VAR:QUERY=RkZfRU5UUlBSX1ZBTF9EQUlMWSgzOTAyMSwsLCwsJ0RJTCcp&amp;WINDOW=FIRST_POPUP&amp;HEIGHT=450&amp;WIDTH=","450&amp;START_MAXIMIZED=FALSE&amp;VAR:CALENDAR=US&amp;VAR:SYMBOL=RIG&amp;VAR:INDEX=0"}</definedName>
    <definedName name="_19823__FDSAUDITLINK__">{"fdsup://directions/FAT Viewer?action=UPDATE&amp;creator=factset&amp;DYN_ARGS=TRUE&amp;DOC_NAME=FAT:FQL_AUDITING_CLIENT_TEMPLATE.FAT&amp;display_string=Audit&amp;VAR:KEY=BAXQLIJGBY&amp;VAR:QUERY=RkZfRU5UUlBSX1ZBTF9EQUlMWSgzOTAyMSwsLCwsJ0RJTCcp&amp;WINDOW=FIRST_POPUP&amp;HEIGHT=450&amp;WIDTH=","450&amp;START_MAXIMIZED=FALSE&amp;VAR:CALENDAR=US&amp;VAR:SYMBOL=RIG&amp;VAR:INDEX=0"}</definedName>
    <definedName name="_19824__FDSAUDITLINK__">{"fdsup://directions/FAT Viewer?action=UPDATE&amp;creator=factset&amp;DYN_ARGS=TRUE&amp;DOC_NAME=FAT:FQL_AUDITING_CLIENT_TEMPLATE.FAT&amp;display_string=Audit&amp;VAR:KEY=NIJCVSTYZA&amp;VAR:QUERY=RkZfRU5UUlBSX1ZBTF9EQUlMWSgzOTAyMSwsLCwsJ0RJTCcp&amp;WINDOW=FIRST_POPUP&amp;HEIGHT=450&amp;WIDTH=","450&amp;START_MAXIMIZED=FALSE&amp;VAR:CALENDAR=US&amp;VAR:SYMBOL=PDE&amp;VAR:INDEX=0"}</definedName>
    <definedName name="_19825__FDSAUDITLINK__">{"fdsup://directions/FAT Viewer?action=UPDATE&amp;creator=factset&amp;DYN_ARGS=TRUE&amp;DOC_NAME=FAT:FQL_AUDITING_CLIENT_TEMPLATE.FAT&amp;display_string=Audit&amp;VAR:KEY=NIJCVSTYZA&amp;VAR:QUERY=RkZfRU5UUlBSX1ZBTF9EQUlMWSgzOTAyMSwsLCwsJ0RJTCcp&amp;WINDOW=FIRST_POPUP&amp;HEIGHT=450&amp;WIDTH=","450&amp;START_MAXIMIZED=FALSE&amp;VAR:CALENDAR=US&amp;VAR:SYMBOL=PDE&amp;VAR:INDEX=0"}</definedName>
    <definedName name="_19826__FDSAUDITLINK__">{"fdsup://directions/FAT Viewer?action=UPDATE&amp;creator=factset&amp;DYN_ARGS=TRUE&amp;DOC_NAME=FAT:FQL_AUDITING_CLIENT_TEMPLATE.FAT&amp;display_string=Audit&amp;VAR:KEY=RAPAXQNYVC&amp;VAR:QUERY=RkZfRU5UUlBSX1ZBTF9EQUlMWSgzOTAyMSwsLCwsJ0RJTCcp&amp;WINDOW=FIRST_POPUP&amp;HEIGHT=450&amp;WIDTH=","450&amp;START_MAXIMIZED=FALSE&amp;VAR:CALENDAR=US&amp;VAR:SYMBOL=SDRL&amp;VAR:INDEX=0"}</definedName>
    <definedName name="_19827__FDSAUDITLINK__">{"fdsup://directions/FAT Viewer?action=UPDATE&amp;creator=factset&amp;DYN_ARGS=TRUE&amp;DOC_NAME=FAT:FQL_AUDITING_CLIENT_TEMPLATE.FAT&amp;display_string=Audit&amp;VAR:KEY=RAPAXQNYVC&amp;VAR:QUERY=RkZfRU5UUlBSX1ZBTF9EQUlMWSgzOTAyMSwsLCwsJ0RJTCcp&amp;WINDOW=FIRST_POPUP&amp;HEIGHT=450&amp;WIDTH=","450&amp;START_MAXIMIZED=FALSE&amp;VAR:CALENDAR=US&amp;VAR:SYMBOL=SDRL&amp;VAR:INDEX=0"}</definedName>
    <definedName name="_19828__FDSAUDITLINK__">{"fdsup://directions/FAT Viewer?action=UPDATE&amp;creator=factset&amp;DYN_ARGS=TRUE&amp;DOC_NAME=FAT:FQL_AUDITING_CLIENT_TEMPLATE.FAT&amp;display_string=Audit&amp;VAR:KEY=ROVYLSREBY&amp;VAR:QUERY=RkZfRU5UUlBSX1ZBTF9EQUlMWSgzODk5MCwsLCwsJ0RJTCcp&amp;WINDOW=FIRST_POPUP&amp;HEIGHT=450&amp;WIDTH=","450&amp;START_MAXIMIZED=FALSE&amp;VAR:CALENDAR=US&amp;VAR:SYMBOL=B4K47R&amp;VAR:INDEX=0"}</definedName>
    <definedName name="_19829__FDSAUDITLINK__">{"fdsup://directions/FAT Viewer?action=UPDATE&amp;creator=factset&amp;DYN_ARGS=TRUE&amp;DOC_NAME=FAT:FQL_AUDITING_CLIENT_TEMPLATE.FAT&amp;display_string=Audit&amp;VAR:KEY=ROVYLSREBY&amp;VAR:QUERY=RkZfRU5UUlBSX1ZBTF9EQUlMWSgzODk5MCwsLCwsJ0RJTCcp&amp;WINDOW=FIRST_POPUP&amp;HEIGHT=450&amp;WIDTH=","450&amp;START_MAXIMIZED=FALSE&amp;VAR:CALENDAR=US&amp;VAR:SYMBOL=B4K47R&amp;VAR:INDEX=0"}</definedName>
    <definedName name="_1983__FDSAUDITLINK__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30__FDSAUDITLINK__">{"fdsup://directions/FAT Viewer?action=UPDATE&amp;creator=factset&amp;DYN_ARGS=TRUE&amp;DOC_NAME=FAT:FQL_AUDITING_CLIENT_TEMPLATE.FAT&amp;display_string=Audit&amp;VAR:KEY=LSREJWTKBY&amp;VAR:QUERY=RkZfRU5UUlBSX1ZBTF9EQUlMWSgzODk5MCwsLCwsJ0RJTCcp&amp;WINDOW=FIRST_POPUP&amp;HEIGHT=450&amp;WIDTH=","450&amp;START_MAXIMIZED=FALSE&amp;VAR:CALENDAR=US&amp;VAR:SYMBOL=FOE&amp;VAR:INDEX=0"}</definedName>
    <definedName name="_19831__FDSAUDITLINK__">{"fdsup://directions/FAT Viewer?action=UPDATE&amp;creator=factset&amp;DYN_ARGS=TRUE&amp;DOC_NAME=FAT:FQL_AUDITING_CLIENT_TEMPLATE.FAT&amp;display_string=Audit&amp;VAR:KEY=LSREJWTKBY&amp;VAR:QUERY=RkZfRU5UUlBSX1ZBTF9EQUlMWSgzODk5MCwsLCwsJ0RJTCcp&amp;WINDOW=FIRST_POPUP&amp;HEIGHT=450&amp;WIDTH=","450&amp;START_MAXIMIZED=FALSE&amp;VAR:CALENDAR=US&amp;VAR:SYMBOL=FOE&amp;VAR:INDEX=0"}</definedName>
    <definedName name="_19832__FDSAUDITLINK__">{"fdsup://directions/FAT Viewer?action=UPDATE&amp;creator=factset&amp;DYN_ARGS=TRUE&amp;DOC_NAME=FAT:FQL_AUDITING_CLIENT_TEMPLATE.FAT&amp;display_string=Audit&amp;VAR:KEY=NCBCTMXADC&amp;VAR:QUERY=RkZfRU5UUlBSX1ZBTF9EQUlMWSgzODk5MCwsLCwsJ0RJTCcp&amp;WINDOW=FIRST_POPUP&amp;HEIGHT=450&amp;WIDTH=","450&amp;START_MAXIMIZED=FALSE&amp;VAR:CALENDAR=US&amp;VAR:SYMBOL=DO&amp;VAR:INDEX=0"}</definedName>
    <definedName name="_19833__FDSAUDITLINK__">{"fdsup://directions/FAT Viewer?action=UPDATE&amp;creator=factset&amp;DYN_ARGS=TRUE&amp;DOC_NAME=FAT:FQL_AUDITING_CLIENT_TEMPLATE.FAT&amp;display_string=Audit&amp;VAR:KEY=NCBCTMXADC&amp;VAR:QUERY=RkZfRU5UUlBSX1ZBTF9EQUlMWSgzODk5MCwsLCwsJ0RJTCcp&amp;WINDOW=FIRST_POPUP&amp;HEIGHT=450&amp;WIDTH=","450&amp;START_MAXIMIZED=FALSE&amp;VAR:CALENDAR=US&amp;VAR:SYMBOL=DO&amp;VAR:INDEX=0"}</definedName>
    <definedName name="_19834__FDSAUDITLINK__">{"fdsup://directions/FAT Viewer?action=UPDATE&amp;creator=factset&amp;DYN_ARGS=TRUE&amp;DOC_NAME=FAT:FQL_AUDITING_CLIENT_TEMPLATE.FAT&amp;display_string=Audit&amp;VAR:KEY=JGNADOBWFO&amp;VAR:QUERY=RkZfRU5UUlBSX1ZBTF9EQUlMWSgzODk5MCwsLCwsJ0RJTCcp&amp;WINDOW=FIRST_POPUP&amp;HEIGHT=450&amp;WIDTH=","450&amp;START_MAXIMIZED=FALSE&amp;VAR:CALENDAR=US&amp;VAR:SYMBOL=RIG&amp;VAR:INDEX=0"}</definedName>
    <definedName name="_19835__FDSAUDITLINK__">{"fdsup://directions/FAT Viewer?action=UPDATE&amp;creator=factset&amp;DYN_ARGS=TRUE&amp;DOC_NAME=FAT:FQL_AUDITING_CLIENT_TEMPLATE.FAT&amp;display_string=Audit&amp;VAR:KEY=JGNADOBWFO&amp;VAR:QUERY=RkZfRU5UUlBSX1ZBTF9EQUlMWSgzODk5MCwsLCwsJ0RJTCcp&amp;WINDOW=FIRST_POPUP&amp;HEIGHT=450&amp;WIDTH=","450&amp;START_MAXIMIZED=FALSE&amp;VAR:CALENDAR=US&amp;VAR:SYMBOL=RIG&amp;VAR:INDEX=0"}</definedName>
    <definedName name="_19836__FDSAUDITLINK__">{"fdsup://directions/FAT Viewer?action=UPDATE&amp;creator=factset&amp;DYN_ARGS=TRUE&amp;DOC_NAME=FAT:FQL_AUDITING_CLIENT_TEMPLATE.FAT&amp;display_string=Audit&amp;VAR:KEY=XQBIHAJIRU&amp;VAR:QUERY=RkZfRU5UUlBSX1ZBTF9EQUlMWSgzODk5MCwsLCwsJ0RJTCcp&amp;WINDOW=FIRST_POPUP&amp;HEIGHT=450&amp;WIDTH=","450&amp;START_MAXIMIZED=FALSE&amp;VAR:CALENDAR=US&amp;VAR:SYMBOL=PDE&amp;VAR:INDEX=0"}</definedName>
    <definedName name="_19837__FDSAUDITLINK__">{"fdsup://directions/FAT Viewer?action=UPDATE&amp;creator=factset&amp;DYN_ARGS=TRUE&amp;DOC_NAME=FAT:FQL_AUDITING_CLIENT_TEMPLATE.FAT&amp;display_string=Audit&amp;VAR:KEY=XQBIHAJIRU&amp;VAR:QUERY=RkZfRU5UUlBSX1ZBTF9EQUlMWSgzODk5MCwsLCwsJ0RJTCcp&amp;WINDOW=FIRST_POPUP&amp;HEIGHT=450&amp;WIDTH=","450&amp;START_MAXIMIZED=FALSE&amp;VAR:CALENDAR=US&amp;VAR:SYMBOL=PDE&amp;VAR:INDEX=0"}</definedName>
    <definedName name="_19838__FDSAUDITLINK__">{"fdsup://directions/FAT Viewer?action=UPDATE&amp;creator=factset&amp;DYN_ARGS=TRUE&amp;DOC_NAME=FAT:FQL_AUDITING_CLIENT_TEMPLATE.FAT&amp;display_string=Audit&amp;VAR:KEY=JUBITOXQHG&amp;VAR:QUERY=RkZfRU5UUlBSX1ZBTF9EQUlMWSgzODk5MCwsLCwsJ0RJTCcp&amp;WINDOW=FIRST_POPUP&amp;HEIGHT=450&amp;WIDTH=","450&amp;START_MAXIMIZED=FALSE&amp;VAR:CALENDAR=US&amp;VAR:SYMBOL=SDRL&amp;VAR:INDEX=0"}</definedName>
    <definedName name="_19839__FDSAUDITLINK__">{"fdsup://directions/FAT Viewer?action=UPDATE&amp;creator=factset&amp;DYN_ARGS=TRUE&amp;DOC_NAME=FAT:FQL_AUDITING_CLIENT_TEMPLATE.FAT&amp;display_string=Audit&amp;VAR:KEY=JUBITOXQHG&amp;VAR:QUERY=RkZfRU5UUlBSX1ZBTF9EQUlMWSgzODk5MCwsLCwsJ0RJTCcp&amp;WINDOW=FIRST_POPUP&amp;HEIGHT=450&amp;WIDTH=","450&amp;START_MAXIMIZED=FALSE&amp;VAR:CALENDAR=US&amp;VAR:SYMBOL=SDRL&amp;VAR:INDEX=0"}</definedName>
    <definedName name="_198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40__FDSAUDITLINK__">{"fdsup://directions/FAT Viewer?action=UPDATE&amp;creator=factset&amp;DYN_ARGS=TRUE&amp;DOC_NAME=FAT:FQL_AUDITING_CLIENT_TEMPLATE.FAT&amp;display_string=Audit&amp;VAR:KEY=FGRQDSVOJC&amp;VAR:QUERY=RkZfRU5UUlBSX1ZBTF9EQUlMWSgzODk2MCwsLCwsJ0RJTCcp&amp;WINDOW=FIRST_POPUP&amp;HEIGHT=450&amp;WIDTH=","450&amp;START_MAXIMIZED=FALSE&amp;VAR:CALENDAR=US&amp;VAR:SYMBOL=B4K47R&amp;VAR:INDEX=0"}</definedName>
    <definedName name="_19841__FDSAUDITLINK__">{"fdsup://directions/FAT Viewer?action=UPDATE&amp;creator=factset&amp;DYN_ARGS=TRUE&amp;DOC_NAME=FAT:FQL_AUDITING_CLIENT_TEMPLATE.FAT&amp;display_string=Audit&amp;VAR:KEY=FGRQDSVOJC&amp;VAR:QUERY=RkZfRU5UUlBSX1ZBTF9EQUlMWSgzODk2MCwsLCwsJ0RJTCcp&amp;WINDOW=FIRST_POPUP&amp;HEIGHT=450&amp;WIDTH=","450&amp;START_MAXIMIZED=FALSE&amp;VAR:CALENDAR=US&amp;VAR:SYMBOL=B4K47R&amp;VAR:INDEX=0"}</definedName>
    <definedName name="_19842__FDSAUDITLINK__">{"fdsup://directions/FAT Viewer?action=UPDATE&amp;creator=factset&amp;DYN_ARGS=TRUE&amp;DOC_NAME=FAT:FQL_AUDITING_CLIENT_TEMPLATE.FAT&amp;display_string=Audit&amp;VAR:KEY=VANITQBAJK&amp;VAR:QUERY=RkZfRU5UUlBSX1ZBTF9EQUlMWSgzODk2MCwsLCwsJ0RJTCcp&amp;WINDOW=FIRST_POPUP&amp;HEIGHT=450&amp;WIDTH=","450&amp;START_MAXIMIZED=FALSE&amp;VAR:CALENDAR=US&amp;VAR:SYMBOL=FOE&amp;VAR:INDEX=0"}</definedName>
    <definedName name="_19843__FDSAUDITLINK__">{"fdsup://directions/FAT Viewer?action=UPDATE&amp;creator=factset&amp;DYN_ARGS=TRUE&amp;DOC_NAME=FAT:FQL_AUDITING_CLIENT_TEMPLATE.FAT&amp;display_string=Audit&amp;VAR:KEY=VANITQBAJK&amp;VAR:QUERY=RkZfRU5UUlBSX1ZBTF9EQUlMWSgzODk2MCwsLCwsJ0RJTCcp&amp;WINDOW=FIRST_POPUP&amp;HEIGHT=450&amp;WIDTH=","450&amp;START_MAXIMIZED=FALSE&amp;VAR:CALENDAR=US&amp;VAR:SYMBOL=FOE&amp;VAR:INDEX=0"}</definedName>
    <definedName name="_19844__FDSAUDITLINK__">{"fdsup://directions/FAT Viewer?action=UPDATE&amp;creator=factset&amp;DYN_ARGS=TRUE&amp;DOC_NAME=FAT:FQL_AUDITING_CLIENT_TEMPLATE.FAT&amp;display_string=Audit&amp;VAR:KEY=JADUNAJADS&amp;VAR:QUERY=RkZfRU5UUlBSX1ZBTF9EQUlMWSgzODk2MCwsLCwsJ0RJTCcp&amp;WINDOW=FIRST_POPUP&amp;HEIGHT=450&amp;WIDTH=","450&amp;START_MAXIMIZED=FALSE&amp;VAR:CALENDAR=US&amp;VAR:SYMBOL=DO&amp;VAR:INDEX=0"}</definedName>
    <definedName name="_19845__FDSAUDITLINK__">{"fdsup://directions/FAT Viewer?action=UPDATE&amp;creator=factset&amp;DYN_ARGS=TRUE&amp;DOC_NAME=FAT:FQL_AUDITING_CLIENT_TEMPLATE.FAT&amp;display_string=Audit&amp;VAR:KEY=JADUNAJADS&amp;VAR:QUERY=RkZfRU5UUlBSX1ZBTF9EQUlMWSgzODk2MCwsLCwsJ0RJTCcp&amp;WINDOW=FIRST_POPUP&amp;HEIGHT=450&amp;WIDTH=","450&amp;START_MAXIMIZED=FALSE&amp;VAR:CALENDAR=US&amp;VAR:SYMBOL=DO&amp;VAR:INDEX=0"}</definedName>
    <definedName name="_19846__FDSAUDITLINK__">{"fdsup://directions/FAT Viewer?action=UPDATE&amp;creator=factset&amp;DYN_ARGS=TRUE&amp;DOC_NAME=FAT:FQL_AUDITING_CLIENT_TEMPLATE.FAT&amp;display_string=Audit&amp;VAR:KEY=PKLKNMHONG&amp;VAR:QUERY=RkZfRU5UUlBSX1ZBTF9EQUlMWSgzODk2MCwsLCwsJ0RJTCcp&amp;WINDOW=FIRST_POPUP&amp;HEIGHT=450&amp;WIDTH=","450&amp;START_MAXIMIZED=FALSE&amp;VAR:CALENDAR=US&amp;VAR:SYMBOL=RIG&amp;VAR:INDEX=0"}</definedName>
    <definedName name="_19847__FDSAUDITLINK__">{"fdsup://directions/FAT Viewer?action=UPDATE&amp;creator=factset&amp;DYN_ARGS=TRUE&amp;DOC_NAME=FAT:FQL_AUDITING_CLIENT_TEMPLATE.FAT&amp;display_string=Audit&amp;VAR:KEY=PKLKNMHONG&amp;VAR:QUERY=RkZfRU5UUlBSX1ZBTF9EQUlMWSgzODk2MCwsLCwsJ0RJTCcp&amp;WINDOW=FIRST_POPUP&amp;HEIGHT=450&amp;WIDTH=","450&amp;START_MAXIMIZED=FALSE&amp;VAR:CALENDAR=US&amp;VAR:SYMBOL=RIG&amp;VAR:INDEX=0"}</definedName>
    <definedName name="_19848__FDSAUDITLINK__">{"fdsup://directions/FAT Viewer?action=UPDATE&amp;creator=factset&amp;DYN_ARGS=TRUE&amp;DOC_NAME=FAT:FQL_AUDITING_CLIENT_TEMPLATE.FAT&amp;display_string=Audit&amp;VAR:KEY=HAZAPQLEBO&amp;VAR:QUERY=RkZfRU5UUlBSX1ZBTF9EQUlMWSgzODk2MCwsLCwsJ0RJTCcp&amp;WINDOW=FIRST_POPUP&amp;HEIGHT=450&amp;WIDTH=","450&amp;START_MAXIMIZED=FALSE&amp;VAR:CALENDAR=US&amp;VAR:SYMBOL=PDE&amp;VAR:INDEX=0"}</definedName>
    <definedName name="_19849__FDSAUDITLINK__">{"fdsup://directions/FAT Viewer?action=UPDATE&amp;creator=factset&amp;DYN_ARGS=TRUE&amp;DOC_NAME=FAT:FQL_AUDITING_CLIENT_TEMPLATE.FAT&amp;display_string=Audit&amp;VAR:KEY=HAZAPQLEBO&amp;VAR:QUERY=RkZfRU5UUlBSX1ZBTF9EQUlMWSgzODk2MCwsLCwsJ0RJTCcp&amp;WINDOW=FIRST_POPUP&amp;HEIGHT=450&amp;WIDTH=","450&amp;START_MAXIMIZED=FALSE&amp;VAR:CALENDAR=US&amp;VAR:SYMBOL=PDE&amp;VAR:INDEX=0"}</definedName>
    <definedName name="_198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50__FDSAUDITLINK__">{"fdsup://directions/FAT Viewer?action=UPDATE&amp;creator=factset&amp;DYN_ARGS=TRUE&amp;DOC_NAME=FAT:FQL_AUDITING_CLIENT_TEMPLATE.FAT&amp;display_string=Audit&amp;VAR:KEY=ZKXADMPQDA&amp;VAR:QUERY=RkZfRU5UUlBSX1ZBTF9EQUlMWSgzODk2MCwsLCwsJ0RJTCcp&amp;WINDOW=FIRST_POPUP&amp;HEIGHT=450&amp;WIDTH=","450&amp;START_MAXIMIZED=FALSE&amp;VAR:CALENDAR=US&amp;VAR:SYMBOL=SDRL&amp;VAR:INDEX=0"}</definedName>
    <definedName name="_19851__FDSAUDITLINK__">{"fdsup://directions/FAT Viewer?action=UPDATE&amp;creator=factset&amp;DYN_ARGS=TRUE&amp;DOC_NAME=FAT:FQL_AUDITING_CLIENT_TEMPLATE.FAT&amp;display_string=Audit&amp;VAR:KEY=ZKXADMPQDA&amp;VAR:QUERY=RkZfRU5UUlBSX1ZBTF9EQUlMWSgzODk2MCwsLCwsJ0RJTCcp&amp;WINDOW=FIRST_POPUP&amp;HEIGHT=450&amp;WIDTH=","450&amp;START_MAXIMIZED=FALSE&amp;VAR:CALENDAR=US&amp;VAR:SYMBOL=SDRL&amp;VAR:INDEX=0"}</definedName>
    <definedName name="_19852__FDSAUDITLINK__">{"fdsup://directions/FAT Viewer?action=UPDATE&amp;creator=factset&amp;DYN_ARGS=TRUE&amp;DOC_NAME=FAT:FQL_AUDITING_CLIENT_TEMPLATE.FAT&amp;display_string=Audit&amp;VAR:KEY=XMTOFEBSZM&amp;VAR:QUERY=RkZfRU5UUlBSX1ZBTF9EQUlMWSgzODkyOSwsLCwsJ0RJTCcp&amp;WINDOW=FIRST_POPUP&amp;HEIGHT=450&amp;WIDTH=","450&amp;START_MAXIMIZED=FALSE&amp;VAR:CALENDAR=US&amp;VAR:SYMBOL=B4K47R&amp;VAR:INDEX=0"}</definedName>
    <definedName name="_19853__FDSAUDITLINK__">{"fdsup://directions/FAT Viewer?action=UPDATE&amp;creator=factset&amp;DYN_ARGS=TRUE&amp;DOC_NAME=FAT:FQL_AUDITING_CLIENT_TEMPLATE.FAT&amp;display_string=Audit&amp;VAR:KEY=XMTOFEBSZM&amp;VAR:QUERY=RkZfRU5UUlBSX1ZBTF9EQUlMWSgzODkyOSwsLCwsJ0RJTCcp&amp;WINDOW=FIRST_POPUP&amp;HEIGHT=450&amp;WIDTH=","450&amp;START_MAXIMIZED=FALSE&amp;VAR:CALENDAR=US&amp;VAR:SYMBOL=B4K47R&amp;VAR:INDEX=0"}</definedName>
    <definedName name="_19854__FDSAUDITLINK__">{"fdsup://directions/FAT Viewer?action=UPDATE&amp;creator=factset&amp;DYN_ARGS=TRUE&amp;DOC_NAME=FAT:FQL_AUDITING_CLIENT_TEMPLATE.FAT&amp;display_string=Audit&amp;VAR:KEY=JADYTIRGRY&amp;VAR:QUERY=RkZfRU5UUlBSX1ZBTF9EQUlMWSgzODkyOSwsLCwsJ0RJTCcp&amp;WINDOW=FIRST_POPUP&amp;HEIGHT=450&amp;WIDTH=","450&amp;START_MAXIMIZED=FALSE&amp;VAR:CALENDAR=US&amp;VAR:SYMBOL=FOE&amp;VAR:INDEX=0"}</definedName>
    <definedName name="_19855__FDSAUDITLINK__">{"fdsup://directions/FAT Viewer?action=UPDATE&amp;creator=factset&amp;DYN_ARGS=TRUE&amp;DOC_NAME=FAT:FQL_AUDITING_CLIENT_TEMPLATE.FAT&amp;display_string=Audit&amp;VAR:KEY=JADYTIRGRY&amp;VAR:QUERY=RkZfRU5UUlBSX1ZBTF9EQUlMWSgzODkyOSwsLCwsJ0RJTCcp&amp;WINDOW=FIRST_POPUP&amp;HEIGHT=450&amp;WIDTH=","450&amp;START_MAXIMIZED=FALSE&amp;VAR:CALENDAR=US&amp;VAR:SYMBOL=FOE&amp;VAR:INDEX=0"}</definedName>
    <definedName name="_19856__FDSAUDITLINK__">{"fdsup://directions/FAT Viewer?action=UPDATE&amp;creator=factset&amp;DYN_ARGS=TRUE&amp;DOC_NAME=FAT:FQL_AUDITING_CLIENT_TEMPLATE.FAT&amp;display_string=Audit&amp;VAR:KEY=BCZWREJSFQ&amp;VAR:QUERY=RkZfRU5UUlBSX1ZBTF9EQUlMWSgzODkyOSwsLCwsJ0RJTCcp&amp;WINDOW=FIRST_POPUP&amp;HEIGHT=450&amp;WIDTH=","450&amp;START_MAXIMIZED=FALSE&amp;VAR:CALENDAR=US&amp;VAR:SYMBOL=DO&amp;VAR:INDEX=0"}</definedName>
    <definedName name="_19857__FDSAUDITLINK__">{"fdsup://directions/FAT Viewer?action=UPDATE&amp;creator=factset&amp;DYN_ARGS=TRUE&amp;DOC_NAME=FAT:FQL_AUDITING_CLIENT_TEMPLATE.FAT&amp;display_string=Audit&amp;VAR:KEY=BCZWREJSFQ&amp;VAR:QUERY=RkZfRU5UUlBSX1ZBTF9EQUlMWSgzODkyOSwsLCwsJ0RJTCcp&amp;WINDOW=FIRST_POPUP&amp;HEIGHT=450&amp;WIDTH=","450&amp;START_MAXIMIZED=FALSE&amp;VAR:CALENDAR=US&amp;VAR:SYMBOL=DO&amp;VAR:INDEX=0"}</definedName>
    <definedName name="_19858__FDSAUDITLINK__">{"fdsup://directions/FAT Viewer?action=UPDATE&amp;creator=factset&amp;DYN_ARGS=TRUE&amp;DOC_NAME=FAT:FQL_AUDITING_CLIENT_TEMPLATE.FAT&amp;display_string=Audit&amp;VAR:KEY=FOBKNABKRQ&amp;VAR:QUERY=RkZfRU5UUlBSX1ZBTF9EQUlMWSgzODkyOSwsLCwsJ0RJTCcp&amp;WINDOW=FIRST_POPUP&amp;HEIGHT=450&amp;WIDTH=","450&amp;START_MAXIMIZED=FALSE&amp;VAR:CALENDAR=US&amp;VAR:SYMBOL=RIG&amp;VAR:INDEX=0"}</definedName>
    <definedName name="_19859__FDSAUDITLINK__">{"fdsup://directions/FAT Viewer?action=UPDATE&amp;creator=factset&amp;DYN_ARGS=TRUE&amp;DOC_NAME=FAT:FQL_AUDITING_CLIENT_TEMPLATE.FAT&amp;display_string=Audit&amp;VAR:KEY=FOBKNABKRQ&amp;VAR:QUERY=RkZfRU5UUlBSX1ZBTF9EQUlMWSgzODkyOSwsLCwsJ0RJTCcp&amp;WINDOW=FIRST_POPUP&amp;HEIGHT=450&amp;WIDTH=","450&amp;START_MAXIMIZED=FALSE&amp;VAR:CALENDAR=US&amp;VAR:SYMBOL=RIG&amp;VAR:INDEX=0"}</definedName>
    <definedName name="_198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60__FDSAUDITLINK__">{"fdsup://directions/FAT Viewer?action=UPDATE&amp;creator=factset&amp;DYN_ARGS=TRUE&amp;DOC_NAME=FAT:FQL_AUDITING_CLIENT_TEMPLATE.FAT&amp;display_string=Audit&amp;VAR:KEY=LCBAVORQPE&amp;VAR:QUERY=RkZfRU5UUlBSX1ZBTF9EQUlMWSgzODkyOSwsLCwsJ0RJTCcp&amp;WINDOW=FIRST_POPUP&amp;HEIGHT=450&amp;WIDTH=","450&amp;START_MAXIMIZED=FALSE&amp;VAR:CALENDAR=US&amp;VAR:SYMBOL=PDE&amp;VAR:INDEX=0"}</definedName>
    <definedName name="_19861__FDSAUDITLINK__">{"fdsup://directions/FAT Viewer?action=UPDATE&amp;creator=factset&amp;DYN_ARGS=TRUE&amp;DOC_NAME=FAT:FQL_AUDITING_CLIENT_TEMPLATE.FAT&amp;display_string=Audit&amp;VAR:KEY=LCBAVORQPE&amp;VAR:QUERY=RkZfRU5UUlBSX1ZBTF9EQUlMWSgzODkyOSwsLCwsJ0RJTCcp&amp;WINDOW=FIRST_POPUP&amp;HEIGHT=450&amp;WIDTH=","450&amp;START_MAXIMIZED=FALSE&amp;VAR:CALENDAR=US&amp;VAR:SYMBOL=PDE&amp;VAR:INDEX=0"}</definedName>
    <definedName name="_19862__FDSAUDITLINK__">{"fdsup://directions/FAT Viewer?action=UPDATE&amp;creator=factset&amp;DYN_ARGS=TRUE&amp;DOC_NAME=FAT:FQL_AUDITING_CLIENT_TEMPLATE.FAT&amp;display_string=Audit&amp;VAR:KEY=DADUJMHUVK&amp;VAR:QUERY=RkZfRU5UUlBSX1ZBTF9EQUlMWSgzODkyOSwsLCwsJ0RJTCcp&amp;WINDOW=FIRST_POPUP&amp;HEIGHT=450&amp;WIDTH=","450&amp;START_MAXIMIZED=FALSE&amp;VAR:CALENDAR=US&amp;VAR:SYMBOL=SDRL&amp;VAR:INDEX=0"}</definedName>
    <definedName name="_19863__FDSAUDITLINK__">{"fdsup://directions/FAT Viewer?action=UPDATE&amp;creator=factset&amp;DYN_ARGS=TRUE&amp;DOC_NAME=FAT:FQL_AUDITING_CLIENT_TEMPLATE.FAT&amp;display_string=Audit&amp;VAR:KEY=DADUJMHUVK&amp;VAR:QUERY=RkZfRU5UUlBSX1ZBTF9EQUlMWSgzODkyOSwsLCwsJ0RJTCcp&amp;WINDOW=FIRST_POPUP&amp;HEIGHT=450&amp;WIDTH=","450&amp;START_MAXIMIZED=FALSE&amp;VAR:CALENDAR=US&amp;VAR:SYMBOL=SDRL&amp;VAR:INDEX=0"}</definedName>
    <definedName name="_19864__FDSAUDITLINK__">{"fdsup://directions/FAT Viewer?action=UPDATE&amp;creator=factset&amp;DYN_ARGS=TRUE&amp;DOC_NAME=FAT:FQL_AUDITING_CLIENT_TEMPLATE.FAT&amp;display_string=Audit&amp;VAR:KEY=JMHEVYNKBI&amp;VAR:QUERY=RkZfRU5UUlBSX1ZBTF9EQUlMWSgzODg5OCwsLCwsJ0RJTCcp&amp;WINDOW=FIRST_POPUP&amp;HEIGHT=450&amp;WIDTH=","450&amp;START_MAXIMIZED=FALSE&amp;VAR:CALENDAR=US&amp;VAR:SYMBOL=B4K47R&amp;VAR:INDEX=0"}</definedName>
    <definedName name="_19865__FDSAUDITLINK__">{"fdsup://directions/FAT Viewer?action=UPDATE&amp;creator=factset&amp;DYN_ARGS=TRUE&amp;DOC_NAME=FAT:FQL_AUDITING_CLIENT_TEMPLATE.FAT&amp;display_string=Audit&amp;VAR:KEY=JMHEVYNKBI&amp;VAR:QUERY=RkZfRU5UUlBSX1ZBTF9EQUlMWSgzODg5OCwsLCwsJ0RJTCcp&amp;WINDOW=FIRST_POPUP&amp;HEIGHT=450&amp;WIDTH=","450&amp;START_MAXIMIZED=FALSE&amp;VAR:CALENDAR=US&amp;VAR:SYMBOL=B4K47R&amp;VAR:INDEX=0"}</definedName>
    <definedName name="_19866__FDSAUDITLINK__">{"fdsup://directions/FAT Viewer?action=UPDATE&amp;creator=factset&amp;DYN_ARGS=TRUE&amp;DOC_NAME=FAT:FQL_AUDITING_CLIENT_TEMPLATE.FAT&amp;display_string=Audit&amp;VAR:KEY=VIBSDMBYZG&amp;VAR:QUERY=RkZfRU5UUlBSX1ZBTF9EQUlMWSgzODg5OCwsLCwsJ0RJTCcp&amp;WINDOW=FIRST_POPUP&amp;HEIGHT=450&amp;WIDTH=","450&amp;START_MAXIMIZED=FALSE&amp;VAR:CALENDAR=US&amp;VAR:SYMBOL=FOE&amp;VAR:INDEX=0"}</definedName>
    <definedName name="_19867__FDSAUDITLINK__">{"fdsup://directions/FAT Viewer?action=UPDATE&amp;creator=factset&amp;DYN_ARGS=TRUE&amp;DOC_NAME=FAT:FQL_AUDITING_CLIENT_TEMPLATE.FAT&amp;display_string=Audit&amp;VAR:KEY=VIBSDMBYZG&amp;VAR:QUERY=RkZfRU5UUlBSX1ZBTF9EQUlMWSgzODg5OCwsLCwsJ0RJTCcp&amp;WINDOW=FIRST_POPUP&amp;HEIGHT=450&amp;WIDTH=","450&amp;START_MAXIMIZED=FALSE&amp;VAR:CALENDAR=US&amp;VAR:SYMBOL=FOE&amp;VAR:INDEX=0"}</definedName>
    <definedName name="_19868__FDSAUDITLINK__">{"fdsup://directions/FAT Viewer?action=UPDATE&amp;creator=factset&amp;DYN_ARGS=TRUE&amp;DOC_NAME=FAT:FQL_AUDITING_CLIENT_TEMPLATE.FAT&amp;display_string=Audit&amp;VAR:KEY=DCLSFCXQFO&amp;VAR:QUERY=RkZfRU5UUlBSX1ZBTF9EQUlMWSgzODg5OCwsLCwsJ0RJTCcp&amp;WINDOW=FIRST_POPUP&amp;HEIGHT=450&amp;WIDTH=","450&amp;START_MAXIMIZED=FALSE&amp;VAR:CALENDAR=US&amp;VAR:SYMBOL=DO&amp;VAR:INDEX=0"}</definedName>
    <definedName name="_19869__FDSAUDITLINK__">{"fdsup://directions/FAT Viewer?action=UPDATE&amp;creator=factset&amp;DYN_ARGS=TRUE&amp;DOC_NAME=FAT:FQL_AUDITING_CLIENT_TEMPLATE.FAT&amp;display_string=Audit&amp;VAR:KEY=DCLSFCXQFO&amp;VAR:QUERY=RkZfRU5UUlBSX1ZBTF9EQUlMWSgzODg5OCwsLCwsJ0RJTCcp&amp;WINDOW=FIRST_POPUP&amp;HEIGHT=450&amp;WIDTH=","450&amp;START_MAXIMIZED=FALSE&amp;VAR:CALENDAR=US&amp;VAR:SYMBOL=DO&amp;VAR:INDEX=0"}</definedName>
    <definedName name="_198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70__FDSAUDITLINK__">{"fdsup://directions/FAT Viewer?action=UPDATE&amp;creator=factset&amp;DYN_ARGS=TRUE&amp;DOC_NAME=FAT:FQL_AUDITING_CLIENT_TEMPLATE.FAT&amp;display_string=Audit&amp;VAR:KEY=VSJYRQPIRC&amp;VAR:QUERY=RkZfRU5UUlBSX1ZBTF9EQUlMWSgzODg5OCwsLCwsJ0RJTCcp&amp;WINDOW=FIRST_POPUP&amp;HEIGHT=450&amp;WIDTH=","450&amp;START_MAXIMIZED=FALSE&amp;VAR:CALENDAR=US&amp;VAR:SYMBOL=RIG&amp;VAR:INDEX=0"}</definedName>
    <definedName name="_19871__FDSAUDITLINK__">{"fdsup://directions/FAT Viewer?action=UPDATE&amp;creator=factset&amp;DYN_ARGS=TRUE&amp;DOC_NAME=FAT:FQL_AUDITING_CLIENT_TEMPLATE.FAT&amp;display_string=Audit&amp;VAR:KEY=VSJYRQPIRC&amp;VAR:QUERY=RkZfRU5UUlBSX1ZBTF9EQUlMWSgzODg5OCwsLCwsJ0RJTCcp&amp;WINDOW=FIRST_POPUP&amp;HEIGHT=450&amp;WIDTH=","450&amp;START_MAXIMIZED=FALSE&amp;VAR:CALENDAR=US&amp;VAR:SYMBOL=RIG&amp;VAR:INDEX=0"}</definedName>
    <definedName name="_19872__FDSAUDITLINK__">{"fdsup://directions/FAT Viewer?action=UPDATE&amp;creator=factset&amp;DYN_ARGS=TRUE&amp;DOC_NAME=FAT:FQL_AUDITING_CLIENT_TEMPLATE.FAT&amp;display_string=Audit&amp;VAR:KEY=NIDYJYBERU&amp;VAR:QUERY=RkZfRU5UUlBSX1ZBTF9EQUlMWSgzODg5OCwsLCwsJ0RJTCcp&amp;WINDOW=FIRST_POPUP&amp;HEIGHT=450&amp;WIDTH=","450&amp;START_MAXIMIZED=FALSE&amp;VAR:CALENDAR=US&amp;VAR:SYMBOL=PDE&amp;VAR:INDEX=0"}</definedName>
    <definedName name="_19873__FDSAUDITLINK__">{"fdsup://directions/FAT Viewer?action=UPDATE&amp;creator=factset&amp;DYN_ARGS=TRUE&amp;DOC_NAME=FAT:FQL_AUDITING_CLIENT_TEMPLATE.FAT&amp;display_string=Audit&amp;VAR:KEY=NIDYJYBERU&amp;VAR:QUERY=RkZfRU5UUlBSX1ZBTF9EQUlMWSgzODg5OCwsLCwsJ0RJTCcp&amp;WINDOW=FIRST_POPUP&amp;HEIGHT=450&amp;WIDTH=","450&amp;START_MAXIMIZED=FALSE&amp;VAR:CALENDAR=US&amp;VAR:SYMBOL=PDE&amp;VAR:INDEX=0"}</definedName>
    <definedName name="_19874__FDSAUDITLINK__">{"fdsup://directions/FAT Viewer?action=UPDATE&amp;creator=factset&amp;DYN_ARGS=TRUE&amp;DOC_NAME=FAT:FQL_AUDITING_CLIENT_TEMPLATE.FAT&amp;display_string=Audit&amp;VAR:KEY=XCTQJAFWZY&amp;VAR:QUERY=RkZfRU5UUlBSX1ZBTF9EQUlMWSgzODg5OCwsLCwsJ0RJTCcp&amp;WINDOW=FIRST_POPUP&amp;HEIGHT=450&amp;WIDTH=","450&amp;START_MAXIMIZED=FALSE&amp;VAR:CALENDAR=US&amp;VAR:SYMBOL=SDRL&amp;VAR:INDEX=0"}</definedName>
    <definedName name="_19875__FDSAUDITLINK__">{"fdsup://directions/FAT Viewer?action=UPDATE&amp;creator=factset&amp;DYN_ARGS=TRUE&amp;DOC_NAME=FAT:FQL_AUDITING_CLIENT_TEMPLATE.FAT&amp;display_string=Audit&amp;VAR:KEY=XCTQJAFWZY&amp;VAR:QUERY=RkZfRU5UUlBSX1ZBTF9EQUlMWSgzODg5OCwsLCwsJ0RJTCcp&amp;WINDOW=FIRST_POPUP&amp;HEIGHT=450&amp;WIDTH=","450&amp;START_MAXIMIZED=FALSE&amp;VAR:CALENDAR=US&amp;VAR:SYMBOL=SDRL&amp;VAR:INDEX=0"}</definedName>
    <definedName name="_19876__FDSAUDITLINK__">{"fdsup://directions/FAT Viewer?action=UPDATE&amp;creator=factset&amp;DYN_ARGS=TRUE&amp;DOC_NAME=FAT:FQL_AUDITING_CLIENT_TEMPLATE.FAT&amp;display_string=Audit&amp;VAR:KEY=BGLGNYJARI&amp;VAR:QUERY=RkZfRU5UUlBSX1ZBTF9EQUlMWSgzODg2OCwsLCwsJ0RJTCcp&amp;WINDOW=FIRST_POPUP&amp;HEIGHT=450&amp;WIDTH=","450&amp;START_MAXIMIZED=FALSE&amp;VAR:CALENDAR=US&amp;VAR:SYMBOL=B4K47R&amp;VAR:INDEX=0"}</definedName>
    <definedName name="_19877__FDSAUDITLINK__">{"fdsup://directions/FAT Viewer?action=UPDATE&amp;creator=factset&amp;DYN_ARGS=TRUE&amp;DOC_NAME=FAT:FQL_AUDITING_CLIENT_TEMPLATE.FAT&amp;display_string=Audit&amp;VAR:KEY=BGLGNYJARI&amp;VAR:QUERY=RkZfRU5UUlBSX1ZBTF9EQUlMWSgzODg2OCwsLCwsJ0RJTCcp&amp;WINDOW=FIRST_POPUP&amp;HEIGHT=450&amp;WIDTH=","450&amp;START_MAXIMIZED=FALSE&amp;VAR:CALENDAR=US&amp;VAR:SYMBOL=B4K47R&amp;VAR:INDEX=0"}</definedName>
    <definedName name="_19878__FDSAUDITLINK__">{"fdsup://directions/FAT Viewer?action=UPDATE&amp;creator=factset&amp;DYN_ARGS=TRUE&amp;DOC_NAME=FAT:FQL_AUDITING_CLIENT_TEMPLATE.FAT&amp;display_string=Audit&amp;VAR:KEY=RIVGZYJIZS&amp;VAR:QUERY=RkZfRU5UUlBSX1ZBTF9EQUlMWSgzODg2OCwsLCwsJ0RJTCcp&amp;WINDOW=FIRST_POPUP&amp;HEIGHT=450&amp;WIDTH=","450&amp;START_MAXIMIZED=FALSE&amp;VAR:CALENDAR=US&amp;VAR:SYMBOL=FOE&amp;VAR:INDEX=0"}</definedName>
    <definedName name="_19879__FDSAUDITLINK__">{"fdsup://directions/FAT Viewer?action=UPDATE&amp;creator=factset&amp;DYN_ARGS=TRUE&amp;DOC_NAME=FAT:FQL_AUDITING_CLIENT_TEMPLATE.FAT&amp;display_string=Audit&amp;VAR:KEY=RIVGZYJIZS&amp;VAR:QUERY=RkZfRU5UUlBSX1ZBTF9EQUlMWSgzODg2OCwsLCwsJ0RJTCcp&amp;WINDOW=FIRST_POPUP&amp;HEIGHT=450&amp;WIDTH=","450&amp;START_MAXIMIZED=FALSE&amp;VAR:CALENDAR=US&amp;VAR:SYMBOL=FOE&amp;VAR:INDEX=0"}</definedName>
    <definedName name="_198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80__FDSAUDITLINK__">{"fdsup://directions/FAT Viewer?action=UPDATE&amp;creator=factset&amp;DYN_ARGS=TRUE&amp;DOC_NAME=FAT:FQL_AUDITING_CLIENT_TEMPLATE.FAT&amp;display_string=Audit&amp;VAR:KEY=POZMFAZQLY&amp;VAR:QUERY=RkZfRU5UUlBSX1ZBTF9EQUlMWSgzODg2OCwsLCwsJ0RJTCcp&amp;WINDOW=FIRST_POPUP&amp;HEIGHT=450&amp;WIDTH=","450&amp;START_MAXIMIZED=FALSE&amp;VAR:CALENDAR=US&amp;VAR:SYMBOL=DO&amp;VAR:INDEX=0"}</definedName>
    <definedName name="_19881__FDSAUDITLINK__">{"fdsup://directions/FAT Viewer?action=UPDATE&amp;creator=factset&amp;DYN_ARGS=TRUE&amp;DOC_NAME=FAT:FQL_AUDITING_CLIENT_TEMPLATE.FAT&amp;display_string=Audit&amp;VAR:KEY=POZMFAZQLY&amp;VAR:QUERY=RkZfRU5UUlBSX1ZBTF9EQUlMWSgzODg2OCwsLCwsJ0RJTCcp&amp;WINDOW=FIRST_POPUP&amp;HEIGHT=450&amp;WIDTH=","450&amp;START_MAXIMIZED=FALSE&amp;VAR:CALENDAR=US&amp;VAR:SYMBOL=DO&amp;VAR:INDEX=0"}</definedName>
    <definedName name="_19882__FDSAUDITLINK__">{"fdsup://directions/FAT Viewer?action=UPDATE&amp;creator=factset&amp;DYN_ARGS=TRUE&amp;DOC_NAME=FAT:FQL_AUDITING_CLIENT_TEMPLATE.FAT&amp;display_string=Audit&amp;VAR:KEY=VYDMDEXCHM&amp;VAR:QUERY=RkZfRU5UUlBSX1ZBTF9EQUlMWSgzODg2OCwsLCwsJ0RJTCcp&amp;WINDOW=FIRST_POPUP&amp;HEIGHT=450&amp;WIDTH=","450&amp;START_MAXIMIZED=FALSE&amp;VAR:CALENDAR=US&amp;VAR:SYMBOL=RIG&amp;VAR:INDEX=0"}</definedName>
    <definedName name="_19883__FDSAUDITLINK__">{"fdsup://directions/FAT Viewer?action=UPDATE&amp;creator=factset&amp;DYN_ARGS=TRUE&amp;DOC_NAME=FAT:FQL_AUDITING_CLIENT_TEMPLATE.FAT&amp;display_string=Audit&amp;VAR:KEY=VYDMDEXCHM&amp;VAR:QUERY=RkZfRU5UUlBSX1ZBTF9EQUlMWSgzODg2OCwsLCwsJ0RJTCcp&amp;WINDOW=FIRST_POPUP&amp;HEIGHT=450&amp;WIDTH=","450&amp;START_MAXIMIZED=FALSE&amp;VAR:CALENDAR=US&amp;VAR:SYMBOL=RIG&amp;VAR:INDEX=0"}</definedName>
    <definedName name="_19884__FDSAUDITLINK__">{"fdsup://directions/FAT Viewer?action=UPDATE&amp;creator=factset&amp;DYN_ARGS=TRUE&amp;DOC_NAME=FAT:FQL_AUDITING_CLIENT_TEMPLATE.FAT&amp;display_string=Audit&amp;VAR:KEY=FMHEDAZWDK&amp;VAR:QUERY=RkZfRU5UUlBSX1ZBTF9EQUlMWSgzODg2OCwsLCwsJ0RJTCcp&amp;WINDOW=FIRST_POPUP&amp;HEIGHT=450&amp;WIDTH=","450&amp;START_MAXIMIZED=FALSE&amp;VAR:CALENDAR=US&amp;VAR:SYMBOL=PDE&amp;VAR:INDEX=0"}</definedName>
    <definedName name="_19885__FDSAUDITLINK__">{"fdsup://directions/FAT Viewer?action=UPDATE&amp;creator=factset&amp;DYN_ARGS=TRUE&amp;DOC_NAME=FAT:FQL_AUDITING_CLIENT_TEMPLATE.FAT&amp;display_string=Audit&amp;VAR:KEY=FMHEDAZWDK&amp;VAR:QUERY=RkZfRU5UUlBSX1ZBTF9EQUlMWSgzODg2OCwsLCwsJ0RJTCcp&amp;WINDOW=FIRST_POPUP&amp;HEIGHT=450&amp;WIDTH=","450&amp;START_MAXIMIZED=FALSE&amp;VAR:CALENDAR=US&amp;VAR:SYMBOL=PDE&amp;VAR:INDEX=0"}</definedName>
    <definedName name="_19886__FDSAUDITLINK__">{"fdsup://directions/FAT Viewer?action=UPDATE&amp;creator=factset&amp;DYN_ARGS=TRUE&amp;DOC_NAME=FAT:FQL_AUDITING_CLIENT_TEMPLATE.FAT&amp;display_string=Audit&amp;VAR:KEY=RMXMHEXILU&amp;VAR:QUERY=RkZfRU5UUlBSX1ZBTF9EQUlMWSgzODg2OCwsLCwsJ0RJTCcp&amp;WINDOW=FIRST_POPUP&amp;HEIGHT=450&amp;WIDTH=","450&amp;START_MAXIMIZED=FALSE&amp;VAR:CALENDAR=US&amp;VAR:SYMBOL=SDRL&amp;VAR:INDEX=0"}</definedName>
    <definedName name="_19887__FDSAUDITLINK__">{"fdsup://directions/FAT Viewer?action=UPDATE&amp;creator=factset&amp;DYN_ARGS=TRUE&amp;DOC_NAME=FAT:FQL_AUDITING_CLIENT_TEMPLATE.FAT&amp;display_string=Audit&amp;VAR:KEY=RMXMHEXILU&amp;VAR:QUERY=RkZfRU5UUlBSX1ZBTF9EQUlMWSgzODg2OCwsLCwsJ0RJTCcp&amp;WINDOW=FIRST_POPUP&amp;HEIGHT=450&amp;WIDTH=","450&amp;START_MAXIMIZED=FALSE&amp;VAR:CALENDAR=US&amp;VAR:SYMBOL=SDRL&amp;VAR:INDEX=0"}</definedName>
    <definedName name="_19888__FDSAUDITLINK__">{"fdsup://directions/FAT Viewer?action=UPDATE&amp;creator=factset&amp;DYN_ARGS=TRUE&amp;DOC_NAME=FAT:FQL_AUDITING_CLIENT_TEMPLATE.FAT&amp;display_string=Audit&amp;VAR:KEY=DSZWJGNCJC&amp;VAR:QUERY=RkZfRU5UUlBSX1ZBTF9EQUlMWSgzODgzNywsLCwsJ0RJTCcp&amp;WINDOW=FIRST_POPUP&amp;HEIGHT=450&amp;WIDTH=","450&amp;START_MAXIMIZED=FALSE&amp;VAR:CALENDAR=US&amp;VAR:SYMBOL=B4K47R&amp;VAR:INDEX=0"}</definedName>
    <definedName name="_19889__FDSAUDITLINK__">{"fdsup://directions/FAT Viewer?action=UPDATE&amp;creator=factset&amp;DYN_ARGS=TRUE&amp;DOC_NAME=FAT:FQL_AUDITING_CLIENT_TEMPLATE.FAT&amp;display_string=Audit&amp;VAR:KEY=DSZWJGNCJC&amp;VAR:QUERY=RkZfRU5UUlBSX1ZBTF9EQUlMWSgzODgzNywsLCwsJ0RJTCcp&amp;WINDOW=FIRST_POPUP&amp;HEIGHT=450&amp;WIDTH=","450&amp;START_MAXIMIZED=FALSE&amp;VAR:CALENDAR=US&amp;VAR:SYMBOL=B4K47R&amp;VAR:INDEX=0"}</definedName>
    <definedName name="_198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90__FDSAUDITLINK__">{"fdsup://directions/FAT Viewer?action=UPDATE&amp;creator=factset&amp;DYN_ARGS=TRUE&amp;DOC_NAME=FAT:FQL_AUDITING_CLIENT_TEMPLATE.FAT&amp;display_string=Audit&amp;VAR:KEY=NCJKJWLCLU&amp;VAR:QUERY=RkZfRU5UUlBSX1ZBTF9EQUlMWSgzODgzNywsLCwsJ0RJTCcp&amp;WINDOW=FIRST_POPUP&amp;HEIGHT=450&amp;WIDTH=","450&amp;START_MAXIMIZED=FALSE&amp;VAR:CALENDAR=US&amp;VAR:SYMBOL=FOE&amp;VAR:INDEX=0"}</definedName>
    <definedName name="_19891__FDSAUDITLINK__">{"fdsup://directions/FAT Viewer?action=UPDATE&amp;creator=factset&amp;DYN_ARGS=TRUE&amp;DOC_NAME=FAT:FQL_AUDITING_CLIENT_TEMPLATE.FAT&amp;display_string=Audit&amp;VAR:KEY=NCJKJWLCLU&amp;VAR:QUERY=RkZfRU5UUlBSX1ZBTF9EQUlMWSgzODgzNywsLCwsJ0RJTCcp&amp;WINDOW=FIRST_POPUP&amp;HEIGHT=450&amp;WIDTH=","450&amp;START_MAXIMIZED=FALSE&amp;VAR:CALENDAR=US&amp;VAR:SYMBOL=FOE&amp;VAR:INDEX=0"}</definedName>
    <definedName name="_19892__FDSAUDITLINK__">{"fdsup://directions/FAT Viewer?action=UPDATE&amp;creator=factset&amp;DYN_ARGS=TRUE&amp;DOC_NAME=FAT:FQL_AUDITING_CLIENT_TEMPLATE.FAT&amp;display_string=Audit&amp;VAR:KEY=FITCXEJCZS&amp;VAR:QUERY=RkZfRU5UUlBSX1ZBTF9EQUlMWSgzODgzNywsLCwsJ0RJTCcp&amp;WINDOW=FIRST_POPUP&amp;HEIGHT=450&amp;WIDTH=","450&amp;START_MAXIMIZED=FALSE&amp;VAR:CALENDAR=US&amp;VAR:SYMBOL=DO&amp;VAR:INDEX=0"}</definedName>
    <definedName name="_19893__FDSAUDITLINK__">{"fdsup://directions/FAT Viewer?action=UPDATE&amp;creator=factset&amp;DYN_ARGS=TRUE&amp;DOC_NAME=FAT:FQL_AUDITING_CLIENT_TEMPLATE.FAT&amp;display_string=Audit&amp;VAR:KEY=FITCXEJCZS&amp;VAR:QUERY=RkZfRU5UUlBSX1ZBTF9EQUlMWSgzODgzNywsLCwsJ0RJTCcp&amp;WINDOW=FIRST_POPUP&amp;HEIGHT=450&amp;WIDTH=","450&amp;START_MAXIMIZED=FALSE&amp;VAR:CALENDAR=US&amp;VAR:SYMBOL=DO&amp;VAR:INDEX=0"}</definedName>
    <definedName name="_19894__FDSAUDITLINK__">{"fdsup://directions/FAT Viewer?action=UPDATE&amp;creator=factset&amp;DYN_ARGS=TRUE&amp;DOC_NAME=FAT:FQL_AUDITING_CLIENT_TEMPLATE.FAT&amp;display_string=Audit&amp;VAR:KEY=RCDKTQBMVQ&amp;VAR:QUERY=RkZfRU5UUlBSX1ZBTF9EQUlMWSgzODgzNywsLCwsJ0RJTCcp&amp;WINDOW=FIRST_POPUP&amp;HEIGHT=450&amp;WIDTH=","450&amp;START_MAXIMIZED=FALSE&amp;VAR:CALENDAR=US&amp;VAR:SYMBOL=RIG&amp;VAR:INDEX=0"}</definedName>
    <definedName name="_19895__FDSAUDITLINK__">{"fdsup://directions/FAT Viewer?action=UPDATE&amp;creator=factset&amp;DYN_ARGS=TRUE&amp;DOC_NAME=FAT:FQL_AUDITING_CLIENT_TEMPLATE.FAT&amp;display_string=Audit&amp;VAR:KEY=RCDKTQBMVQ&amp;VAR:QUERY=RkZfRU5UUlBSX1ZBTF9EQUlMWSgzODgzNywsLCwsJ0RJTCcp&amp;WINDOW=FIRST_POPUP&amp;HEIGHT=450&amp;WIDTH=","450&amp;START_MAXIMIZED=FALSE&amp;VAR:CALENDAR=US&amp;VAR:SYMBOL=RIG&amp;VAR:INDEX=0"}</definedName>
    <definedName name="_19896__FDSAUDITLINK__">{"fdsup://directions/FAT Viewer?action=UPDATE&amp;creator=factset&amp;DYN_ARGS=TRUE&amp;DOC_NAME=FAT:FQL_AUDITING_CLIENT_TEMPLATE.FAT&amp;display_string=Audit&amp;VAR:KEY=TKFMFYVOVG&amp;VAR:QUERY=RkZfRU5UUlBSX1ZBTF9EQUlMWSgzODgzNywsLCwsJ0RJTCcp&amp;WINDOW=FIRST_POPUP&amp;HEIGHT=450&amp;WIDTH=","450&amp;START_MAXIMIZED=FALSE&amp;VAR:CALENDAR=US&amp;VAR:SYMBOL=PDE&amp;VAR:INDEX=0"}</definedName>
    <definedName name="_19897__FDSAUDITLINK__">{"fdsup://directions/FAT Viewer?action=UPDATE&amp;creator=factset&amp;DYN_ARGS=TRUE&amp;DOC_NAME=FAT:FQL_AUDITING_CLIENT_TEMPLATE.FAT&amp;display_string=Audit&amp;VAR:KEY=TKFMFYVOVG&amp;VAR:QUERY=RkZfRU5UUlBSX1ZBTF9EQUlMWSgzODgzNywsLCwsJ0RJTCcp&amp;WINDOW=FIRST_POPUP&amp;HEIGHT=450&amp;WIDTH=","450&amp;START_MAXIMIZED=FALSE&amp;VAR:CALENDAR=US&amp;VAR:SYMBOL=PDE&amp;VAR:INDEX=0"}</definedName>
    <definedName name="_19898__FDSAUDITLINK__">{"fdsup://directions/FAT Viewer?action=UPDATE&amp;creator=factset&amp;DYN_ARGS=TRUE&amp;DOC_NAME=FAT:FQL_AUDITING_CLIENT_TEMPLATE.FAT&amp;display_string=Audit&amp;VAR:KEY=XQNETWNCVQ&amp;VAR:QUERY=RkZfRU5UUlBSX1ZBTF9EQUlMWSgzODgzNywsLCwsJ0RJTCcp&amp;WINDOW=FIRST_POPUP&amp;HEIGHT=450&amp;WIDTH=","450&amp;START_MAXIMIZED=FALSE&amp;VAR:CALENDAR=US&amp;VAR:SYMBOL=SDRL&amp;VAR:INDEX=0"}</definedName>
    <definedName name="_19899__FDSAUDITLINK__">{"fdsup://directions/FAT Viewer?action=UPDATE&amp;creator=factset&amp;DYN_ARGS=TRUE&amp;DOC_NAME=FAT:FQL_AUDITING_CLIENT_TEMPLATE.FAT&amp;display_string=Audit&amp;VAR:KEY=XQNETWNCVQ&amp;VAR:QUERY=RkZfRU5UUlBSX1ZBTF9EQUlMWSgzODgzNywsLCwsJ0RJTCcp&amp;WINDOW=FIRST_POPUP&amp;HEIGHT=450&amp;WIDTH=","450&amp;START_MAXIMIZED=FALSE&amp;VAR:CALENDAR=US&amp;VAR:SYMBOL=SDRL&amp;VAR:INDEX=0"}</definedName>
    <definedName name="_199__FDSAUDITLINK__">{"fdsup://directions/FAT Viewer?action=UPDATE&amp;creator=factset&amp;DYN_ARGS=TRUE&amp;DOC_NAME=FAT:FQL_AUDITING_CLIENT_TEMPLATE.FAT&amp;display_string=Audit&amp;VAR:KEY=ULINKPWFSN&amp;VAR:QUERY=RkdfUFJJQ0UoNDA3MjUpLy9GRl9CUFNfVEFORyhBTk4sMCk=&amp;WINDOW=FIRST_POPUP&amp;HEIGHT=450&amp;WIDTH=","450&amp;START_MAXIMIZED=FALSE&amp;VAR:CALENDAR=US&amp;VAR:SYMBOL=GXP&amp;VAR:INDEX=0"}</definedName>
    <definedName name="_199__FDSAUDITLINK___1">{"fdsup://directions/FAT Viewer?action=UPDATE&amp;creator=factset&amp;DYN_ARGS=TRUE&amp;DOC_NAME=FAT:FQL_AUDITING_CLIENT_TEMPLATE.FAT&amp;display_string=Audit&amp;VAR:KEY=RQDOJQXOHS&amp;VAR:QUERY=RkZfRU5UUlBSX1ZBTF9EQUlMWSgwLCwsUkYsLCdESUwnKQ==&amp;WINDOW=FIRST_POPUP&amp;HEIGHT=450&amp;WIDTH=","450&amp;START_MAXIMIZED=FALSE&amp;VAR:CALENDAR=US&amp;VAR:SYMBOL=CARB&amp;VAR:INDEX=0"}</definedName>
    <definedName name="_199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00__FDSAUDITLINK__">{"fdsup://directions/FAT Viewer?action=UPDATE&amp;creator=factset&amp;DYN_ARGS=TRUE&amp;DOC_NAME=FAT:FQL_AUDITING_CLIENT_TEMPLATE.FAT&amp;display_string=Audit&amp;VAR:KEY=JOXIHKVYZY&amp;VAR:QUERY=RkZfRU5UUlBSX1ZBTF9EQUlMWSgzODgwNywsLCwsJ0RJTCcp&amp;WINDOW=FIRST_POPUP&amp;HEIGHT=450&amp;WIDTH=","450&amp;START_MAXIMIZED=FALSE&amp;VAR:CALENDAR=US&amp;VAR:SYMBOL=B4K47R&amp;VAR:INDEX=0"}</definedName>
    <definedName name="_19901__FDSAUDITLINK__">{"fdsup://directions/FAT Viewer?action=UPDATE&amp;creator=factset&amp;DYN_ARGS=TRUE&amp;DOC_NAME=FAT:FQL_AUDITING_CLIENT_TEMPLATE.FAT&amp;display_string=Audit&amp;VAR:KEY=JOXIHKVYZY&amp;VAR:QUERY=RkZfRU5UUlBSX1ZBTF9EQUlMWSgzODgwNywsLCwsJ0RJTCcp&amp;WINDOW=FIRST_POPUP&amp;HEIGHT=450&amp;WIDTH=","450&amp;START_MAXIMIZED=FALSE&amp;VAR:CALENDAR=US&amp;VAR:SYMBOL=B4K47R&amp;VAR:INDEX=0"}</definedName>
    <definedName name="_19902__FDSAUDITLINK__">{"fdsup://directions/FAT Viewer?action=UPDATE&amp;creator=factset&amp;DYN_ARGS=TRUE&amp;DOC_NAME=FAT:FQL_AUDITING_CLIENT_TEMPLATE.FAT&amp;display_string=Audit&amp;VAR:KEY=RMHCZGZSJE&amp;VAR:QUERY=RkZfRU5UUlBSX1ZBTF9EQUlMWSgzODgwNywsLCwsJ0RJTCcp&amp;WINDOW=FIRST_POPUP&amp;HEIGHT=450&amp;WIDTH=","450&amp;START_MAXIMIZED=FALSE&amp;VAR:CALENDAR=US&amp;VAR:SYMBOL=FOE&amp;VAR:INDEX=0"}</definedName>
    <definedName name="_19903__FDSAUDITLINK__">{"fdsup://directions/FAT Viewer?action=UPDATE&amp;creator=factset&amp;DYN_ARGS=TRUE&amp;DOC_NAME=FAT:FQL_AUDITING_CLIENT_TEMPLATE.FAT&amp;display_string=Audit&amp;VAR:KEY=RMHCZGZSJE&amp;VAR:QUERY=RkZfRU5UUlBSX1ZBTF9EQUlMWSgzODgwNywsLCwsJ0RJTCcp&amp;WINDOW=FIRST_POPUP&amp;HEIGHT=450&amp;WIDTH=","450&amp;START_MAXIMIZED=FALSE&amp;VAR:CALENDAR=US&amp;VAR:SYMBOL=FOE&amp;VAR:INDEX=0"}</definedName>
    <definedName name="_19904__FDSAUDITLINK__">{"fdsup://directions/FAT Viewer?action=UPDATE&amp;creator=factset&amp;DYN_ARGS=TRUE&amp;DOC_NAME=FAT:FQL_AUDITING_CLIENT_TEMPLATE.FAT&amp;display_string=Audit&amp;VAR:KEY=NSRGVEFKFS&amp;VAR:QUERY=RkZfRU5UUlBSX1ZBTF9EQUlMWSgzODgwNywsLCwsJ0RJTCcp&amp;WINDOW=FIRST_POPUP&amp;HEIGHT=450&amp;WIDTH=","450&amp;START_MAXIMIZED=FALSE&amp;VAR:CALENDAR=US&amp;VAR:SYMBOL=DO&amp;VAR:INDEX=0"}</definedName>
    <definedName name="_19905__FDSAUDITLINK__">{"fdsup://directions/FAT Viewer?action=UPDATE&amp;creator=factset&amp;DYN_ARGS=TRUE&amp;DOC_NAME=FAT:FQL_AUDITING_CLIENT_TEMPLATE.FAT&amp;display_string=Audit&amp;VAR:KEY=NSRGVEFKFS&amp;VAR:QUERY=RkZfRU5UUlBSX1ZBTF9EQUlMWSgzODgwNywsLCwsJ0RJTCcp&amp;WINDOW=FIRST_POPUP&amp;HEIGHT=450&amp;WIDTH=","450&amp;START_MAXIMIZED=FALSE&amp;VAR:CALENDAR=US&amp;VAR:SYMBOL=DO&amp;VAR:INDEX=0"}</definedName>
    <definedName name="_19906__FDSAUDITLINK__">{"fdsup://directions/FAT Viewer?action=UPDATE&amp;creator=factset&amp;DYN_ARGS=TRUE&amp;DOC_NAME=FAT:FQL_AUDITING_CLIENT_TEMPLATE.FAT&amp;display_string=Audit&amp;VAR:KEY=ZAVUFYVIXE&amp;VAR:QUERY=RkZfRU5UUlBSX1ZBTF9EQUlMWSgzODgwNywsLCwsJ0RJTCcp&amp;WINDOW=FIRST_POPUP&amp;HEIGHT=450&amp;WIDTH=","450&amp;START_MAXIMIZED=FALSE&amp;VAR:CALENDAR=US&amp;VAR:SYMBOL=RIG&amp;VAR:INDEX=0"}</definedName>
    <definedName name="_19907__FDSAUDITLINK__">{"fdsup://directions/FAT Viewer?action=UPDATE&amp;creator=factset&amp;DYN_ARGS=TRUE&amp;DOC_NAME=FAT:FQL_AUDITING_CLIENT_TEMPLATE.FAT&amp;display_string=Audit&amp;VAR:KEY=ZAVUFYVIXE&amp;VAR:QUERY=RkZfRU5UUlBSX1ZBTF9EQUlMWSgzODgwNywsLCwsJ0RJTCcp&amp;WINDOW=FIRST_POPUP&amp;HEIGHT=450&amp;WIDTH=","450&amp;START_MAXIMIZED=FALSE&amp;VAR:CALENDAR=US&amp;VAR:SYMBOL=RIG&amp;VAR:INDEX=0"}</definedName>
    <definedName name="_19908__FDSAUDITLINK__">{"fdsup://directions/FAT Viewer?action=UPDATE&amp;creator=factset&amp;DYN_ARGS=TRUE&amp;DOC_NAME=FAT:FQL_AUDITING_CLIENT_TEMPLATE.FAT&amp;display_string=Audit&amp;VAR:KEY=BOJUTIDCXG&amp;VAR:QUERY=RkZfRU5UUlBSX1ZBTF9EQUlMWSgzODgwNywsLCwsJ0RJTCcp&amp;WINDOW=FIRST_POPUP&amp;HEIGHT=450&amp;WIDTH=","450&amp;START_MAXIMIZED=FALSE&amp;VAR:CALENDAR=US&amp;VAR:SYMBOL=PDE&amp;VAR:INDEX=0"}</definedName>
    <definedName name="_19909__FDSAUDITLINK__">{"fdsup://directions/FAT Viewer?action=UPDATE&amp;creator=factset&amp;DYN_ARGS=TRUE&amp;DOC_NAME=FAT:FQL_AUDITING_CLIENT_TEMPLATE.FAT&amp;display_string=Audit&amp;VAR:KEY=BOJUTIDCXG&amp;VAR:QUERY=RkZfRU5UUlBSX1ZBTF9EQUlMWSgzODgwNywsLCwsJ0RJTCcp&amp;WINDOW=FIRST_POPUP&amp;HEIGHT=450&amp;WIDTH=","450&amp;START_MAXIMIZED=FALSE&amp;VAR:CALENDAR=US&amp;VAR:SYMBOL=PDE&amp;VAR:INDEX=0"}</definedName>
    <definedName name="_1991">#N/A</definedName>
    <definedName name="_199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10__FDSAUDITLINK__">{"fdsup://directions/FAT Viewer?action=UPDATE&amp;creator=factset&amp;DYN_ARGS=TRUE&amp;DOC_NAME=FAT:FQL_AUDITING_CLIENT_TEMPLATE.FAT&amp;display_string=Audit&amp;VAR:KEY=TMJUBKPKFU&amp;VAR:QUERY=RkZfRU5UUlBSX1ZBTF9EQUlMWSgzODgwNywsLCwsJ0RJTCcp&amp;WINDOW=FIRST_POPUP&amp;HEIGHT=450&amp;WIDTH=","450&amp;START_MAXIMIZED=FALSE&amp;VAR:CALENDAR=US&amp;VAR:SYMBOL=SDRL&amp;VAR:INDEX=0"}</definedName>
    <definedName name="_19911__FDSAUDITLINK__">{"fdsup://directions/FAT Viewer?action=UPDATE&amp;creator=factset&amp;DYN_ARGS=TRUE&amp;DOC_NAME=FAT:FQL_AUDITING_CLIENT_TEMPLATE.FAT&amp;display_string=Audit&amp;VAR:KEY=TMJUBKPKFU&amp;VAR:QUERY=RkZfRU5UUlBSX1ZBTF9EQUlMWSgzODgwNywsLCwsJ0RJTCcp&amp;WINDOW=FIRST_POPUP&amp;HEIGHT=450&amp;WIDTH=","450&amp;START_MAXIMIZED=FALSE&amp;VAR:CALENDAR=US&amp;VAR:SYMBOL=SDRL&amp;VAR:INDEX=0"}</definedName>
    <definedName name="_19912__FDSAUDITLINK__">{"fdsup://directions/FAT Viewer?action=UPDATE&amp;creator=factset&amp;DYN_ARGS=TRUE&amp;DOC_NAME=FAT:FQL_AUDITING_CLIENT_TEMPLATE.FAT&amp;display_string=Audit&amp;VAR:KEY=LAFWLQPCNO&amp;VAR:QUERY=RkZfRU5UUlBSX1ZBTF9EQUlMWSg0MDM1OSwsLCwsJ0RJTCcp&amp;WINDOW=FIRST_POPUP&amp;HEIGHT=450&amp;WIDTH=","450&amp;START_MAXIMIZED=FALSE&amp;VAR:CALENDAR=US&amp;VAR:SYMBOL=ATW&amp;VAR:INDEX=0"}</definedName>
    <definedName name="_19913__FDSAUDITLINK__">{"fdsup://directions/FAT Viewer?action=UPDATE&amp;creator=factset&amp;DYN_ARGS=TRUE&amp;DOC_NAME=FAT:FQL_AUDITING_CLIENT_TEMPLATE.FAT&amp;display_string=Audit&amp;VAR:KEY=LAFWLQPCNO&amp;VAR:QUERY=RkZfRU5UUlBSX1ZBTF9EQUlMWSg0MDM1OSwsLCwsJ0RJTCcp&amp;WINDOW=FIRST_POPUP&amp;HEIGHT=450&amp;WIDTH=","450&amp;START_MAXIMIZED=FALSE&amp;VAR:CALENDAR=US&amp;VAR:SYMBOL=ATW&amp;VAR:INDEX=0"}</definedName>
    <definedName name="_19914__FDSAUDITLINK__">{"fdsup://directions/FAT Viewer?action=UPDATE&amp;creator=factset&amp;DYN_ARGS=TRUE&amp;DOC_NAME=FAT:FQL_AUDITING_CLIENT_TEMPLATE.FAT&amp;display_string=Audit&amp;VAR:KEY=TUFKJEJYPM&amp;VAR:QUERY=RkZfRU5UUlBSX1ZBTF9EQUlMWSg0MDM1OSwsLCwsJ0RJTCcp&amp;WINDOW=FIRST_POPUP&amp;HEIGHT=450&amp;WIDTH=","450&amp;START_MAXIMIZED=FALSE&amp;VAR:CALENDAR=US&amp;VAR:SYMBOL=RDC&amp;VAR:INDEX=0"}</definedName>
    <definedName name="_19915__FDSAUDITLINK__">{"fdsup://directions/FAT Viewer?action=UPDATE&amp;creator=factset&amp;DYN_ARGS=TRUE&amp;DOC_NAME=FAT:FQL_AUDITING_CLIENT_TEMPLATE.FAT&amp;display_string=Audit&amp;VAR:KEY=TUFKJEJYPM&amp;VAR:QUERY=RkZfRU5UUlBSX1ZBTF9EQUlMWSg0MDM1OSwsLCwsJ0RJTCcp&amp;WINDOW=FIRST_POPUP&amp;HEIGHT=450&amp;WIDTH=","450&amp;START_MAXIMIZED=FALSE&amp;VAR:CALENDAR=US&amp;VAR:SYMBOL=RDC&amp;VAR:INDEX=0"}</definedName>
    <definedName name="_19916__FDSAUDITLINK__">{"fdsup://directions/FAT Viewer?action=UPDATE&amp;creator=factset&amp;DYN_ARGS=TRUE&amp;DOC_NAME=FAT:FQL_AUDITING_CLIENT_TEMPLATE.FAT&amp;display_string=Audit&amp;VAR:KEY=LEVADCTWBK&amp;VAR:QUERY=RkZfRU5UUlBSX1ZBTF9EQUlMWSg0MDM1OSwsLCwsJ0RJTCcp&amp;WINDOW=FIRST_POPUP&amp;HEIGHT=450&amp;WIDTH=","450&amp;START_MAXIMIZED=FALSE&amp;VAR:CALENDAR=US&amp;VAR:SYMBOL=NE&amp;VAR:INDEX=0"}</definedName>
    <definedName name="_19917__FDSAUDITLINK__">{"fdsup://directions/FAT Viewer?action=UPDATE&amp;creator=factset&amp;DYN_ARGS=TRUE&amp;DOC_NAME=FAT:FQL_AUDITING_CLIENT_TEMPLATE.FAT&amp;display_string=Audit&amp;VAR:KEY=LEVADCTWBK&amp;VAR:QUERY=RkZfRU5UUlBSX1ZBTF9EQUlMWSg0MDM1OSwsLCwsJ0RJTCcp&amp;WINDOW=FIRST_POPUP&amp;HEIGHT=450&amp;WIDTH=","450&amp;START_MAXIMIZED=FALSE&amp;VAR:CALENDAR=US&amp;VAR:SYMBOL=NE&amp;VAR:INDEX=0"}</definedName>
    <definedName name="_19918__FDSAUDITLINK__">{"fdsup://directions/FAT Viewer?action=UPDATE&amp;creator=factset&amp;DYN_ARGS=TRUE&amp;DOC_NAME=FAT:FQL_AUDITING_CLIENT_TEMPLATE.FAT&amp;display_string=Audit&amp;VAR:KEY=HOVADSNMPU&amp;VAR:QUERY=RkZfRU5UUlBSX1ZBTF9EQUlMWSg0MDM1OSwsLCwsJ0RJTCcp&amp;WINDOW=FIRST_POPUP&amp;HEIGHT=450&amp;WIDTH=","450&amp;START_MAXIMIZED=FALSE&amp;VAR:CALENDAR=US&amp;VAR:SYMBOL=ESV&amp;VAR:INDEX=0"}</definedName>
    <definedName name="_19919__FDSAUDITLINK__">{"fdsup://directions/FAT Viewer?action=UPDATE&amp;creator=factset&amp;DYN_ARGS=TRUE&amp;DOC_NAME=FAT:FQL_AUDITING_CLIENT_TEMPLATE.FAT&amp;display_string=Audit&amp;VAR:KEY=HOVADSNMPU&amp;VAR:QUERY=RkZfRU5UUlBSX1ZBTF9EQUlMWSg0MDM1OSwsLCwsJ0RJTCcp&amp;WINDOW=FIRST_POPUP&amp;HEIGHT=450&amp;WIDTH=","450&amp;START_MAXIMIZED=FALSE&amp;VAR:CALENDAR=US&amp;VAR:SYMBOL=ESV&amp;VAR:INDEX=0"}</definedName>
    <definedName name="_1992">#N/A</definedName>
    <definedName name="_199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20__FDSAUDITLINK__">{"fdsup://directions/FAT Viewer?action=UPDATE&amp;creator=factset&amp;DYN_ARGS=TRUE&amp;DOC_NAME=FAT:FQL_AUDITING_CLIENT_TEMPLATE.FAT&amp;display_string=Audit&amp;VAR:KEY=ZWLWHQDYXW&amp;VAR:QUERY=RkZfRU5UUlBSX1ZBTF9EQUlMWSg0MDM1OSwsLCwsJ0RJTCcp&amp;WINDOW=FIRST_POPUP&amp;HEIGHT=450&amp;WIDTH=","450&amp;START_MAXIMIZED=FALSE&amp;VAR:CALENDAR=US&amp;VAR:SYMBOL=B07Y0K&amp;VAR:INDEX=0"}</definedName>
    <definedName name="_19921__FDSAUDITLINK__">{"fdsup://directions/FAT Viewer?action=UPDATE&amp;creator=factset&amp;DYN_ARGS=TRUE&amp;DOC_NAME=FAT:FQL_AUDITING_CLIENT_TEMPLATE.FAT&amp;display_string=Audit&amp;VAR:KEY=ZWLWHQDYXW&amp;VAR:QUERY=RkZfRU5UUlBSX1ZBTF9EQUlMWSg0MDM1OSwsLCwsJ0RJTCcp&amp;WINDOW=FIRST_POPUP&amp;HEIGHT=450&amp;WIDTH=","450&amp;START_MAXIMIZED=FALSE&amp;VAR:CALENDAR=US&amp;VAR:SYMBOL=B07Y0K&amp;VAR:INDEX=0"}</definedName>
    <definedName name="_19922__FDSAUDITLINK__">{"fdsup://directions/FAT Viewer?action=UPDATE&amp;creator=factset&amp;DYN_ARGS=TRUE&amp;DOC_NAME=FAT:FQL_AUDITING_CLIENT_TEMPLATE.FAT&amp;display_string=Audit&amp;VAR:KEY=XSPGJCRWDQ&amp;VAR:QUERY=RkZfRU5UUlBSX1ZBTF9EQUlMWSg0MDMyOSwsLCwsJ0RJTCcp&amp;WINDOW=FIRST_POPUP&amp;HEIGHT=450&amp;WIDTH=","450&amp;START_MAXIMIZED=FALSE&amp;VAR:CALENDAR=US&amp;VAR:SYMBOL=ATW&amp;VAR:INDEX=0"}</definedName>
    <definedName name="_19923__FDSAUDITLINK__">{"fdsup://directions/FAT Viewer?action=UPDATE&amp;creator=factset&amp;DYN_ARGS=TRUE&amp;DOC_NAME=FAT:FQL_AUDITING_CLIENT_TEMPLATE.FAT&amp;display_string=Audit&amp;VAR:KEY=XSPGJCRWDQ&amp;VAR:QUERY=RkZfRU5UUlBSX1ZBTF9EQUlMWSg0MDMyOSwsLCwsJ0RJTCcp&amp;WINDOW=FIRST_POPUP&amp;HEIGHT=450&amp;WIDTH=","450&amp;START_MAXIMIZED=FALSE&amp;VAR:CALENDAR=US&amp;VAR:SYMBOL=ATW&amp;VAR:INDEX=0"}</definedName>
    <definedName name="_19924__FDSAUDITLINK__">{"fdsup://directions/FAT Viewer?action=UPDATE&amp;creator=factset&amp;DYN_ARGS=TRUE&amp;DOC_NAME=FAT:FQL_AUDITING_CLIENT_TEMPLATE.FAT&amp;display_string=Audit&amp;VAR:KEY=PCXEBANQHI&amp;VAR:QUERY=RkZfRU5UUlBSX1ZBTF9EQUlMWSg0MDMyOSwsLCwsJ0RJTCcp&amp;WINDOW=FIRST_POPUP&amp;HEIGHT=450&amp;WIDTH=","450&amp;START_MAXIMIZED=FALSE&amp;VAR:CALENDAR=US&amp;VAR:SYMBOL=RDC&amp;VAR:INDEX=0"}</definedName>
    <definedName name="_19925__FDSAUDITLINK__">{"fdsup://directions/FAT Viewer?action=UPDATE&amp;creator=factset&amp;DYN_ARGS=TRUE&amp;DOC_NAME=FAT:FQL_AUDITING_CLIENT_TEMPLATE.FAT&amp;display_string=Audit&amp;VAR:KEY=PCXEBANQHI&amp;VAR:QUERY=RkZfRU5UUlBSX1ZBTF9EQUlMWSg0MDMyOSwsLCwsJ0RJTCcp&amp;WINDOW=FIRST_POPUP&amp;HEIGHT=450&amp;WIDTH=","450&amp;START_MAXIMIZED=FALSE&amp;VAR:CALENDAR=US&amp;VAR:SYMBOL=RDC&amp;VAR:INDEX=0"}</definedName>
    <definedName name="_19926__FDSAUDITLINK__">{"fdsup://directions/FAT Viewer?action=UPDATE&amp;creator=factset&amp;DYN_ARGS=TRUE&amp;DOC_NAME=FAT:FQL_AUDITING_CLIENT_TEMPLATE.FAT&amp;display_string=Audit&amp;VAR:KEY=TWHAZEBUHQ&amp;VAR:QUERY=RkZfRU5UUlBSX1ZBTF9EQUlMWSg0MDMyOSwsLCwsJ0RJTCcp&amp;WINDOW=FIRST_POPUP&amp;HEIGHT=450&amp;WIDTH=","450&amp;START_MAXIMIZED=FALSE&amp;VAR:CALENDAR=US&amp;VAR:SYMBOL=NE&amp;VAR:INDEX=0"}</definedName>
    <definedName name="_19927__FDSAUDITLINK__">{"fdsup://directions/FAT Viewer?action=UPDATE&amp;creator=factset&amp;DYN_ARGS=TRUE&amp;DOC_NAME=FAT:FQL_AUDITING_CLIENT_TEMPLATE.FAT&amp;display_string=Audit&amp;VAR:KEY=TWHAZEBUHQ&amp;VAR:QUERY=RkZfRU5UUlBSX1ZBTF9EQUlMWSg0MDMyOSwsLCwsJ0RJTCcp&amp;WINDOW=FIRST_POPUP&amp;HEIGHT=450&amp;WIDTH=","450&amp;START_MAXIMIZED=FALSE&amp;VAR:CALENDAR=US&amp;VAR:SYMBOL=NE&amp;VAR:INDEX=0"}</definedName>
    <definedName name="_19928__FDSAUDITLINK__">{"fdsup://directions/FAT Viewer?action=UPDATE&amp;creator=factset&amp;DYN_ARGS=TRUE&amp;DOC_NAME=FAT:FQL_AUDITING_CLIENT_TEMPLATE.FAT&amp;display_string=Audit&amp;VAR:KEY=BERKHOJMVK&amp;VAR:QUERY=RkZfRU5UUlBSX1ZBTF9EQUlMWSg0MDMyOSwsLCwsJ0RJTCcp&amp;WINDOW=FIRST_POPUP&amp;HEIGHT=450&amp;WIDTH=","450&amp;START_MAXIMIZED=FALSE&amp;VAR:CALENDAR=US&amp;VAR:SYMBOL=ESV&amp;VAR:INDEX=0"}</definedName>
    <definedName name="_19929__FDSAUDITLINK__">{"fdsup://directions/FAT Viewer?action=UPDATE&amp;creator=factset&amp;DYN_ARGS=TRUE&amp;DOC_NAME=FAT:FQL_AUDITING_CLIENT_TEMPLATE.FAT&amp;display_string=Audit&amp;VAR:KEY=BERKHOJMVK&amp;VAR:QUERY=RkZfRU5UUlBSX1ZBTF9EQUlMWSg0MDMyOSwsLCwsJ0RJTCcp&amp;WINDOW=FIRST_POPUP&amp;HEIGHT=450&amp;WIDTH=","450&amp;START_MAXIMIZED=FALSE&amp;VAR:CALENDAR=US&amp;VAR:SYMBOL=ESV&amp;VAR:INDEX=0"}</definedName>
    <definedName name="_1993">#N/A</definedName>
    <definedName name="_199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30__FDSAUDITLINK__">{"fdsup://directions/FAT Viewer?action=UPDATE&amp;creator=factset&amp;DYN_ARGS=TRUE&amp;DOC_NAME=FAT:FQL_AUDITING_CLIENT_TEMPLATE.FAT&amp;display_string=Audit&amp;VAR:KEY=TUDKDKLMRC&amp;VAR:QUERY=RkZfRU5UUlBSX1ZBTF9EQUlMWSg0MDMyOSwsLCwsJ0RJTCcp&amp;WINDOW=FIRST_POPUP&amp;HEIGHT=450&amp;WIDTH=","450&amp;START_MAXIMIZED=FALSE&amp;VAR:CALENDAR=US&amp;VAR:SYMBOL=B07Y0K&amp;VAR:INDEX=0"}</definedName>
    <definedName name="_19931__FDSAUDITLINK__">{"fdsup://directions/FAT Viewer?action=UPDATE&amp;creator=factset&amp;DYN_ARGS=TRUE&amp;DOC_NAME=FAT:FQL_AUDITING_CLIENT_TEMPLATE.FAT&amp;display_string=Audit&amp;VAR:KEY=TUDKDKLMRC&amp;VAR:QUERY=RkZfRU5UUlBSX1ZBTF9EQUlMWSg0MDMyOSwsLCwsJ0RJTCcp&amp;WINDOW=FIRST_POPUP&amp;HEIGHT=450&amp;WIDTH=","450&amp;START_MAXIMIZED=FALSE&amp;VAR:CALENDAR=US&amp;VAR:SYMBOL=B07Y0K&amp;VAR:INDEX=0"}</definedName>
    <definedName name="_19932__FDSAUDITLINK__">{"fdsup://directions/FAT Viewer?action=UPDATE&amp;creator=factset&amp;DYN_ARGS=TRUE&amp;DOC_NAME=FAT:FQL_AUDITING_CLIENT_TEMPLATE.FAT&amp;display_string=Audit&amp;VAR:KEY=DCLWFCFQJI&amp;VAR:QUERY=RkZfRU5UUlBSX1ZBTF9EQUlMWSg0MDI5OCwsLCwsJ0RJTCcp&amp;WINDOW=FIRST_POPUP&amp;HEIGHT=450&amp;WIDTH=","450&amp;START_MAXIMIZED=FALSE&amp;VAR:CALENDAR=US&amp;VAR:SYMBOL=ATW&amp;VAR:INDEX=0"}</definedName>
    <definedName name="_19933__FDSAUDITLINK__">{"fdsup://directions/FAT Viewer?action=UPDATE&amp;creator=factset&amp;DYN_ARGS=TRUE&amp;DOC_NAME=FAT:FQL_AUDITING_CLIENT_TEMPLATE.FAT&amp;display_string=Audit&amp;VAR:KEY=DCLWFCFQJI&amp;VAR:QUERY=RkZfRU5UUlBSX1ZBTF9EQUlMWSg0MDI5OCwsLCwsJ0RJTCcp&amp;WINDOW=FIRST_POPUP&amp;HEIGHT=450&amp;WIDTH=","450&amp;START_MAXIMIZED=FALSE&amp;VAR:CALENDAR=US&amp;VAR:SYMBOL=ATW&amp;VAR:INDEX=0"}</definedName>
    <definedName name="_19934__FDSAUDITLINK__">{"fdsup://directions/FAT Viewer?action=UPDATE&amp;creator=factset&amp;DYN_ARGS=TRUE&amp;DOC_NAME=FAT:FQL_AUDITING_CLIENT_TEMPLATE.FAT&amp;display_string=Audit&amp;VAR:KEY=PSXUPIBIFS&amp;VAR:QUERY=RkZfRU5UUlBSX1ZBTF9EQUlMWSg0MDI5OCwsLCwsJ0RJTCcp&amp;WINDOW=FIRST_POPUP&amp;HEIGHT=450&amp;WIDTH=","450&amp;START_MAXIMIZED=FALSE&amp;VAR:CALENDAR=US&amp;VAR:SYMBOL=RDC&amp;VAR:INDEX=0"}</definedName>
    <definedName name="_19935__FDSAUDITLINK__">{"fdsup://directions/FAT Viewer?action=UPDATE&amp;creator=factset&amp;DYN_ARGS=TRUE&amp;DOC_NAME=FAT:FQL_AUDITING_CLIENT_TEMPLATE.FAT&amp;display_string=Audit&amp;VAR:KEY=PSXUPIBIFS&amp;VAR:QUERY=RkZfRU5UUlBSX1ZBTF9EQUlMWSg0MDI5OCwsLCwsJ0RJTCcp&amp;WINDOW=FIRST_POPUP&amp;HEIGHT=450&amp;WIDTH=","450&amp;START_MAXIMIZED=FALSE&amp;VAR:CALENDAR=US&amp;VAR:SYMBOL=RDC&amp;VAR:INDEX=0"}</definedName>
    <definedName name="_19936__FDSAUDITLINK__">{"fdsup://directions/FAT Viewer?action=UPDATE&amp;creator=factset&amp;DYN_ARGS=TRUE&amp;DOC_NAME=FAT:FQL_AUDITING_CLIENT_TEMPLATE.FAT&amp;display_string=Audit&amp;VAR:KEY=PETCLSVQTA&amp;VAR:QUERY=RkZfRU5UUlBSX1ZBTF9EQUlMWSg0MDI5OCwsLCwsJ0RJTCcp&amp;WINDOW=FIRST_POPUP&amp;HEIGHT=450&amp;WIDTH=","450&amp;START_MAXIMIZED=FALSE&amp;VAR:CALENDAR=US&amp;VAR:SYMBOL=NE&amp;VAR:INDEX=0"}</definedName>
    <definedName name="_19937__FDSAUDITLINK__">{"fdsup://directions/FAT Viewer?action=UPDATE&amp;creator=factset&amp;DYN_ARGS=TRUE&amp;DOC_NAME=FAT:FQL_AUDITING_CLIENT_TEMPLATE.FAT&amp;display_string=Audit&amp;VAR:KEY=PETCLSVQTA&amp;VAR:QUERY=RkZfRU5UUlBSX1ZBTF9EQUlMWSg0MDI5OCwsLCwsJ0RJTCcp&amp;WINDOW=FIRST_POPUP&amp;HEIGHT=450&amp;WIDTH=","450&amp;START_MAXIMIZED=FALSE&amp;VAR:CALENDAR=US&amp;VAR:SYMBOL=NE&amp;VAR:INDEX=0"}</definedName>
    <definedName name="_19938__FDSAUDITLINK__">{"fdsup://directions/FAT Viewer?action=UPDATE&amp;creator=factset&amp;DYN_ARGS=TRUE&amp;DOC_NAME=FAT:FQL_AUDITING_CLIENT_TEMPLATE.FAT&amp;display_string=Audit&amp;VAR:KEY=BKLUNYNITK&amp;VAR:QUERY=RkZfRU5UUlBSX1ZBTF9EQUlMWSg0MDI5OCwsLCwsJ0RJTCcp&amp;WINDOW=FIRST_POPUP&amp;HEIGHT=450&amp;WIDTH=","450&amp;START_MAXIMIZED=FALSE&amp;VAR:CALENDAR=US&amp;VAR:SYMBOL=ESV&amp;VAR:INDEX=0"}</definedName>
    <definedName name="_19939__FDSAUDITLINK__">{"fdsup://directions/FAT Viewer?action=UPDATE&amp;creator=factset&amp;DYN_ARGS=TRUE&amp;DOC_NAME=FAT:FQL_AUDITING_CLIENT_TEMPLATE.FAT&amp;display_string=Audit&amp;VAR:KEY=BKLUNYNITK&amp;VAR:QUERY=RkZfRU5UUlBSX1ZBTF9EQUlMWSg0MDI5OCwsLCwsJ0RJTCcp&amp;WINDOW=FIRST_POPUP&amp;HEIGHT=450&amp;WIDTH=","450&amp;START_MAXIMIZED=FALSE&amp;VAR:CALENDAR=US&amp;VAR:SYMBOL=ESV&amp;VAR:INDEX=0"}</definedName>
    <definedName name="_1994">#N/A</definedName>
    <definedName name="_199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40__FDSAUDITLINK__">{"fdsup://directions/FAT Viewer?action=UPDATE&amp;creator=factset&amp;DYN_ARGS=TRUE&amp;DOC_NAME=FAT:FQL_AUDITING_CLIENT_TEMPLATE.FAT&amp;display_string=Audit&amp;VAR:KEY=TCVWRMDSZW&amp;VAR:QUERY=RkZfRU5UUlBSX1ZBTF9EQUlMWSg0MDI5OCwsLCwsJ0RJTCcp&amp;WINDOW=FIRST_POPUP&amp;HEIGHT=450&amp;WIDTH=","450&amp;START_MAXIMIZED=FALSE&amp;VAR:CALENDAR=US&amp;VAR:SYMBOL=B07Y0K&amp;VAR:INDEX=0"}</definedName>
    <definedName name="_19941__FDSAUDITLINK__">{"fdsup://directions/FAT Viewer?action=UPDATE&amp;creator=factset&amp;DYN_ARGS=TRUE&amp;DOC_NAME=FAT:FQL_AUDITING_CLIENT_TEMPLATE.FAT&amp;display_string=Audit&amp;VAR:KEY=TCVWRMDSZW&amp;VAR:QUERY=RkZfRU5UUlBSX1ZBTF9EQUlMWSg0MDI5OCwsLCwsJ0RJTCcp&amp;WINDOW=FIRST_POPUP&amp;HEIGHT=450&amp;WIDTH=","450&amp;START_MAXIMIZED=FALSE&amp;VAR:CALENDAR=US&amp;VAR:SYMBOL=B07Y0K&amp;VAR:INDEX=0"}</definedName>
    <definedName name="_19942__FDSAUDITLINK__">{"fdsup://directions/FAT Viewer?action=UPDATE&amp;creator=factset&amp;DYN_ARGS=TRUE&amp;DOC_NAME=FAT:FQL_AUDITING_CLIENT_TEMPLATE.FAT&amp;display_string=Audit&amp;VAR:KEY=DEPGBETQDG&amp;VAR:QUERY=RkZfRU5UUlBSX1ZBTF9EQUlMWSg0MDI2OCwsLCwsJ0RJTCcp&amp;WINDOW=FIRST_POPUP&amp;HEIGHT=450&amp;WIDTH=","450&amp;START_MAXIMIZED=FALSE&amp;VAR:CALENDAR=US&amp;VAR:SYMBOL=ATW&amp;VAR:INDEX=0"}</definedName>
    <definedName name="_19943__FDSAUDITLINK__">{"fdsup://directions/FAT Viewer?action=UPDATE&amp;creator=factset&amp;DYN_ARGS=TRUE&amp;DOC_NAME=FAT:FQL_AUDITING_CLIENT_TEMPLATE.FAT&amp;display_string=Audit&amp;VAR:KEY=DEPGBETQDG&amp;VAR:QUERY=RkZfRU5UUlBSX1ZBTF9EQUlMWSg0MDI2OCwsLCwsJ0RJTCcp&amp;WINDOW=FIRST_POPUP&amp;HEIGHT=450&amp;WIDTH=","450&amp;START_MAXIMIZED=FALSE&amp;VAR:CALENDAR=US&amp;VAR:SYMBOL=ATW&amp;VAR:INDEX=0"}</definedName>
    <definedName name="_19944__FDSAUDITLINK__">{"fdsup://directions/FAT Viewer?action=UPDATE&amp;creator=factset&amp;DYN_ARGS=TRUE&amp;DOC_NAME=FAT:FQL_AUDITING_CLIENT_TEMPLATE.FAT&amp;display_string=Audit&amp;VAR:KEY=HABKTARWXI&amp;VAR:QUERY=RkZfRU5UUlBSX1ZBTF9EQUlMWSg0MDI2OCwsLCwsJ0RJTCcp&amp;WINDOW=FIRST_POPUP&amp;HEIGHT=450&amp;WIDTH=","450&amp;START_MAXIMIZED=FALSE&amp;VAR:CALENDAR=US&amp;VAR:SYMBOL=RDC&amp;VAR:INDEX=0"}</definedName>
    <definedName name="_19945__FDSAUDITLINK__">{"fdsup://directions/FAT Viewer?action=UPDATE&amp;creator=factset&amp;DYN_ARGS=TRUE&amp;DOC_NAME=FAT:FQL_AUDITING_CLIENT_TEMPLATE.FAT&amp;display_string=Audit&amp;VAR:KEY=HABKTARWXI&amp;VAR:QUERY=RkZfRU5UUlBSX1ZBTF9EQUlMWSg0MDI2OCwsLCwsJ0RJTCcp&amp;WINDOW=FIRST_POPUP&amp;HEIGHT=450&amp;WIDTH=","450&amp;START_MAXIMIZED=FALSE&amp;VAR:CALENDAR=US&amp;VAR:SYMBOL=RDC&amp;VAR:INDEX=0"}</definedName>
    <definedName name="_19946__FDSAUDITLINK__">{"fdsup://directions/FAT Viewer?action=UPDATE&amp;creator=factset&amp;DYN_ARGS=TRUE&amp;DOC_NAME=FAT:FQL_AUDITING_CLIENT_TEMPLATE.FAT&amp;display_string=Audit&amp;VAR:KEY=JYXWBKBWFC&amp;VAR:QUERY=RkZfRU5UUlBSX1ZBTF9EQUlMWSg0MDI2OCwsLCwsJ0RJTCcp&amp;WINDOW=FIRST_POPUP&amp;HEIGHT=450&amp;WIDTH=","450&amp;START_MAXIMIZED=FALSE&amp;VAR:CALENDAR=US&amp;VAR:SYMBOL=NE&amp;VAR:INDEX=0"}</definedName>
    <definedName name="_19947__FDSAUDITLINK__">{"fdsup://directions/FAT Viewer?action=UPDATE&amp;creator=factset&amp;DYN_ARGS=TRUE&amp;DOC_NAME=FAT:FQL_AUDITING_CLIENT_TEMPLATE.FAT&amp;display_string=Audit&amp;VAR:KEY=JYXWBKBWFC&amp;VAR:QUERY=RkZfRU5UUlBSX1ZBTF9EQUlMWSg0MDI2OCwsLCwsJ0RJTCcp&amp;WINDOW=FIRST_POPUP&amp;HEIGHT=450&amp;WIDTH=","450&amp;START_MAXIMIZED=FALSE&amp;VAR:CALENDAR=US&amp;VAR:SYMBOL=NE&amp;VAR:INDEX=0"}</definedName>
    <definedName name="_19948__FDSAUDITLINK__">{"fdsup://directions/FAT Viewer?action=UPDATE&amp;creator=factset&amp;DYN_ARGS=TRUE&amp;DOC_NAME=FAT:FQL_AUDITING_CLIENT_TEMPLATE.FAT&amp;display_string=Audit&amp;VAR:KEY=NIFWJWVMBM&amp;VAR:QUERY=RkZfRU5UUlBSX1ZBTF9EQUlMWSg0MDI2OCwsLCwsJ0RJTCcp&amp;WINDOW=FIRST_POPUP&amp;HEIGHT=450&amp;WIDTH=","450&amp;START_MAXIMIZED=FALSE&amp;VAR:CALENDAR=US&amp;VAR:SYMBOL=ESV&amp;VAR:INDEX=0"}</definedName>
    <definedName name="_19949__FDSAUDITLINK__">{"fdsup://directions/FAT Viewer?action=UPDATE&amp;creator=factset&amp;DYN_ARGS=TRUE&amp;DOC_NAME=FAT:FQL_AUDITING_CLIENT_TEMPLATE.FAT&amp;display_string=Audit&amp;VAR:KEY=NIFWJWVMBM&amp;VAR:QUERY=RkZfRU5UUlBSX1ZBTF9EQUlMWSg0MDI2OCwsLCwsJ0RJTCcp&amp;WINDOW=FIRST_POPUP&amp;HEIGHT=450&amp;WIDTH=","450&amp;START_MAXIMIZED=FALSE&amp;VAR:CALENDAR=US&amp;VAR:SYMBOL=ESV&amp;VAR:INDEX=0"}</definedName>
    <definedName name="_1995">#N/A</definedName>
    <definedName name="_199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50__FDSAUDITLINK__">{"fdsup://directions/FAT Viewer?action=UPDATE&amp;creator=factset&amp;DYN_ARGS=TRUE&amp;DOC_NAME=FAT:FQL_AUDITING_CLIENT_TEMPLATE.FAT&amp;display_string=Audit&amp;VAR:KEY=HKPIRCPUFE&amp;VAR:QUERY=RkZfRU5UUlBSX1ZBTF9EQUlMWSg0MDI2OCwsLCwsJ0RJTCcp&amp;WINDOW=FIRST_POPUP&amp;HEIGHT=450&amp;WIDTH=","450&amp;START_MAXIMIZED=FALSE&amp;VAR:CALENDAR=US&amp;VAR:SYMBOL=B07Y0K&amp;VAR:INDEX=0"}</definedName>
    <definedName name="_19951__FDSAUDITLINK__">{"fdsup://directions/FAT Viewer?action=UPDATE&amp;creator=factset&amp;DYN_ARGS=TRUE&amp;DOC_NAME=FAT:FQL_AUDITING_CLIENT_TEMPLATE.FAT&amp;display_string=Audit&amp;VAR:KEY=HKPIRCPUFE&amp;VAR:QUERY=RkZfRU5UUlBSX1ZBTF9EQUlMWSg0MDI2OCwsLCwsJ0RJTCcp&amp;WINDOW=FIRST_POPUP&amp;HEIGHT=450&amp;WIDTH=","450&amp;START_MAXIMIZED=FALSE&amp;VAR:CALENDAR=US&amp;VAR:SYMBOL=B07Y0K&amp;VAR:INDEX=0"}</definedName>
    <definedName name="_19952__FDSAUDITLINK__">{"fdsup://directions/FAT Viewer?action=UPDATE&amp;creator=factset&amp;DYN_ARGS=TRUE&amp;DOC_NAME=FAT:FQL_AUDITING_CLIENT_TEMPLATE.FAT&amp;display_string=Audit&amp;VAR:KEY=NKZWXKZSDY&amp;VAR:QUERY=RkZfRU5UUlBSX1ZBTF9EQUlMWSg0MDIzNywsLCwsJ0RJTCcp&amp;WINDOW=FIRST_POPUP&amp;HEIGHT=450&amp;WIDTH=","450&amp;START_MAXIMIZED=FALSE&amp;VAR:CALENDAR=US&amp;VAR:SYMBOL=ATW&amp;VAR:INDEX=0"}</definedName>
    <definedName name="_19953__FDSAUDITLINK__">{"fdsup://directions/FAT Viewer?action=UPDATE&amp;creator=factset&amp;DYN_ARGS=TRUE&amp;DOC_NAME=FAT:FQL_AUDITING_CLIENT_TEMPLATE.FAT&amp;display_string=Audit&amp;VAR:KEY=NKZWXKZSDY&amp;VAR:QUERY=RkZfRU5UUlBSX1ZBTF9EQUlMWSg0MDIzNywsLCwsJ0RJTCcp&amp;WINDOW=FIRST_POPUP&amp;HEIGHT=450&amp;WIDTH=","450&amp;START_MAXIMIZED=FALSE&amp;VAR:CALENDAR=US&amp;VAR:SYMBOL=ATW&amp;VAR:INDEX=0"}</definedName>
    <definedName name="_19954__FDSAUDITLINK__">{"fdsup://directions/FAT Viewer?action=UPDATE&amp;creator=factset&amp;DYN_ARGS=TRUE&amp;DOC_NAME=FAT:FQL_AUDITING_CLIENT_TEMPLATE.FAT&amp;display_string=Audit&amp;VAR:KEY=LORQROHOTS&amp;VAR:QUERY=RkZfRU5UUlBSX1ZBTF9EQUlMWSg0MDIzNywsLCwsJ0RJTCcp&amp;WINDOW=FIRST_POPUP&amp;HEIGHT=450&amp;WIDTH=","450&amp;START_MAXIMIZED=FALSE&amp;VAR:CALENDAR=US&amp;VAR:SYMBOL=RDC&amp;VAR:INDEX=0"}</definedName>
    <definedName name="_19955__FDSAUDITLINK__">{"fdsup://directions/FAT Viewer?action=UPDATE&amp;creator=factset&amp;DYN_ARGS=TRUE&amp;DOC_NAME=FAT:FQL_AUDITING_CLIENT_TEMPLATE.FAT&amp;display_string=Audit&amp;VAR:KEY=LORQROHOTS&amp;VAR:QUERY=RkZfRU5UUlBSX1ZBTF9EQUlMWSg0MDIzNywsLCwsJ0RJTCcp&amp;WINDOW=FIRST_POPUP&amp;HEIGHT=450&amp;WIDTH=","450&amp;START_MAXIMIZED=FALSE&amp;VAR:CALENDAR=US&amp;VAR:SYMBOL=RDC&amp;VAR:INDEX=0"}</definedName>
    <definedName name="_19956__FDSAUDITLINK__">{"fdsup://directions/FAT Viewer?action=UPDATE&amp;creator=factset&amp;DYN_ARGS=TRUE&amp;DOC_NAME=FAT:FQL_AUDITING_CLIENT_TEMPLATE.FAT&amp;display_string=Audit&amp;VAR:KEY=TMHADSPAZM&amp;VAR:QUERY=RkZfRU5UUlBSX1ZBTF9EQUlMWSg0MDIzNywsLCwsJ0RJTCcp&amp;WINDOW=FIRST_POPUP&amp;HEIGHT=450&amp;WIDTH=","450&amp;START_MAXIMIZED=FALSE&amp;VAR:CALENDAR=US&amp;VAR:SYMBOL=NE&amp;VAR:INDEX=0"}</definedName>
    <definedName name="_19957__FDSAUDITLINK__">{"fdsup://directions/FAT Viewer?action=UPDATE&amp;creator=factset&amp;DYN_ARGS=TRUE&amp;DOC_NAME=FAT:FQL_AUDITING_CLIENT_TEMPLATE.FAT&amp;display_string=Audit&amp;VAR:KEY=TMHADSPAZM&amp;VAR:QUERY=RkZfRU5UUlBSX1ZBTF9EQUlMWSg0MDIzNywsLCwsJ0RJTCcp&amp;WINDOW=FIRST_POPUP&amp;HEIGHT=450&amp;WIDTH=","450&amp;START_MAXIMIZED=FALSE&amp;VAR:CALENDAR=US&amp;VAR:SYMBOL=NE&amp;VAR:INDEX=0"}</definedName>
    <definedName name="_19958__FDSAUDITLINK__">{"fdsup://directions/FAT Viewer?action=UPDATE&amp;creator=factset&amp;DYN_ARGS=TRUE&amp;DOC_NAME=FAT:FQL_AUDITING_CLIENT_TEMPLATE.FAT&amp;display_string=Audit&amp;VAR:KEY=LCBQZIRQZO&amp;VAR:QUERY=RkZfRU5UUlBSX1ZBTF9EQUlMWSg0MDIzNywsLCwsJ0RJTCcp&amp;WINDOW=FIRST_POPUP&amp;HEIGHT=450&amp;WIDTH=","450&amp;START_MAXIMIZED=FALSE&amp;VAR:CALENDAR=US&amp;VAR:SYMBOL=ESV&amp;VAR:INDEX=0"}</definedName>
    <definedName name="_19959__FDSAUDITLINK__">{"fdsup://directions/FAT Viewer?action=UPDATE&amp;creator=factset&amp;DYN_ARGS=TRUE&amp;DOC_NAME=FAT:FQL_AUDITING_CLIENT_TEMPLATE.FAT&amp;display_string=Audit&amp;VAR:KEY=LCBQZIRQZO&amp;VAR:QUERY=RkZfRU5UUlBSX1ZBTF9EQUlMWSg0MDIzNywsLCwsJ0RJTCcp&amp;WINDOW=FIRST_POPUP&amp;HEIGHT=450&amp;WIDTH=","450&amp;START_MAXIMIZED=FALSE&amp;VAR:CALENDAR=US&amp;VAR:SYMBOL=ESV&amp;VAR:INDEX=0"}</definedName>
    <definedName name="_1996">#N/A</definedName>
    <definedName name="_199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60__FDSAUDITLINK__">{"fdsup://directions/FAT Viewer?action=UPDATE&amp;creator=factset&amp;DYN_ARGS=TRUE&amp;DOC_NAME=FAT:FQL_AUDITING_CLIENT_TEMPLATE.FAT&amp;display_string=Audit&amp;VAR:KEY=TKXQNQHCHM&amp;VAR:QUERY=RkZfRU5UUlBSX1ZBTF9EQUlMWSg0MDIzNywsLCwsJ0RJTCcp&amp;WINDOW=FIRST_POPUP&amp;HEIGHT=450&amp;WIDTH=","450&amp;START_MAXIMIZED=FALSE&amp;VAR:CALENDAR=US&amp;VAR:SYMBOL=B07Y0K&amp;VAR:INDEX=0"}</definedName>
    <definedName name="_19961__FDSAUDITLINK__">{"fdsup://directions/FAT Viewer?action=UPDATE&amp;creator=factset&amp;DYN_ARGS=TRUE&amp;DOC_NAME=FAT:FQL_AUDITING_CLIENT_TEMPLATE.FAT&amp;display_string=Audit&amp;VAR:KEY=TKXQNQHCHM&amp;VAR:QUERY=RkZfRU5UUlBSX1ZBTF9EQUlMWSg0MDIzNywsLCwsJ0RJTCcp&amp;WINDOW=FIRST_POPUP&amp;HEIGHT=450&amp;WIDTH=","450&amp;START_MAXIMIZED=FALSE&amp;VAR:CALENDAR=US&amp;VAR:SYMBOL=B07Y0K&amp;VAR:INDEX=0"}</definedName>
    <definedName name="_19962__FDSAUDITLINK__">{"fdsup://directions/FAT Viewer?action=UPDATE&amp;creator=factset&amp;DYN_ARGS=TRUE&amp;DOC_NAME=FAT:FQL_AUDITING_CLIENT_TEMPLATE.FAT&amp;display_string=Audit&amp;VAR:KEY=NWHKHIHCVI&amp;VAR:QUERY=RkZfRU5UUlBSX1ZBTF9EQUlMWSg0MDIwOSwsLCwsJ0RJTCcp&amp;WINDOW=FIRST_POPUP&amp;HEIGHT=450&amp;WIDTH=","450&amp;START_MAXIMIZED=FALSE&amp;VAR:CALENDAR=US&amp;VAR:SYMBOL=ATW&amp;VAR:INDEX=0"}</definedName>
    <definedName name="_19963__FDSAUDITLINK__">{"fdsup://directions/FAT Viewer?action=UPDATE&amp;creator=factset&amp;DYN_ARGS=TRUE&amp;DOC_NAME=FAT:FQL_AUDITING_CLIENT_TEMPLATE.FAT&amp;display_string=Audit&amp;VAR:KEY=NWHKHIHCVI&amp;VAR:QUERY=RkZfRU5UUlBSX1ZBTF9EQUlMWSg0MDIwOSwsLCwsJ0RJTCcp&amp;WINDOW=FIRST_POPUP&amp;HEIGHT=450&amp;WIDTH=","450&amp;START_MAXIMIZED=FALSE&amp;VAR:CALENDAR=US&amp;VAR:SYMBOL=ATW&amp;VAR:INDEX=0"}</definedName>
    <definedName name="_19964__FDSAUDITLINK__">{"fdsup://directions/FAT Viewer?action=UPDATE&amp;creator=factset&amp;DYN_ARGS=TRUE&amp;DOC_NAME=FAT:FQL_AUDITING_CLIENT_TEMPLATE.FAT&amp;display_string=Audit&amp;VAR:KEY=VYHEVIPSTK&amp;VAR:QUERY=RkZfRU5UUlBSX1ZBTF9EQUlMWSg0MDIwOSwsLCwsJ0RJTCcp&amp;WINDOW=FIRST_POPUP&amp;HEIGHT=450&amp;WIDTH=","450&amp;START_MAXIMIZED=FALSE&amp;VAR:CALENDAR=US&amp;VAR:SYMBOL=RDC&amp;VAR:INDEX=0"}</definedName>
    <definedName name="_19965__FDSAUDITLINK__">{"fdsup://directions/FAT Viewer?action=UPDATE&amp;creator=factset&amp;DYN_ARGS=TRUE&amp;DOC_NAME=FAT:FQL_AUDITING_CLIENT_TEMPLATE.FAT&amp;display_string=Audit&amp;VAR:KEY=VYHEVIPSTK&amp;VAR:QUERY=RkZfRU5UUlBSX1ZBTF9EQUlMWSg0MDIwOSwsLCwsJ0RJTCcp&amp;WINDOW=FIRST_POPUP&amp;HEIGHT=450&amp;WIDTH=","450&amp;START_MAXIMIZED=FALSE&amp;VAR:CALENDAR=US&amp;VAR:SYMBOL=RDC&amp;VAR:INDEX=0"}</definedName>
    <definedName name="_19966__FDSAUDITLINK__">{"fdsup://directions/FAT Viewer?action=UPDATE&amp;creator=factset&amp;DYN_ARGS=TRUE&amp;DOC_NAME=FAT:FQL_AUDITING_CLIENT_TEMPLATE.FAT&amp;display_string=Audit&amp;VAR:KEY=DYLYROPADU&amp;VAR:QUERY=RkZfRU5UUlBSX1ZBTF9EQUlMWSg0MDIwOSwsLCwsJ0RJTCcp&amp;WINDOW=FIRST_POPUP&amp;HEIGHT=450&amp;WIDTH=","450&amp;START_MAXIMIZED=FALSE&amp;VAR:CALENDAR=US&amp;VAR:SYMBOL=NE&amp;VAR:INDEX=0"}</definedName>
    <definedName name="_19967__FDSAUDITLINK__">{"fdsup://directions/FAT Viewer?action=UPDATE&amp;creator=factset&amp;DYN_ARGS=TRUE&amp;DOC_NAME=FAT:FQL_AUDITING_CLIENT_TEMPLATE.FAT&amp;display_string=Audit&amp;VAR:KEY=DYLYROPADU&amp;VAR:QUERY=RkZfRU5UUlBSX1ZBTF9EQUlMWSg0MDIwOSwsLCwsJ0RJTCcp&amp;WINDOW=FIRST_POPUP&amp;HEIGHT=450&amp;WIDTH=","450&amp;START_MAXIMIZED=FALSE&amp;VAR:CALENDAR=US&amp;VAR:SYMBOL=NE&amp;VAR:INDEX=0"}</definedName>
    <definedName name="_19968__FDSAUDITLINK__">{"fdsup://directions/FAT Viewer?action=UPDATE&amp;creator=factset&amp;DYN_ARGS=TRUE&amp;DOC_NAME=FAT:FQL_AUDITING_CLIENT_TEMPLATE.FAT&amp;display_string=Audit&amp;VAR:KEY=RQRAZCPGHI&amp;VAR:QUERY=RkZfRU5UUlBSX1ZBTF9EQUlMWSg0MDIwOSwsLCwsJ0RJTCcp&amp;WINDOW=FIRST_POPUP&amp;HEIGHT=450&amp;WIDTH=","450&amp;START_MAXIMIZED=FALSE&amp;VAR:CALENDAR=US&amp;VAR:SYMBOL=ESV&amp;VAR:INDEX=0"}</definedName>
    <definedName name="_19969__FDSAUDITLINK__">{"fdsup://directions/FAT Viewer?action=UPDATE&amp;creator=factset&amp;DYN_ARGS=TRUE&amp;DOC_NAME=FAT:FQL_AUDITING_CLIENT_TEMPLATE.FAT&amp;display_string=Audit&amp;VAR:KEY=RQRAZCPGHI&amp;VAR:QUERY=RkZfRU5UUlBSX1ZBTF9EQUlMWSg0MDIwOSwsLCwsJ0RJTCcp&amp;WINDOW=FIRST_POPUP&amp;HEIGHT=450&amp;WIDTH=","450&amp;START_MAXIMIZED=FALSE&amp;VAR:CALENDAR=US&amp;VAR:SYMBOL=ESV&amp;VAR:INDEX=0"}</definedName>
    <definedName name="_1997">#N/A</definedName>
    <definedName name="_199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70__FDSAUDITLINK__">{"fdsup://directions/FAT Viewer?action=UPDATE&amp;creator=factset&amp;DYN_ARGS=TRUE&amp;DOC_NAME=FAT:FQL_AUDITING_CLIENT_TEMPLATE.FAT&amp;display_string=Audit&amp;VAR:KEY=ZCXGRKJWJA&amp;VAR:QUERY=RkZfRU5UUlBSX1ZBTF9EQUlMWSg0MDIwOSwsLCwsJ0RJTCcp&amp;WINDOW=FIRST_POPUP&amp;HEIGHT=450&amp;WIDTH=","450&amp;START_MAXIMIZED=FALSE&amp;VAR:CALENDAR=US&amp;VAR:SYMBOL=B07Y0K&amp;VAR:INDEX=0"}</definedName>
    <definedName name="_19971__FDSAUDITLINK__">{"fdsup://directions/FAT Viewer?action=UPDATE&amp;creator=factset&amp;DYN_ARGS=TRUE&amp;DOC_NAME=FAT:FQL_AUDITING_CLIENT_TEMPLATE.FAT&amp;display_string=Audit&amp;VAR:KEY=ZCXGRKJWJA&amp;VAR:QUERY=RkZfRU5UUlBSX1ZBTF9EQUlMWSg0MDIwOSwsLCwsJ0RJTCcp&amp;WINDOW=FIRST_POPUP&amp;HEIGHT=450&amp;WIDTH=","450&amp;START_MAXIMIZED=FALSE&amp;VAR:CALENDAR=US&amp;VAR:SYMBOL=B07Y0K&amp;VAR:INDEX=0"}</definedName>
    <definedName name="_19972__FDSAUDITLINK__">{"fdsup://directions/FAT Viewer?action=UPDATE&amp;creator=factset&amp;DYN_ARGS=TRUE&amp;DOC_NAME=FAT:FQL_AUDITING_CLIENT_TEMPLATE.FAT&amp;display_string=Audit&amp;VAR:KEY=DEVIRUTKRA&amp;VAR:QUERY=RkZfRU5UUlBSX1ZBTF9EQUlMWSg0MDE3OCwsLCwsJ0RJTCcp&amp;WINDOW=FIRST_POPUP&amp;HEIGHT=450&amp;WIDTH=","450&amp;START_MAXIMIZED=FALSE&amp;VAR:CALENDAR=US&amp;VAR:SYMBOL=ATW&amp;VAR:INDEX=0"}</definedName>
    <definedName name="_19973__FDSAUDITLINK__">{"fdsup://directions/FAT Viewer?action=UPDATE&amp;creator=factset&amp;DYN_ARGS=TRUE&amp;DOC_NAME=FAT:FQL_AUDITING_CLIENT_TEMPLATE.FAT&amp;display_string=Audit&amp;VAR:KEY=DEVIRUTKRA&amp;VAR:QUERY=RkZfRU5UUlBSX1ZBTF9EQUlMWSg0MDE3OCwsLCwsJ0RJTCcp&amp;WINDOW=FIRST_POPUP&amp;HEIGHT=450&amp;WIDTH=","450&amp;START_MAXIMIZED=FALSE&amp;VAR:CALENDAR=US&amp;VAR:SYMBOL=ATW&amp;VAR:INDEX=0"}</definedName>
    <definedName name="_19974__FDSAUDITLINK__">{"fdsup://directions/FAT Viewer?action=UPDATE&amp;creator=factset&amp;DYN_ARGS=TRUE&amp;DOC_NAME=FAT:FQL_AUDITING_CLIENT_TEMPLATE.FAT&amp;display_string=Audit&amp;VAR:KEY=JKHEREFCHM&amp;VAR:QUERY=RkZfRU5UUlBSX1ZBTF9EQUlMWSg0MDE3OCwsLCwsJ0RJTCcp&amp;WINDOW=FIRST_POPUP&amp;HEIGHT=450&amp;WIDTH=","450&amp;START_MAXIMIZED=FALSE&amp;VAR:CALENDAR=US&amp;VAR:SYMBOL=RDC&amp;VAR:INDEX=0"}</definedName>
    <definedName name="_19975__FDSAUDITLINK__">{"fdsup://directions/FAT Viewer?action=UPDATE&amp;creator=factset&amp;DYN_ARGS=TRUE&amp;DOC_NAME=FAT:FQL_AUDITING_CLIENT_TEMPLATE.FAT&amp;display_string=Audit&amp;VAR:KEY=JKHEREFCHM&amp;VAR:QUERY=RkZfRU5UUlBSX1ZBTF9EQUlMWSg0MDE3OCwsLCwsJ0RJTCcp&amp;WINDOW=FIRST_POPUP&amp;HEIGHT=450&amp;WIDTH=","450&amp;START_MAXIMIZED=FALSE&amp;VAR:CALENDAR=US&amp;VAR:SYMBOL=RDC&amp;VAR:INDEX=0"}</definedName>
    <definedName name="_19976__FDSAUDITLINK__">{"fdsup://directions/FAT Viewer?action=UPDATE&amp;creator=factset&amp;DYN_ARGS=TRUE&amp;DOC_NAME=FAT:FQL_AUDITING_CLIENT_TEMPLATE.FAT&amp;display_string=Audit&amp;VAR:KEY=VKLOLETUVO&amp;VAR:QUERY=RkZfRU5UUlBSX1ZBTF9EQUlMWSg0MDE3OCwsLCwsJ0RJTCcp&amp;WINDOW=FIRST_POPUP&amp;HEIGHT=450&amp;WIDTH=","450&amp;START_MAXIMIZED=FALSE&amp;VAR:CALENDAR=US&amp;VAR:SYMBOL=NE&amp;VAR:INDEX=0"}</definedName>
    <definedName name="_19977__FDSAUDITLINK__">{"fdsup://directions/FAT Viewer?action=UPDATE&amp;creator=factset&amp;DYN_ARGS=TRUE&amp;DOC_NAME=FAT:FQL_AUDITING_CLIENT_TEMPLATE.FAT&amp;display_string=Audit&amp;VAR:KEY=VKLOLETUVO&amp;VAR:QUERY=RkZfRU5UUlBSX1ZBTF9EQUlMWSg0MDE3OCwsLCwsJ0RJTCcp&amp;WINDOW=FIRST_POPUP&amp;HEIGHT=450&amp;WIDTH=","450&amp;START_MAXIMIZED=FALSE&amp;VAR:CALENDAR=US&amp;VAR:SYMBOL=NE&amp;VAR:INDEX=0"}</definedName>
    <definedName name="_19978__FDSAUDITLINK__">{"fdsup://directions/FAT Viewer?action=UPDATE&amp;creator=factset&amp;DYN_ARGS=TRUE&amp;DOC_NAME=FAT:FQL_AUDITING_CLIENT_TEMPLATE.FAT&amp;display_string=Audit&amp;VAR:KEY=XARKPSFIVA&amp;VAR:QUERY=RkZfRU5UUlBSX1ZBTF9EQUlMWSg0MDE3OCwsLCwsJ0RJTCcp&amp;WINDOW=FIRST_POPUP&amp;HEIGHT=450&amp;WIDTH=","450&amp;START_MAXIMIZED=FALSE&amp;VAR:CALENDAR=US&amp;VAR:SYMBOL=ESV&amp;VAR:INDEX=0"}</definedName>
    <definedName name="_19979__FDSAUDITLINK__">{"fdsup://directions/FAT Viewer?action=UPDATE&amp;creator=factset&amp;DYN_ARGS=TRUE&amp;DOC_NAME=FAT:FQL_AUDITING_CLIENT_TEMPLATE.FAT&amp;display_string=Audit&amp;VAR:KEY=XARKPSFIVA&amp;VAR:QUERY=RkZfRU5UUlBSX1ZBTF9EQUlMWSg0MDE3OCwsLCwsJ0RJTCcp&amp;WINDOW=FIRST_POPUP&amp;HEIGHT=450&amp;WIDTH=","450&amp;START_MAXIMIZED=FALSE&amp;VAR:CALENDAR=US&amp;VAR:SYMBOL=ESV&amp;VAR:INDEX=0"}</definedName>
    <definedName name="_1998">#N/A</definedName>
    <definedName name="_199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80__FDSAUDITLINK__">{"fdsup://directions/FAT Viewer?action=UPDATE&amp;creator=factset&amp;DYN_ARGS=TRUE&amp;DOC_NAME=FAT:FQL_AUDITING_CLIENT_TEMPLATE.FAT&amp;display_string=Audit&amp;VAR:KEY=JYHQFWVQZG&amp;VAR:QUERY=RkZfRU5UUlBSX1ZBTF9EQUlMWSg0MDE3OCwsLCwsJ0RJTCcp&amp;WINDOW=FIRST_POPUP&amp;HEIGHT=450&amp;WIDTH=","450&amp;START_MAXIMIZED=FALSE&amp;VAR:CALENDAR=US&amp;VAR:SYMBOL=B07Y0K&amp;VAR:INDEX=0"}</definedName>
    <definedName name="_19981__FDSAUDITLINK__">{"fdsup://directions/FAT Viewer?action=UPDATE&amp;creator=factset&amp;DYN_ARGS=TRUE&amp;DOC_NAME=FAT:FQL_AUDITING_CLIENT_TEMPLATE.FAT&amp;display_string=Audit&amp;VAR:KEY=JYHQFWVQZG&amp;VAR:QUERY=RkZfRU5UUlBSX1ZBTF9EQUlMWSg0MDE3OCwsLCwsJ0RJTCcp&amp;WINDOW=FIRST_POPUP&amp;HEIGHT=450&amp;WIDTH=","450&amp;START_MAXIMIZED=FALSE&amp;VAR:CALENDAR=US&amp;VAR:SYMBOL=B07Y0K&amp;VAR:INDEX=0"}</definedName>
    <definedName name="_19982__FDSAUDITLINK__">{"fdsup://directions/FAT Viewer?action=UPDATE&amp;creator=factset&amp;DYN_ARGS=TRUE&amp;DOC_NAME=FAT:FQL_AUDITING_CLIENT_TEMPLATE.FAT&amp;display_string=Audit&amp;VAR:KEY=VMXUHMZWLI&amp;VAR:QUERY=RkZfRU5UUlBSX1ZBTF9EQUlMWSg0MDE0NywsLCwsJ0RJTCcp&amp;WINDOW=FIRST_POPUP&amp;HEIGHT=450&amp;WIDTH=","450&amp;START_MAXIMIZED=FALSE&amp;VAR:CALENDAR=US&amp;VAR:SYMBOL=ATW&amp;VAR:INDEX=0"}</definedName>
    <definedName name="_19983__FDSAUDITLINK__">{"fdsup://directions/FAT Viewer?action=UPDATE&amp;creator=factset&amp;DYN_ARGS=TRUE&amp;DOC_NAME=FAT:FQL_AUDITING_CLIENT_TEMPLATE.FAT&amp;display_string=Audit&amp;VAR:KEY=VMXUHMZWLI&amp;VAR:QUERY=RkZfRU5UUlBSX1ZBTF9EQUlMWSg0MDE0NywsLCwsJ0RJTCcp&amp;WINDOW=FIRST_POPUP&amp;HEIGHT=450&amp;WIDTH=","450&amp;START_MAXIMIZED=FALSE&amp;VAR:CALENDAR=US&amp;VAR:SYMBOL=ATW&amp;VAR:INDEX=0"}</definedName>
    <definedName name="_19984__FDSAUDITLINK__">{"fdsup://directions/FAT Viewer?action=UPDATE&amp;creator=factset&amp;DYN_ARGS=TRUE&amp;DOC_NAME=FAT:FQL_AUDITING_CLIENT_TEMPLATE.FAT&amp;display_string=Audit&amp;VAR:KEY=VCZALSFGHK&amp;VAR:QUERY=RkZfRU5UUlBSX1ZBTF9EQUlMWSg0MDE0NywsLCwsJ0RJTCcp&amp;WINDOW=FIRST_POPUP&amp;HEIGHT=450&amp;WIDTH=","450&amp;START_MAXIMIZED=FALSE&amp;VAR:CALENDAR=US&amp;VAR:SYMBOL=RDC&amp;VAR:INDEX=0"}</definedName>
    <definedName name="_19985__FDSAUDITLINK__">{"fdsup://directions/FAT Viewer?action=UPDATE&amp;creator=factset&amp;DYN_ARGS=TRUE&amp;DOC_NAME=FAT:FQL_AUDITING_CLIENT_TEMPLATE.FAT&amp;display_string=Audit&amp;VAR:KEY=VCZALSFGHK&amp;VAR:QUERY=RkZfRU5UUlBSX1ZBTF9EQUlMWSg0MDE0NywsLCwsJ0RJTCcp&amp;WINDOW=FIRST_POPUP&amp;HEIGHT=450&amp;WIDTH=","450&amp;START_MAXIMIZED=FALSE&amp;VAR:CALENDAR=US&amp;VAR:SYMBOL=RDC&amp;VAR:INDEX=0"}</definedName>
    <definedName name="_19986__FDSAUDITLINK__">{"fdsup://directions/FAT Viewer?action=UPDATE&amp;creator=factset&amp;DYN_ARGS=TRUE&amp;DOC_NAME=FAT:FQL_AUDITING_CLIENT_TEMPLATE.FAT&amp;display_string=Audit&amp;VAR:KEY=TGBGJATYLY&amp;VAR:QUERY=RkZfRU5UUlBSX1ZBTF9EQUlMWSg0MDE0NywsLCwsJ0RJTCcp&amp;WINDOW=FIRST_POPUP&amp;HEIGHT=450&amp;WIDTH=","450&amp;START_MAXIMIZED=FALSE&amp;VAR:CALENDAR=US&amp;VAR:SYMBOL=NE&amp;VAR:INDEX=0"}</definedName>
    <definedName name="_19987__FDSAUDITLINK__">{"fdsup://directions/FAT Viewer?action=UPDATE&amp;creator=factset&amp;DYN_ARGS=TRUE&amp;DOC_NAME=FAT:FQL_AUDITING_CLIENT_TEMPLATE.FAT&amp;display_string=Audit&amp;VAR:KEY=TGBGJATYLY&amp;VAR:QUERY=RkZfRU5UUlBSX1ZBTF9EQUlMWSg0MDE0NywsLCwsJ0RJTCcp&amp;WINDOW=FIRST_POPUP&amp;HEIGHT=450&amp;WIDTH=","450&amp;START_MAXIMIZED=FALSE&amp;VAR:CALENDAR=US&amp;VAR:SYMBOL=NE&amp;VAR:INDEX=0"}</definedName>
    <definedName name="_19988__FDSAUDITLINK__">{"fdsup://directions/FAT Viewer?action=UPDATE&amp;creator=factset&amp;DYN_ARGS=TRUE&amp;DOC_NAME=FAT:FQL_AUDITING_CLIENT_TEMPLATE.FAT&amp;display_string=Audit&amp;VAR:KEY=DUVKJMZQVU&amp;VAR:QUERY=RkZfRU5UUlBSX1ZBTF9EQUlMWSg0MDE0NywsLCwsJ0RJTCcp&amp;WINDOW=FIRST_POPUP&amp;HEIGHT=450&amp;WIDTH=","450&amp;START_MAXIMIZED=FALSE&amp;VAR:CALENDAR=US&amp;VAR:SYMBOL=ESV&amp;VAR:INDEX=0"}</definedName>
    <definedName name="_19989__FDSAUDITLINK__">{"fdsup://directions/FAT Viewer?action=UPDATE&amp;creator=factset&amp;DYN_ARGS=TRUE&amp;DOC_NAME=FAT:FQL_AUDITING_CLIENT_TEMPLATE.FAT&amp;display_string=Audit&amp;VAR:KEY=XWLUVOZGZG&amp;VAR:QUERY=RkZfRU5UUlBSX1ZBTF9EQUlMWSg0MDE0NywsLCwsJ0RJTCcp&amp;WINDOW=FIRST_POPUP&amp;HEIGHT=450&amp;WIDTH=","450&amp;START_MAXIMIZED=FALSE&amp;VAR:CALENDAR=US&amp;VAR:SYMBOL=B07Y0K&amp;VAR:INDEX=0"}</definedName>
    <definedName name="_1999">#REF!</definedName>
    <definedName name="_199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90__FDSAUDITLINK__">{"fdsup://directions/FAT Viewer?action=UPDATE&amp;creator=factset&amp;DYN_ARGS=TRUE&amp;DOC_NAME=FAT:FQL_AUDITING_CLIENT_TEMPLATE.FAT&amp;display_string=Audit&amp;VAR:KEY=XWLUVOZGZG&amp;VAR:QUERY=RkZfRU5UUlBSX1ZBTF9EQUlMWSg0MDE0NywsLCwsJ0RJTCcp&amp;WINDOW=FIRST_POPUP&amp;HEIGHT=450&amp;WIDTH=","450&amp;START_MAXIMIZED=FALSE&amp;VAR:CALENDAR=US&amp;VAR:SYMBOL=B07Y0K&amp;VAR:INDEX=0"}</definedName>
    <definedName name="_19991__FDSAUDITLINK__">{"fdsup://directions/FAT Viewer?action=UPDATE&amp;creator=factset&amp;DYN_ARGS=TRUE&amp;DOC_NAME=FAT:FQL_AUDITING_CLIENT_TEMPLATE.FAT&amp;display_string=Audit&amp;VAR:KEY=XEHSHIPAPO&amp;VAR:QUERY=RkZfRU5UUlBSX1ZBTF9EQUlMWSg0MDExNywsLCwsJ0RJTCcp&amp;WINDOW=FIRST_POPUP&amp;HEIGHT=450&amp;WIDTH=","450&amp;START_MAXIMIZED=FALSE&amp;VAR:CALENDAR=US&amp;VAR:SYMBOL=ATW&amp;VAR:INDEX=0"}</definedName>
    <definedName name="_19992__FDSAUDITLINK__">{"fdsup://directions/FAT Viewer?action=UPDATE&amp;creator=factset&amp;DYN_ARGS=TRUE&amp;DOC_NAME=FAT:FQL_AUDITING_CLIENT_TEMPLATE.FAT&amp;display_string=Audit&amp;VAR:KEY=XEHSHIPAPO&amp;VAR:QUERY=RkZfRU5UUlBSX1ZBTF9EQUlMWSg0MDExNywsLCwsJ0RJTCcp&amp;WINDOW=FIRST_POPUP&amp;HEIGHT=450&amp;WIDTH=","450&amp;START_MAXIMIZED=FALSE&amp;VAR:CALENDAR=US&amp;VAR:SYMBOL=ATW&amp;VAR:INDEX=0"}</definedName>
    <definedName name="_19993__FDSAUDITLINK__">{"fdsup://directions/FAT Viewer?action=UPDATE&amp;creator=factset&amp;DYN_ARGS=TRUE&amp;DOC_NAME=FAT:FQL_AUDITING_CLIENT_TEMPLATE.FAT&amp;display_string=Audit&amp;VAR:KEY=XMBORYNSRO&amp;VAR:QUERY=RkZfRU5UUlBSX1ZBTF9EQUlMWSg0MDExNywsLCwsJ0RJTCcp&amp;WINDOW=FIRST_POPUP&amp;HEIGHT=450&amp;WIDTH=","450&amp;START_MAXIMIZED=FALSE&amp;VAR:CALENDAR=US&amp;VAR:SYMBOL=RDC&amp;VAR:INDEX=0"}</definedName>
    <definedName name="_19994__FDSAUDITLINK__">{"fdsup://directions/FAT Viewer?action=UPDATE&amp;creator=factset&amp;DYN_ARGS=TRUE&amp;DOC_NAME=FAT:FQL_AUDITING_CLIENT_TEMPLATE.FAT&amp;display_string=Audit&amp;VAR:KEY=XMBORYNSRO&amp;VAR:QUERY=RkZfRU5UUlBSX1ZBTF9EQUlMWSg0MDExNywsLCwsJ0RJTCcp&amp;WINDOW=FIRST_POPUP&amp;HEIGHT=450&amp;WIDTH=","450&amp;START_MAXIMIZED=FALSE&amp;VAR:CALENDAR=US&amp;VAR:SYMBOL=RDC&amp;VAR:INDEX=0"}</definedName>
    <definedName name="_19995__FDSAUDITLINK__">{"fdsup://directions/FAT Viewer?action=UPDATE&amp;creator=factset&amp;DYN_ARGS=TRUE&amp;DOC_NAME=FAT:FQL_AUDITING_CLIENT_TEMPLATE.FAT&amp;display_string=Audit&amp;VAR:KEY=PGNMRWDIDW&amp;VAR:QUERY=RkZfRU5UUlBSX1ZBTF9EQUlMWSg0MDExNywsLCwsJ0RJTCcp&amp;WINDOW=FIRST_POPUP&amp;HEIGHT=450&amp;WIDTH=","450&amp;START_MAXIMIZED=FALSE&amp;VAR:CALENDAR=US&amp;VAR:SYMBOL=NE&amp;VAR:INDEX=0"}</definedName>
    <definedName name="_19996__FDSAUDITLINK__">{"fdsup://directions/FAT Viewer?action=UPDATE&amp;creator=factset&amp;DYN_ARGS=TRUE&amp;DOC_NAME=FAT:FQL_AUDITING_CLIENT_TEMPLATE.FAT&amp;display_string=Audit&amp;VAR:KEY=PGNMRWDIDW&amp;VAR:QUERY=RkZfRU5UUlBSX1ZBTF9EQUlMWSg0MDExNywsLCwsJ0RJTCcp&amp;WINDOW=FIRST_POPUP&amp;HEIGHT=450&amp;WIDTH=","450&amp;START_MAXIMIZED=FALSE&amp;VAR:CALENDAR=US&amp;VAR:SYMBOL=NE&amp;VAR:INDEX=0"}</definedName>
    <definedName name="_19997__FDSAUDITLINK__">{"fdsup://directions/FAT Viewer?action=UPDATE&amp;creator=factset&amp;DYN_ARGS=TRUE&amp;DOC_NAME=FAT:FQL_AUDITING_CLIENT_TEMPLATE.FAT&amp;display_string=Audit&amp;VAR:KEY=TCDYDSPGFI&amp;VAR:QUERY=RkZfRU5UUlBSX1ZBTF9EQUlMWSg0MDExNywsLCwsJ0RJTCcp&amp;WINDOW=FIRST_POPUP&amp;HEIGHT=450&amp;WIDTH=","450&amp;START_MAXIMIZED=FALSE&amp;VAR:CALENDAR=US&amp;VAR:SYMBOL=ESV&amp;VAR:INDEX=0"}</definedName>
    <definedName name="_19998__FDSAUDITLINK__">{"fdsup://directions/FAT Viewer?action=UPDATE&amp;creator=factset&amp;DYN_ARGS=TRUE&amp;DOC_NAME=FAT:FQL_AUDITING_CLIENT_TEMPLATE.FAT&amp;display_string=Audit&amp;VAR:KEY=LQJGVKDQBY&amp;VAR:QUERY=RkZfRU5UUlBSX1ZBTF9EQUlMWSg0MDExNywsLCwsJ0RJTCcp&amp;WINDOW=FIRST_POPUP&amp;HEIGHT=450&amp;WIDTH=","450&amp;START_MAXIMIZED=FALSE&amp;VAR:CALENDAR=US&amp;VAR:SYMBOL=B07Y0K&amp;VAR:INDEX=0"}</definedName>
    <definedName name="_19999__FDSAUDITLINK__">{"fdsup://directions/FAT Viewer?action=UPDATE&amp;creator=factset&amp;DYN_ARGS=TRUE&amp;DOC_NAME=FAT:FQL_AUDITING_CLIENT_TEMPLATE.FAT&amp;display_string=Audit&amp;VAR:KEY=LQJGVKDQBY&amp;VAR:QUERY=RkZfRU5UUlBSX1ZBTF9EQUlMWSg0MDExNywsLCwsJ0RJTCcp&amp;WINDOW=FIRST_POPUP&amp;HEIGHT=450&amp;WIDTH=","450&amp;START_MAXIMIZED=FALSE&amp;VAR:CALENDAR=US&amp;VAR:SYMBOL=B07Y0K&amp;VAR:INDEX=0"}</definedName>
    <definedName name="_1a3feddba8c3445cb8a344db9aaa3d18" hidden="1">#REF!</definedName>
    <definedName name="_1b9e8d447108459ba7d4acf8792cf4eb" hidden="1">#REF!</definedName>
    <definedName name="_1c76c579c46e41ef853a7c96ddb81ff2" hidden="1">#REF!</definedName>
    <definedName name="_1c7a0f052d4b40ea89f98e2876227132" hidden="1">#REF!</definedName>
    <definedName name="_1d5be97ab26c4b559c84a932aba43a56" hidden="1">#REF!</definedName>
    <definedName name="_1dcdbced37844beb9841db16a74670c1" hidden="1">#REF!</definedName>
    <definedName name="_1de2efae10da4160ba7ac48fab7b8785" hidden="1">#REF!</definedName>
    <definedName name="_1ecb5c53d3e14447a6cc9eb68dfc7669" hidden="1">#REF!</definedName>
    <definedName name="_1f129b4919ab47dea1258c964aed01ed" hidden="1">#REF!</definedName>
    <definedName name="_1f2cc5a01837408fa4225841c42d4ccc" hidden="1">#REF!</definedName>
    <definedName name="_1fe09e53dd5d45a4a4091fb9f35f1039" hidden="1">#REF!</definedName>
    <definedName name="_1IQ_OTHE塅䕃_塅ERENT_LIAB" hidden="1">"c1404"</definedName>
    <definedName name="_1IQ_TOTAL_REV_2Y__¡È¼1GROWTH" hidden="1">"c1297"</definedName>
    <definedName name="_2__123Graph_ACHART_10" hidden="1">'[10]#REF'!$E$226:$T$226</definedName>
    <definedName name="_2__123Graph_AMKT_STOR" hidden="1">[5]DSAR!$AR$6:$AR$23</definedName>
    <definedName name="_2__FDSAUDITLINK__">{"fdsup://directions/FAT Viewer?action=UPDATE&amp;creator=factset&amp;DYN_ARGS=TRUE&amp;DOC_NAME=FAT:FQL_AUDITING_CLIENT_TEMPLATE.FAT&amp;display_string=Audit&amp;VAR:KEY=PAPCJETCVQ&amp;VAR:QUERY=RkZfQ0FQRVgoQU5OLC0xRlksLCwsVVNEKQ==&amp;WINDOW=FIRST_POPUP&amp;HEIGHT=450&amp;WIDTH=450&amp;START_MA","XIMIZED=FALSE&amp;VAR:CALENDAR=US&amp;VAR:SYMBOL=653323&amp;VAR:INDEX=0"}</definedName>
    <definedName name="_2__FDSAUDITLINK___1">{"fdsup://directions/FAT Viewer?action=UPDATE&amp;creator=factset&amp;DYN_ARGS=TRUE&amp;DOC_NAME=FAT:FQL_AUDITING_CLIENT_TEMPLATE.FAT&amp;display_string=Audit&amp;VAR:KEY=ZARWTAHEDM&amp;VAR:QUERY=RkZfRUJJVChDQUwsMjAwOSwsLCxVU0Qp&amp;WINDOW=FIRST_POPUP&amp;HEIGHT=450&amp;WIDTH=450&amp;START_MAXIMI","ZED=FALSE&amp;VAR:CALENDAR=US&amp;VAR:SYMBOL=RHT&amp;VAR:INDEX=0"}</definedName>
    <definedName name="_2_02">#REF!</definedName>
    <definedName name="_20__123Graph_AR_DZEM" hidden="1">[10]Sheet3!#REF!</definedName>
    <definedName name="_20__123Graph_XCHART_1" hidden="1">'[12]AP ''S ANALYSIS'!#REF!</definedName>
    <definedName name="_20__FDSAUDITLINK__">{"fdsup://directions/FAT Viewer?action=UPDATE&amp;creator=factset&amp;DYN_ARGS=TRUE&amp;DOC_NAME=FAT:FQL_AUDITING_CLIENT_TEMPLATE.FAT&amp;display_string=Audit&amp;VAR:KEY=WBYDQBYRGN&amp;VAR:QUERY=RkZfRU5UUlBSX1ZBTF9EQUlMWSg0MDc2NywsLCwsJ0RJTCcp&amp;WINDOW=FIRST_POPUP&amp;HEIGHT=450&amp;WIDTH=","450&amp;START_MAXIMIZED=FALSE&amp;VAR:CALENDAR=US&amp;VAR:SYMBOL=NTRI&amp;VAR:INDEX=0"}</definedName>
    <definedName name="_20__FDSAUDITLINK___1">{"fdsup://directions/FAT Viewer?action=UPDATE&amp;creator=factset&amp;DYN_ARGS=TRUE&amp;DOC_NAME=FAT:FQL_AUDITING_CLIENT_TEMPLATE.FAT&amp;display_string=Audit&amp;VAR:KEY=WJMVILSHAT&amp;VAR:QUERY=RkZfU0FMRVMoQ0FMLDIwMTAsLCwsVVNEKQ==&amp;WINDOW=FIRST_POPUP&amp;HEIGHT=450&amp;WIDTH=450&amp;START_MA","XIMIZED=FALSE&amp;VAR:CALENDAR=US&amp;VAR:SYMBOL=LOGM&amp;VAR:INDEX=0"}</definedName>
    <definedName name="_200__FDSAUDITLINK__">{"fdsup://IBCentral/FAT Viewer?action=UPDATE&amp;creator=factset&amp;DOC_NAME=fat:reuters_qtrly_source_window.fat&amp;display_string=Audit&amp;DYN_ARGS=TRUE&amp;VAR:ID1=88077910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00__FDSAUDITLINK___1">{"fdsup://Directions/FactSet Auditing Viewer?action=AUDIT_VALUE&amp;DB=129&amp;ID1=14133710&amp;VALUEID=02001&amp;SDATE=201103&amp;PERIODTYPE=QTR_STD&amp;SCFT=3&amp;window=popup_no_bar&amp;width=385&amp;height=120&amp;START_MAXIMIZED=FALSE&amp;creator=factset&amp;display_string=Audit"}</definedName>
    <definedName name="_2000">#REF!</definedName>
    <definedName name="_200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00__FDSAUDITLINK__">{"fdsup://directions/FAT Viewer?action=UPDATE&amp;creator=factset&amp;DYN_ARGS=TRUE&amp;DOC_NAME=FAT:FQL_AUDITING_CLIENT_TEMPLATE.FAT&amp;display_string=Audit&amp;VAR:KEY=HYNMJWRWJS&amp;VAR:QUERY=RkZfRU5UUlBSX1ZBTF9EQUlMWSg0MDA4NiwsLCwsJ0RJTCcp&amp;WINDOW=FIRST_POPUP&amp;HEIGHT=450&amp;WIDTH=","450&amp;START_MAXIMIZED=FALSE&amp;VAR:CALENDAR=US&amp;VAR:SYMBOL=ATW&amp;VAR:INDEX=0"}</definedName>
    <definedName name="_20001__FDSAUDITLINK__">{"fdsup://directions/FAT Viewer?action=UPDATE&amp;creator=factset&amp;DYN_ARGS=TRUE&amp;DOC_NAME=FAT:FQL_AUDITING_CLIENT_TEMPLATE.FAT&amp;display_string=Audit&amp;VAR:KEY=HYNMJWRWJS&amp;VAR:QUERY=RkZfRU5UUlBSX1ZBTF9EQUlMWSg0MDA4NiwsLCwsJ0RJTCcp&amp;WINDOW=FIRST_POPUP&amp;HEIGHT=450&amp;WIDTH=","450&amp;START_MAXIMIZED=FALSE&amp;VAR:CALENDAR=US&amp;VAR:SYMBOL=ATW&amp;VAR:INDEX=0"}</definedName>
    <definedName name="_20002__FDSAUDITLINK__">{"fdsup://directions/FAT Viewer?action=UPDATE&amp;creator=factset&amp;DYN_ARGS=TRUE&amp;DOC_NAME=FAT:FQL_AUDITING_CLIENT_TEMPLATE.FAT&amp;display_string=Audit&amp;VAR:KEY=FKXIXOZQPA&amp;VAR:QUERY=RkZfRU5UUlBSX1ZBTF9EQUlMWSg0MDA4NiwsLCwsJ0RJTCcp&amp;WINDOW=FIRST_POPUP&amp;HEIGHT=450&amp;WIDTH=","450&amp;START_MAXIMIZED=FALSE&amp;VAR:CALENDAR=US&amp;VAR:SYMBOL=RDC&amp;VAR:INDEX=0"}</definedName>
    <definedName name="_20003__FDSAUDITLINK__">{"fdsup://directions/FAT Viewer?action=UPDATE&amp;creator=factset&amp;DYN_ARGS=TRUE&amp;DOC_NAME=FAT:FQL_AUDITING_CLIENT_TEMPLATE.FAT&amp;display_string=Audit&amp;VAR:KEY=FKXIXOZQPA&amp;VAR:QUERY=RkZfRU5UUlBSX1ZBTF9EQUlMWSg0MDA4NiwsLCwsJ0RJTCcp&amp;WINDOW=FIRST_POPUP&amp;HEIGHT=450&amp;WIDTH=","450&amp;START_MAXIMIZED=FALSE&amp;VAR:CALENDAR=US&amp;VAR:SYMBOL=RDC&amp;VAR:INDEX=0"}</definedName>
    <definedName name="_20004__FDSAUDITLINK__">{"fdsup://directions/FAT Viewer?action=UPDATE&amp;creator=factset&amp;DYN_ARGS=TRUE&amp;DOC_NAME=FAT:FQL_AUDITING_CLIENT_TEMPLATE.FAT&amp;display_string=Audit&amp;VAR:KEY=LUXIVMTGNQ&amp;VAR:QUERY=RkZfRU5UUlBSX1ZBTF9EQUlMWSg0MDA4NiwsLCwsJ0RJTCcp&amp;WINDOW=FIRST_POPUP&amp;HEIGHT=450&amp;WIDTH=","450&amp;START_MAXIMIZED=FALSE&amp;VAR:CALENDAR=US&amp;VAR:SYMBOL=NE&amp;VAR:INDEX=0"}</definedName>
    <definedName name="_20005__FDSAUDITLINK__">{"fdsup://directions/FAT Viewer?action=UPDATE&amp;creator=factset&amp;DYN_ARGS=TRUE&amp;DOC_NAME=FAT:FQL_AUDITING_CLIENT_TEMPLATE.FAT&amp;display_string=Audit&amp;VAR:KEY=LUXIVMTGNQ&amp;VAR:QUERY=RkZfRU5UUlBSX1ZBTF9EQUlMWSg0MDA4NiwsLCwsJ0RJTCcp&amp;WINDOW=FIRST_POPUP&amp;HEIGHT=450&amp;WIDTH=","450&amp;START_MAXIMIZED=FALSE&amp;VAR:CALENDAR=US&amp;VAR:SYMBOL=NE&amp;VAR:INDEX=0"}</definedName>
    <definedName name="_20006__FDSAUDITLINK__">{"fdsup://directions/FAT Viewer?action=UPDATE&amp;creator=factset&amp;DYN_ARGS=TRUE&amp;DOC_NAME=FAT:FQL_AUDITING_CLIENT_TEMPLATE.FAT&amp;display_string=Audit&amp;VAR:KEY=NIDOBWLGPM&amp;VAR:QUERY=RkZfRU5UUlBSX1ZBTF9EQUlMWSg0MDA4NiwsLCwsJ0RJTCcp&amp;WINDOW=FIRST_POPUP&amp;HEIGHT=450&amp;WIDTH=","450&amp;START_MAXIMIZED=FALSE&amp;VAR:CALENDAR=US&amp;VAR:SYMBOL=ESV&amp;VAR:INDEX=0"}</definedName>
    <definedName name="_20007__FDSAUDITLINK__">{"fdsup://directions/FAT Viewer?action=UPDATE&amp;creator=factset&amp;DYN_ARGS=TRUE&amp;DOC_NAME=FAT:FQL_AUDITING_CLIENT_TEMPLATE.FAT&amp;display_string=Audit&amp;VAR:KEY=ZOFEXMBYPW&amp;VAR:QUERY=RkZfRU5UUlBSX1ZBTF9EQUlMWSg0MDA4NiwsLCwsJ0RJTCcp&amp;WINDOW=FIRST_POPUP&amp;HEIGHT=450&amp;WIDTH=","450&amp;START_MAXIMIZED=FALSE&amp;VAR:CALENDAR=US&amp;VAR:SYMBOL=B07Y0K&amp;VAR:INDEX=0"}</definedName>
    <definedName name="_20008__FDSAUDITLINK__">{"fdsup://directions/FAT Viewer?action=UPDATE&amp;creator=factset&amp;DYN_ARGS=TRUE&amp;DOC_NAME=FAT:FQL_AUDITING_CLIENT_TEMPLATE.FAT&amp;display_string=Audit&amp;VAR:KEY=ZOFEXMBYPW&amp;VAR:QUERY=RkZfRU5UUlBSX1ZBTF9EQUlMWSg0MDA4NiwsLCwsJ0RJTCcp&amp;WINDOW=FIRST_POPUP&amp;HEIGHT=450&amp;WIDTH=","450&amp;START_MAXIMIZED=FALSE&amp;VAR:CALENDAR=US&amp;VAR:SYMBOL=B07Y0K&amp;VAR:INDEX=0"}</definedName>
    <definedName name="_20009__FDSAUDITLINK__">{"fdsup://directions/FAT Viewer?action=UPDATE&amp;creator=factset&amp;DYN_ARGS=TRUE&amp;DOC_NAME=FAT:FQL_AUDITING_CLIENT_TEMPLATE.FAT&amp;display_string=Audit&amp;VAR:KEY=BQNUPYJSPE&amp;VAR:QUERY=RkZfRU5UUlBSX1ZBTF9EQUlMWSg0MDA1NiwsLCwsJ0RJTCcp&amp;WINDOW=FIRST_POPUP&amp;HEIGHT=450&amp;WIDTH=","450&amp;START_MAXIMIZED=FALSE&amp;VAR:CALENDAR=US&amp;VAR:SYMBOL=ATW&amp;VAR:INDEX=0"}</definedName>
    <definedName name="_200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10__FDSAUDITLINK__">{"fdsup://directions/FAT Viewer?action=UPDATE&amp;creator=factset&amp;DYN_ARGS=TRUE&amp;DOC_NAME=FAT:FQL_AUDITING_CLIENT_TEMPLATE.FAT&amp;display_string=Audit&amp;VAR:KEY=BQNUPYJSPE&amp;VAR:QUERY=RkZfRU5UUlBSX1ZBTF9EQUlMWSg0MDA1NiwsLCwsJ0RJTCcp&amp;WINDOW=FIRST_POPUP&amp;HEIGHT=450&amp;WIDTH=","450&amp;START_MAXIMIZED=FALSE&amp;VAR:CALENDAR=US&amp;VAR:SYMBOL=ATW&amp;VAR:INDEX=0"}</definedName>
    <definedName name="_20011__FDSAUDITLINK__">{"fdsup://directions/FAT Viewer?action=UPDATE&amp;creator=factset&amp;DYN_ARGS=TRUE&amp;DOC_NAME=FAT:FQL_AUDITING_CLIENT_TEMPLATE.FAT&amp;display_string=Audit&amp;VAR:KEY=HSTMZSBSFA&amp;VAR:QUERY=RkZfRU5UUlBSX1ZBTF9EQUlMWSg0MDA1NiwsLCwsJ0RJTCcp&amp;WINDOW=FIRST_POPUP&amp;HEIGHT=450&amp;WIDTH=","450&amp;START_MAXIMIZED=FALSE&amp;VAR:CALENDAR=US&amp;VAR:SYMBOL=RDC&amp;VAR:INDEX=0"}</definedName>
    <definedName name="_20012__FDSAUDITLINK__">{"fdsup://directions/FAT Viewer?action=UPDATE&amp;creator=factset&amp;DYN_ARGS=TRUE&amp;DOC_NAME=FAT:FQL_AUDITING_CLIENT_TEMPLATE.FAT&amp;display_string=Audit&amp;VAR:KEY=HSTMZSBSFA&amp;VAR:QUERY=RkZfRU5UUlBSX1ZBTF9EQUlMWSg0MDA1NiwsLCwsJ0RJTCcp&amp;WINDOW=FIRST_POPUP&amp;HEIGHT=450&amp;WIDTH=","450&amp;START_MAXIMIZED=FALSE&amp;VAR:CALENDAR=US&amp;VAR:SYMBOL=RDC&amp;VAR:INDEX=0"}</definedName>
    <definedName name="_20013__FDSAUDITLINK__">{"fdsup://directions/FAT Viewer?action=UPDATE&amp;creator=factset&amp;DYN_ARGS=TRUE&amp;DOC_NAME=FAT:FQL_AUDITING_CLIENT_TEMPLATE.FAT&amp;display_string=Audit&amp;VAR:KEY=BQZEHOTMNO&amp;VAR:QUERY=RkZfRU5UUlBSX1ZBTF9EQUlMWSg0MDA1NiwsLCwsJ0RJTCcp&amp;WINDOW=FIRST_POPUP&amp;HEIGHT=450&amp;WIDTH=","450&amp;START_MAXIMIZED=FALSE&amp;VAR:CALENDAR=US&amp;VAR:SYMBOL=NE&amp;VAR:INDEX=0"}</definedName>
    <definedName name="_20014__FDSAUDITLINK__">{"fdsup://directions/FAT Viewer?action=UPDATE&amp;creator=factset&amp;DYN_ARGS=TRUE&amp;DOC_NAME=FAT:FQL_AUDITING_CLIENT_TEMPLATE.FAT&amp;display_string=Audit&amp;VAR:KEY=BQZEHOTMNO&amp;VAR:QUERY=RkZfRU5UUlBSX1ZBTF9EQUlMWSg0MDA1NiwsLCwsJ0RJTCcp&amp;WINDOW=FIRST_POPUP&amp;HEIGHT=450&amp;WIDTH=","450&amp;START_MAXIMIZED=FALSE&amp;VAR:CALENDAR=US&amp;VAR:SYMBOL=NE&amp;VAR:INDEX=0"}</definedName>
    <definedName name="_20015__FDSAUDITLINK__">{"fdsup://directions/FAT Viewer?action=UPDATE&amp;creator=factset&amp;DYN_ARGS=TRUE&amp;DOC_NAME=FAT:FQL_AUDITING_CLIENT_TEMPLATE.FAT&amp;display_string=Audit&amp;VAR:KEY=FUVSHYDEHK&amp;VAR:QUERY=RkZfRU5UUlBSX1ZBTF9EQUlMWSg0MDA1NiwsLCwsJ0RJTCcp&amp;WINDOW=FIRST_POPUP&amp;HEIGHT=450&amp;WIDTH=","450&amp;START_MAXIMIZED=FALSE&amp;VAR:CALENDAR=US&amp;VAR:SYMBOL=ESV&amp;VAR:INDEX=0"}</definedName>
    <definedName name="_20016__FDSAUDITLINK__">{"fdsup://directions/FAT Viewer?action=UPDATE&amp;creator=factset&amp;DYN_ARGS=TRUE&amp;DOC_NAME=FAT:FQL_AUDITING_CLIENT_TEMPLATE.FAT&amp;display_string=Audit&amp;VAR:KEY=RKNOVYPQTC&amp;VAR:QUERY=RkZfRU5UUlBSX1ZBTF9EQUlMWSg0MDA1NiwsLCwsJ0RJTCcp&amp;WINDOW=FIRST_POPUP&amp;HEIGHT=450&amp;WIDTH=","450&amp;START_MAXIMIZED=FALSE&amp;VAR:CALENDAR=US&amp;VAR:SYMBOL=B07Y0K&amp;VAR:INDEX=0"}</definedName>
    <definedName name="_20017__FDSAUDITLINK__">{"fdsup://directions/FAT Viewer?action=UPDATE&amp;creator=factset&amp;DYN_ARGS=TRUE&amp;DOC_NAME=FAT:FQL_AUDITING_CLIENT_TEMPLATE.FAT&amp;display_string=Audit&amp;VAR:KEY=RKNOVYPQTC&amp;VAR:QUERY=RkZfRU5UUlBSX1ZBTF9EQUlMWSg0MDA1NiwsLCwsJ0RJTCcp&amp;WINDOW=FIRST_POPUP&amp;HEIGHT=450&amp;WIDTH=","450&amp;START_MAXIMIZED=FALSE&amp;VAR:CALENDAR=US&amp;VAR:SYMBOL=B07Y0K&amp;VAR:INDEX=0"}</definedName>
    <definedName name="_20018__FDSAUDITLINK__">{"fdsup://directions/FAT Viewer?action=UPDATE&amp;creator=factset&amp;DYN_ARGS=TRUE&amp;DOC_NAME=FAT:FQL_AUDITING_CLIENT_TEMPLATE.FAT&amp;display_string=Audit&amp;VAR:KEY=ZCDQZSBUTU&amp;VAR:QUERY=RkZfRU5UUlBSX1ZBTF9EQUlMWSg0MDAyNSwsLCwsJ0RJTCcp&amp;WINDOW=FIRST_POPUP&amp;HEIGHT=450&amp;WIDTH=","450&amp;START_MAXIMIZED=FALSE&amp;VAR:CALENDAR=US&amp;VAR:SYMBOL=ATW&amp;VAR:INDEX=0"}</definedName>
    <definedName name="_20019__FDSAUDITLINK__">{"fdsup://directions/FAT Viewer?action=UPDATE&amp;creator=factset&amp;DYN_ARGS=TRUE&amp;DOC_NAME=FAT:FQL_AUDITING_CLIENT_TEMPLATE.FAT&amp;display_string=Audit&amp;VAR:KEY=ZCDQZSBUTU&amp;VAR:QUERY=RkZfRU5UUlBSX1ZBTF9EQUlMWSg0MDAyNSwsLCwsJ0RJTCcp&amp;WINDOW=FIRST_POPUP&amp;HEIGHT=450&amp;WIDTH=","450&amp;START_MAXIMIZED=FALSE&amp;VAR:CALENDAR=US&amp;VAR:SYMBOL=ATW&amp;VAR:INDEX=0"}</definedName>
    <definedName name="_200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20__FDSAUDITLINK__">{"fdsup://directions/FAT Viewer?action=UPDATE&amp;creator=factset&amp;DYN_ARGS=TRUE&amp;DOC_NAME=FAT:FQL_AUDITING_CLIENT_TEMPLATE.FAT&amp;display_string=Audit&amp;VAR:KEY=LONKJANYTW&amp;VAR:QUERY=RkZfRU5UUlBSX1ZBTF9EQUlMWSg0MDAyNSwsLCwsJ0RJTCcp&amp;WINDOW=FIRST_POPUP&amp;HEIGHT=450&amp;WIDTH=","450&amp;START_MAXIMIZED=FALSE&amp;VAR:CALENDAR=US&amp;VAR:SYMBOL=RDC&amp;VAR:INDEX=0"}</definedName>
    <definedName name="_20021__FDSAUDITLINK__">{"fdsup://directions/FAT Viewer?action=UPDATE&amp;creator=factset&amp;DYN_ARGS=TRUE&amp;DOC_NAME=FAT:FQL_AUDITING_CLIENT_TEMPLATE.FAT&amp;display_string=Audit&amp;VAR:KEY=LONKJANYTW&amp;VAR:QUERY=RkZfRU5UUlBSX1ZBTF9EQUlMWSg0MDAyNSwsLCwsJ0RJTCcp&amp;WINDOW=FIRST_POPUP&amp;HEIGHT=450&amp;WIDTH=","450&amp;START_MAXIMIZED=FALSE&amp;VAR:CALENDAR=US&amp;VAR:SYMBOL=RDC&amp;VAR:INDEX=0"}</definedName>
    <definedName name="_20022__FDSAUDITLINK__">{"fdsup://directions/FAT Viewer?action=UPDATE&amp;creator=factset&amp;DYN_ARGS=TRUE&amp;DOC_NAME=FAT:FQL_AUDITING_CLIENT_TEMPLATE.FAT&amp;display_string=Audit&amp;VAR:KEY=PWFSZEHARM&amp;VAR:QUERY=RkZfRU5UUlBSX1ZBTF9EQUlMWSg0MDAyNSwsLCwsJ0RJTCcp&amp;WINDOW=FIRST_POPUP&amp;HEIGHT=450&amp;WIDTH=","450&amp;START_MAXIMIZED=FALSE&amp;VAR:CALENDAR=US&amp;VAR:SYMBOL=NE&amp;VAR:INDEX=0"}</definedName>
    <definedName name="_20023__FDSAUDITLINK__">{"fdsup://directions/FAT Viewer?action=UPDATE&amp;creator=factset&amp;DYN_ARGS=TRUE&amp;DOC_NAME=FAT:FQL_AUDITING_CLIENT_TEMPLATE.FAT&amp;display_string=Audit&amp;VAR:KEY=PWFSZEHARM&amp;VAR:QUERY=RkZfRU5UUlBSX1ZBTF9EQUlMWSg0MDAyNSwsLCwsJ0RJTCcp&amp;WINDOW=FIRST_POPUP&amp;HEIGHT=450&amp;WIDTH=","450&amp;START_MAXIMIZED=FALSE&amp;VAR:CALENDAR=US&amp;VAR:SYMBOL=NE&amp;VAR:INDEX=0"}</definedName>
    <definedName name="_20024__FDSAUDITLINK__">{"fdsup://directions/FAT Viewer?action=UPDATE&amp;creator=factset&amp;DYN_ARGS=TRUE&amp;DOC_NAME=FAT:FQL_AUDITING_CLIENT_TEMPLATE.FAT&amp;display_string=Audit&amp;VAR:KEY=ZQZUDMPYBS&amp;VAR:QUERY=RkZfRU5UUlBSX1ZBTF9EQUlMWSg0MDAyNSwsLCwsJ0RJTCcp&amp;WINDOW=FIRST_POPUP&amp;HEIGHT=450&amp;WIDTH=","450&amp;START_MAXIMIZED=FALSE&amp;VAR:CALENDAR=US&amp;VAR:SYMBOL=ESV&amp;VAR:INDEX=0"}</definedName>
    <definedName name="_20025__FDSAUDITLINK__">{"fdsup://directions/FAT Viewer?action=UPDATE&amp;creator=factset&amp;DYN_ARGS=TRUE&amp;DOC_NAME=FAT:FQL_AUDITING_CLIENT_TEMPLATE.FAT&amp;display_string=Audit&amp;VAR:KEY=XYZAZKVYDE&amp;VAR:QUERY=RkZfRU5UUlBSX1ZBTF9EQUlMWSg0MDAyNSwsLCwsJ0RJTCcp&amp;WINDOW=FIRST_POPUP&amp;HEIGHT=450&amp;WIDTH=","450&amp;START_MAXIMIZED=FALSE&amp;VAR:CALENDAR=US&amp;VAR:SYMBOL=B07Y0K&amp;VAR:INDEX=0"}</definedName>
    <definedName name="_20026__FDSAUDITLINK__">{"fdsup://directions/FAT Viewer?action=UPDATE&amp;creator=factset&amp;DYN_ARGS=TRUE&amp;DOC_NAME=FAT:FQL_AUDITING_CLIENT_TEMPLATE.FAT&amp;display_string=Audit&amp;VAR:KEY=XYZAZKVYDE&amp;VAR:QUERY=RkZfRU5UUlBSX1ZBTF9EQUlMWSg0MDAyNSwsLCwsJ0RJTCcp&amp;WINDOW=FIRST_POPUP&amp;HEIGHT=450&amp;WIDTH=","450&amp;START_MAXIMIZED=FALSE&amp;VAR:CALENDAR=US&amp;VAR:SYMBOL=B07Y0K&amp;VAR:INDEX=0"}</definedName>
    <definedName name="_20027__FDSAUDITLINK__">{"fdsup://directions/FAT Viewer?action=UPDATE&amp;creator=factset&amp;DYN_ARGS=TRUE&amp;DOC_NAME=FAT:FQL_AUDITING_CLIENT_TEMPLATE.FAT&amp;display_string=Audit&amp;VAR:KEY=TCXOXGBKJC&amp;VAR:QUERY=RkZfRU5UUlBSX1ZBTF9EQUlMWSgzOTk5NCwsLCwsJ0RJTCcp&amp;WINDOW=FIRST_POPUP&amp;HEIGHT=450&amp;WIDTH=","450&amp;START_MAXIMIZED=FALSE&amp;VAR:CALENDAR=US&amp;VAR:SYMBOL=ATW&amp;VAR:INDEX=0"}</definedName>
    <definedName name="_20028__FDSAUDITLINK__">{"fdsup://directions/FAT Viewer?action=UPDATE&amp;creator=factset&amp;DYN_ARGS=TRUE&amp;DOC_NAME=FAT:FQL_AUDITING_CLIENT_TEMPLATE.FAT&amp;display_string=Audit&amp;VAR:KEY=TCXOXGBKJC&amp;VAR:QUERY=RkZfRU5UUlBSX1ZBTF9EQUlMWSgzOTk5NCwsLCwsJ0RJTCcp&amp;WINDOW=FIRST_POPUP&amp;HEIGHT=450&amp;WIDTH=","450&amp;START_MAXIMIZED=FALSE&amp;VAR:CALENDAR=US&amp;VAR:SYMBOL=ATW&amp;VAR:INDEX=0"}</definedName>
    <definedName name="_20029__FDSAUDITLINK__">{"fdsup://directions/FAT Viewer?action=UPDATE&amp;creator=factset&amp;DYN_ARGS=TRUE&amp;DOC_NAME=FAT:FQL_AUDITING_CLIENT_TEMPLATE.FAT&amp;display_string=Audit&amp;VAR:KEY=TMPELEHKPI&amp;VAR:QUERY=RkZfRU5UUlBSX1ZBTF9EQUlMWSgzOTk5NCwsLCwsJ0RJTCcp&amp;WINDOW=FIRST_POPUP&amp;HEIGHT=450&amp;WIDTH=","450&amp;START_MAXIMIZED=FALSE&amp;VAR:CALENDAR=US&amp;VAR:SYMBOL=RDC&amp;VAR:INDEX=0"}</definedName>
    <definedName name="_2003">#REF!</definedName>
    <definedName name="_200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30__FDSAUDITLINK__">{"fdsup://directions/FAT Viewer?action=UPDATE&amp;creator=factset&amp;DYN_ARGS=TRUE&amp;DOC_NAME=FAT:FQL_AUDITING_CLIENT_TEMPLATE.FAT&amp;display_string=Audit&amp;VAR:KEY=TMPELEHKPI&amp;VAR:QUERY=RkZfRU5UUlBSX1ZBTF9EQUlMWSgzOTk5NCwsLCwsJ0RJTCcp&amp;WINDOW=FIRST_POPUP&amp;HEIGHT=450&amp;WIDTH=","450&amp;START_MAXIMIZED=FALSE&amp;VAR:CALENDAR=US&amp;VAR:SYMBOL=RDC&amp;VAR:INDEX=0"}</definedName>
    <definedName name="_20031__FDSAUDITLINK__">{"fdsup://directions/FAT Viewer?action=UPDATE&amp;creator=factset&amp;DYN_ARGS=TRUE&amp;DOC_NAME=FAT:FQL_AUDITING_CLIENT_TEMPLATE.FAT&amp;display_string=Audit&amp;VAR:KEY=HGHALQVUVW&amp;VAR:QUERY=RkZfRU5UUlBSX1ZBTF9EQUlMWSgzOTk5NCwsLCwsJ0RJTCcp&amp;WINDOW=FIRST_POPUP&amp;HEIGHT=450&amp;WIDTH=","450&amp;START_MAXIMIZED=FALSE&amp;VAR:CALENDAR=US&amp;VAR:SYMBOL=NE&amp;VAR:INDEX=0"}</definedName>
    <definedName name="_20032__FDSAUDITLINK__">{"fdsup://directions/FAT Viewer?action=UPDATE&amp;creator=factset&amp;DYN_ARGS=TRUE&amp;DOC_NAME=FAT:FQL_AUDITING_CLIENT_TEMPLATE.FAT&amp;display_string=Audit&amp;VAR:KEY=HGHALQVUVW&amp;VAR:QUERY=RkZfRU5UUlBSX1ZBTF9EQUlMWSgzOTk5NCwsLCwsJ0RJTCcp&amp;WINDOW=FIRST_POPUP&amp;HEIGHT=450&amp;WIDTH=","450&amp;START_MAXIMIZED=FALSE&amp;VAR:CALENDAR=US&amp;VAR:SYMBOL=NE&amp;VAR:INDEX=0"}</definedName>
    <definedName name="_20033__FDSAUDITLINK__">{"fdsup://directions/FAT Viewer?action=UPDATE&amp;creator=factset&amp;DYN_ARGS=TRUE&amp;DOC_NAME=FAT:FQL_AUDITING_CLIENT_TEMPLATE.FAT&amp;display_string=Audit&amp;VAR:KEY=ZSVEDABIXI&amp;VAR:QUERY=RkZfRU5UUlBSX1ZBTF9EQUlMWSgzOTk5NCwsLCwsJ0RJTCcp&amp;WINDOW=FIRST_POPUP&amp;HEIGHT=450&amp;WIDTH=","450&amp;START_MAXIMIZED=FALSE&amp;VAR:CALENDAR=US&amp;VAR:SYMBOL=ESV&amp;VAR:INDEX=0"}</definedName>
    <definedName name="_20034__FDSAUDITLINK__">{"fdsup://directions/FAT Viewer?action=UPDATE&amp;creator=factset&amp;DYN_ARGS=TRUE&amp;DOC_NAME=FAT:FQL_AUDITING_CLIENT_TEMPLATE.FAT&amp;display_string=Audit&amp;VAR:KEY=NQVSRCPMPS&amp;VAR:QUERY=RkZfRU5UUlBSX1ZBTF9EQUlMWSgzOTk5NCwsLCwsJ0RJTCcp&amp;WINDOW=FIRST_POPUP&amp;HEIGHT=450&amp;WIDTH=","450&amp;START_MAXIMIZED=FALSE&amp;VAR:CALENDAR=US&amp;VAR:SYMBOL=B07Y0K&amp;VAR:INDEX=0"}</definedName>
    <definedName name="_20035__FDSAUDITLINK__">{"fdsup://directions/FAT Viewer?action=UPDATE&amp;creator=factset&amp;DYN_ARGS=TRUE&amp;DOC_NAME=FAT:FQL_AUDITING_CLIENT_TEMPLATE.FAT&amp;display_string=Audit&amp;VAR:KEY=NQVSRCPMPS&amp;VAR:QUERY=RkZfRU5UUlBSX1ZBTF9EQUlMWSgzOTk5NCwsLCwsJ0RJTCcp&amp;WINDOW=FIRST_POPUP&amp;HEIGHT=450&amp;WIDTH=","450&amp;START_MAXIMIZED=FALSE&amp;VAR:CALENDAR=US&amp;VAR:SYMBOL=B07Y0K&amp;VAR:INDEX=0"}</definedName>
    <definedName name="_20036__FDSAUDITLINK__">{"fdsup://directions/FAT Viewer?action=UPDATE&amp;creator=factset&amp;DYN_ARGS=TRUE&amp;DOC_NAME=FAT:FQL_AUDITING_CLIENT_TEMPLATE.FAT&amp;display_string=Audit&amp;VAR:KEY=LQNODWZMBC&amp;VAR:QUERY=RkZfRU5UUlBSX1ZBTF9EQUlMWSgzOTk2NCwsLCwsJ0RJTCcp&amp;WINDOW=FIRST_POPUP&amp;HEIGHT=450&amp;WIDTH=","450&amp;START_MAXIMIZED=FALSE&amp;VAR:CALENDAR=US&amp;VAR:SYMBOL=ATW&amp;VAR:INDEX=0"}</definedName>
    <definedName name="_20037__FDSAUDITLINK__">{"fdsup://directions/FAT Viewer?action=UPDATE&amp;creator=factset&amp;DYN_ARGS=TRUE&amp;DOC_NAME=FAT:FQL_AUDITING_CLIENT_TEMPLATE.FAT&amp;display_string=Audit&amp;VAR:KEY=LQNODWZMBC&amp;VAR:QUERY=RkZfRU5UUlBSX1ZBTF9EQUlMWSgzOTk2NCwsLCwsJ0RJTCcp&amp;WINDOW=FIRST_POPUP&amp;HEIGHT=450&amp;WIDTH=","450&amp;START_MAXIMIZED=FALSE&amp;VAR:CALENDAR=US&amp;VAR:SYMBOL=ATW&amp;VAR:INDEX=0"}</definedName>
    <definedName name="_20038__FDSAUDITLINK__">{"fdsup://directions/FAT Viewer?action=UPDATE&amp;creator=factset&amp;DYN_ARGS=TRUE&amp;DOC_NAME=FAT:FQL_AUDITING_CLIENT_TEMPLATE.FAT&amp;display_string=Audit&amp;VAR:KEY=DEXCBULOJA&amp;VAR:QUERY=RkZfRU5UUlBSX1ZBTF9EQUlMWSgzOTk2NCwsLCwsJ0RJTCcp&amp;WINDOW=FIRST_POPUP&amp;HEIGHT=450&amp;WIDTH=","450&amp;START_MAXIMIZED=FALSE&amp;VAR:CALENDAR=US&amp;VAR:SYMBOL=RDC&amp;VAR:INDEX=0"}</definedName>
    <definedName name="_20039__FDSAUDITLINK__">{"fdsup://directions/FAT Viewer?action=UPDATE&amp;creator=factset&amp;DYN_ARGS=TRUE&amp;DOC_NAME=FAT:FQL_AUDITING_CLIENT_TEMPLATE.FAT&amp;display_string=Audit&amp;VAR:KEY=DEXCBULOJA&amp;VAR:QUERY=RkZfRU5UUlBSX1ZBTF9EQUlMWSgzOTk2NCwsLCwsJ0RJTCcp&amp;WINDOW=FIRST_POPUP&amp;HEIGHT=450&amp;WIDTH=","450&amp;START_MAXIMIZED=FALSE&amp;VAR:CALENDAR=US&amp;VAR:SYMBOL=RDC&amp;VAR:INDEX=0"}</definedName>
    <definedName name="_200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40__FDSAUDITLINK__">{"fdsup://directions/FAT Viewer?action=UPDATE&amp;creator=factset&amp;DYN_ARGS=TRUE&amp;DOC_NAME=FAT:FQL_AUDITING_CLIENT_TEMPLATE.FAT&amp;display_string=Audit&amp;VAR:KEY=ZMBWNANGXY&amp;VAR:QUERY=RkZfRU5UUlBSX1ZBTF9EQUlMWSgzOTk2NCwsLCwsJ0RJTCcp&amp;WINDOW=FIRST_POPUP&amp;HEIGHT=450&amp;WIDTH=","450&amp;START_MAXIMIZED=FALSE&amp;VAR:CALENDAR=US&amp;VAR:SYMBOL=NE&amp;VAR:INDEX=0"}</definedName>
    <definedName name="_20041__FDSAUDITLINK__">{"fdsup://directions/FAT Viewer?action=UPDATE&amp;creator=factset&amp;DYN_ARGS=TRUE&amp;DOC_NAME=FAT:FQL_AUDITING_CLIENT_TEMPLATE.FAT&amp;display_string=Audit&amp;VAR:KEY=ZMBWNANGXY&amp;VAR:QUERY=RkZfRU5UUlBSX1ZBTF9EQUlMWSgzOTk2NCwsLCwsJ0RJTCcp&amp;WINDOW=FIRST_POPUP&amp;HEIGHT=450&amp;WIDTH=","450&amp;START_MAXIMIZED=FALSE&amp;VAR:CALENDAR=US&amp;VAR:SYMBOL=NE&amp;VAR:INDEX=0"}</definedName>
    <definedName name="_20042__FDSAUDITLINK__">{"fdsup://directions/FAT Viewer?action=UPDATE&amp;creator=factset&amp;DYN_ARGS=TRUE&amp;DOC_NAME=FAT:FQL_AUDITING_CLIENT_TEMPLATE.FAT&amp;display_string=Audit&amp;VAR:KEY=ZMXYHUFGZW&amp;VAR:QUERY=RkZfRU5UUlBSX1ZBTF9EQUlMWSgzOTk2NCwsLCwsJ0RJTCcp&amp;WINDOW=FIRST_POPUP&amp;HEIGHT=450&amp;WIDTH=","450&amp;START_MAXIMIZED=FALSE&amp;VAR:CALENDAR=US&amp;VAR:SYMBOL=ESV&amp;VAR:INDEX=0"}</definedName>
    <definedName name="_20043__FDSAUDITLINK__">{"fdsup://directions/FAT Viewer?action=UPDATE&amp;creator=factset&amp;DYN_ARGS=TRUE&amp;DOC_NAME=FAT:FQL_AUDITING_CLIENT_TEMPLATE.FAT&amp;display_string=Audit&amp;VAR:KEY=BKZOJOLWHW&amp;VAR:QUERY=RkZfRU5UUlBSX1ZBTF9EQUlMWSgzOTk2NCwsLCwsJ0RJTCcp&amp;WINDOW=FIRST_POPUP&amp;HEIGHT=450&amp;WIDTH=","450&amp;START_MAXIMIZED=FALSE&amp;VAR:CALENDAR=US&amp;VAR:SYMBOL=B07Y0K&amp;VAR:INDEX=0"}</definedName>
    <definedName name="_20044__FDSAUDITLINK__">{"fdsup://directions/FAT Viewer?action=UPDATE&amp;creator=factset&amp;DYN_ARGS=TRUE&amp;DOC_NAME=FAT:FQL_AUDITING_CLIENT_TEMPLATE.FAT&amp;display_string=Audit&amp;VAR:KEY=BKZOJOLWHW&amp;VAR:QUERY=RkZfRU5UUlBSX1ZBTF9EQUlMWSgzOTk2NCwsLCwsJ0RJTCcp&amp;WINDOW=FIRST_POPUP&amp;HEIGHT=450&amp;WIDTH=","450&amp;START_MAXIMIZED=FALSE&amp;VAR:CALENDAR=US&amp;VAR:SYMBOL=B07Y0K&amp;VAR:INDEX=0"}</definedName>
    <definedName name="_20045__FDSAUDITLINK__">{"fdsup://directions/FAT Viewer?action=UPDATE&amp;creator=factset&amp;DYN_ARGS=TRUE&amp;DOC_NAME=FAT:FQL_AUDITING_CLIENT_TEMPLATE.FAT&amp;display_string=Audit&amp;VAR:KEY=REFMPQPCVY&amp;VAR:QUERY=RkZfRU5UUlBSX1ZBTF9EQUlMWSgzOTkzMywsLCwsJ0RJTCcp&amp;WINDOW=FIRST_POPUP&amp;HEIGHT=450&amp;WIDTH=","450&amp;START_MAXIMIZED=FALSE&amp;VAR:CALENDAR=US&amp;VAR:SYMBOL=ATW&amp;VAR:INDEX=0"}</definedName>
    <definedName name="_20046__FDSAUDITLINK__">{"fdsup://directions/FAT Viewer?action=UPDATE&amp;creator=factset&amp;DYN_ARGS=TRUE&amp;DOC_NAME=FAT:FQL_AUDITING_CLIENT_TEMPLATE.FAT&amp;display_string=Audit&amp;VAR:KEY=REFMPQPCVY&amp;VAR:QUERY=RkZfRU5UUlBSX1ZBTF9EQUlMWSgzOTkzMywsLCwsJ0RJTCcp&amp;WINDOW=FIRST_POPUP&amp;HEIGHT=450&amp;WIDTH=","450&amp;START_MAXIMIZED=FALSE&amp;VAR:CALENDAR=US&amp;VAR:SYMBOL=ATW&amp;VAR:INDEX=0"}</definedName>
    <definedName name="_20047__FDSAUDITLINK__">{"fdsup://directions/FAT Viewer?action=UPDATE&amp;creator=factset&amp;DYN_ARGS=TRUE&amp;DOC_NAME=FAT:FQL_AUDITING_CLIENT_TEMPLATE.FAT&amp;display_string=Audit&amp;VAR:KEY=FQJMTOJIBU&amp;VAR:QUERY=RkZfRU5UUlBSX1ZBTF9EQUlMWSgzOTkzMywsLCwsJ0RJTCcp&amp;WINDOW=FIRST_POPUP&amp;HEIGHT=450&amp;WIDTH=","450&amp;START_MAXIMIZED=FALSE&amp;VAR:CALENDAR=US&amp;VAR:SYMBOL=RDC&amp;VAR:INDEX=0"}</definedName>
    <definedName name="_20048__FDSAUDITLINK__">{"fdsup://directions/FAT Viewer?action=UPDATE&amp;creator=factset&amp;DYN_ARGS=TRUE&amp;DOC_NAME=FAT:FQL_AUDITING_CLIENT_TEMPLATE.FAT&amp;display_string=Audit&amp;VAR:KEY=FQJMTOJIBU&amp;VAR:QUERY=RkZfRU5UUlBSX1ZBTF9EQUlMWSgzOTkzMywsLCwsJ0RJTCcp&amp;WINDOW=FIRST_POPUP&amp;HEIGHT=450&amp;WIDTH=","450&amp;START_MAXIMIZED=FALSE&amp;VAR:CALENDAR=US&amp;VAR:SYMBOL=RDC&amp;VAR:INDEX=0"}</definedName>
    <definedName name="_20049__FDSAUDITLINK__">{"fdsup://directions/FAT Viewer?action=UPDATE&amp;creator=factset&amp;DYN_ARGS=TRUE&amp;DOC_NAME=FAT:FQL_AUDITING_CLIENT_TEMPLATE.FAT&amp;display_string=Audit&amp;VAR:KEY=RSJELWTELW&amp;VAR:QUERY=RkZfRU5UUlBSX1ZBTF9EQUlMWSgzOTkzMywsLCwsJ0RJTCcp&amp;WINDOW=FIRST_POPUP&amp;HEIGHT=450&amp;WIDTH=","450&amp;START_MAXIMIZED=FALSE&amp;VAR:CALENDAR=US&amp;VAR:SYMBOL=NE&amp;VAR:INDEX=0"}</definedName>
    <definedName name="_200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50__FDSAUDITLINK__">{"fdsup://directions/FAT Viewer?action=UPDATE&amp;creator=factset&amp;DYN_ARGS=TRUE&amp;DOC_NAME=FAT:FQL_AUDITING_CLIENT_TEMPLATE.FAT&amp;display_string=Audit&amp;VAR:KEY=RSJELWTELW&amp;VAR:QUERY=RkZfRU5UUlBSX1ZBTF9EQUlMWSgzOTkzMywsLCwsJ0RJTCcp&amp;WINDOW=FIRST_POPUP&amp;HEIGHT=450&amp;WIDTH=","450&amp;START_MAXIMIZED=FALSE&amp;VAR:CALENDAR=US&amp;VAR:SYMBOL=NE&amp;VAR:INDEX=0"}</definedName>
    <definedName name="_20051__FDSAUDITLINK__">{"fdsup://directions/FAT Viewer?action=UPDATE&amp;creator=factset&amp;DYN_ARGS=TRUE&amp;DOC_NAME=FAT:FQL_AUDITING_CLIENT_TEMPLATE.FAT&amp;display_string=Audit&amp;VAR:KEY=LGJUTATENW&amp;VAR:QUERY=RkZfRU5UUlBSX1ZBTF9EQUlMWSgzOTkzMywsLCwsJ0RJTCcp&amp;WINDOW=FIRST_POPUP&amp;HEIGHT=450&amp;WIDTH=","450&amp;START_MAXIMIZED=FALSE&amp;VAR:CALENDAR=US&amp;VAR:SYMBOL=ESV&amp;VAR:INDEX=0"}</definedName>
    <definedName name="_20052__FDSAUDITLINK__">{"fdsup://directions/FAT Viewer?action=UPDATE&amp;creator=factset&amp;DYN_ARGS=TRUE&amp;DOC_NAME=FAT:FQL_AUDITING_CLIENT_TEMPLATE.FAT&amp;display_string=Audit&amp;VAR:KEY=VWFADINMTU&amp;VAR:QUERY=RkZfRU5UUlBSX1ZBTF9EQUlMWSgzOTkzMywsLCwsJ0RJTCcp&amp;WINDOW=FIRST_POPUP&amp;HEIGHT=450&amp;WIDTH=","450&amp;START_MAXIMIZED=FALSE&amp;VAR:CALENDAR=US&amp;VAR:SYMBOL=B07Y0K&amp;VAR:INDEX=0"}</definedName>
    <definedName name="_20053__FDSAUDITLINK__">{"fdsup://directions/FAT Viewer?action=UPDATE&amp;creator=factset&amp;DYN_ARGS=TRUE&amp;DOC_NAME=FAT:FQL_AUDITING_CLIENT_TEMPLATE.FAT&amp;display_string=Audit&amp;VAR:KEY=VWFADINMTU&amp;VAR:QUERY=RkZfRU5UUlBSX1ZBTF9EQUlMWSgzOTkzMywsLCwsJ0RJTCcp&amp;WINDOW=FIRST_POPUP&amp;HEIGHT=450&amp;WIDTH=","450&amp;START_MAXIMIZED=FALSE&amp;VAR:CALENDAR=US&amp;VAR:SYMBOL=B07Y0K&amp;VAR:INDEX=0"}</definedName>
    <definedName name="_20054__FDSAUDITLINK__">{"fdsup://directions/FAT Viewer?action=UPDATE&amp;creator=factset&amp;DYN_ARGS=TRUE&amp;DOC_NAME=FAT:FQL_AUDITING_CLIENT_TEMPLATE.FAT&amp;display_string=Audit&amp;VAR:KEY=HCJITQBGPK&amp;VAR:QUERY=RkZfRU5UUlBSX1ZBTF9EQUlMWSgzOTkwMywsLCwsJ0RJTCcp&amp;WINDOW=FIRST_POPUP&amp;HEIGHT=450&amp;WIDTH=","450&amp;START_MAXIMIZED=FALSE&amp;VAR:CALENDAR=US&amp;VAR:SYMBOL=ATW&amp;VAR:INDEX=0"}</definedName>
    <definedName name="_20055__FDSAUDITLINK__">{"fdsup://directions/FAT Viewer?action=UPDATE&amp;creator=factset&amp;DYN_ARGS=TRUE&amp;DOC_NAME=FAT:FQL_AUDITING_CLIENT_TEMPLATE.FAT&amp;display_string=Audit&amp;VAR:KEY=HCJITQBGPK&amp;VAR:QUERY=RkZfRU5UUlBSX1ZBTF9EQUlMWSgzOTkwMywsLCwsJ0RJTCcp&amp;WINDOW=FIRST_POPUP&amp;HEIGHT=450&amp;WIDTH=","450&amp;START_MAXIMIZED=FALSE&amp;VAR:CALENDAR=US&amp;VAR:SYMBOL=ATW&amp;VAR:INDEX=0"}</definedName>
    <definedName name="_20056__FDSAUDITLINK__">{"fdsup://directions/FAT Viewer?action=UPDATE&amp;creator=factset&amp;DYN_ARGS=TRUE&amp;DOC_NAME=FAT:FQL_AUDITING_CLIENT_TEMPLATE.FAT&amp;display_string=Audit&amp;VAR:KEY=DUDEPAHOJA&amp;VAR:QUERY=RkZfRU5UUlBSX1ZBTF9EQUlMWSgzOTkwMywsLCwsJ0RJTCcp&amp;WINDOW=FIRST_POPUP&amp;HEIGHT=450&amp;WIDTH=","450&amp;START_MAXIMIZED=FALSE&amp;VAR:CALENDAR=US&amp;VAR:SYMBOL=RDC&amp;VAR:INDEX=0"}</definedName>
    <definedName name="_20057__FDSAUDITLINK__">{"fdsup://directions/FAT Viewer?action=UPDATE&amp;creator=factset&amp;DYN_ARGS=TRUE&amp;DOC_NAME=FAT:FQL_AUDITING_CLIENT_TEMPLATE.FAT&amp;display_string=Audit&amp;VAR:KEY=DUDEPAHOJA&amp;VAR:QUERY=RkZfRU5UUlBSX1ZBTF9EQUlMWSgzOTkwMywsLCwsJ0RJTCcp&amp;WINDOW=FIRST_POPUP&amp;HEIGHT=450&amp;WIDTH=","450&amp;START_MAXIMIZED=FALSE&amp;VAR:CALENDAR=US&amp;VAR:SYMBOL=RDC&amp;VAR:INDEX=0"}</definedName>
    <definedName name="_20058__FDSAUDITLINK__">{"fdsup://directions/FAT Viewer?action=UPDATE&amp;creator=factset&amp;DYN_ARGS=TRUE&amp;DOC_NAME=FAT:FQL_AUDITING_CLIENT_TEMPLATE.FAT&amp;display_string=Audit&amp;VAR:KEY=XQTCFEVIPI&amp;VAR:QUERY=RkZfRU5UUlBSX1ZBTF9EQUlMWSgzOTkwMywsLCwsJ0RJTCcp&amp;WINDOW=FIRST_POPUP&amp;HEIGHT=450&amp;WIDTH=","450&amp;START_MAXIMIZED=FALSE&amp;VAR:CALENDAR=US&amp;VAR:SYMBOL=NE&amp;VAR:INDEX=0"}</definedName>
    <definedName name="_20059__FDSAUDITLINK__">{"fdsup://directions/FAT Viewer?action=UPDATE&amp;creator=factset&amp;DYN_ARGS=TRUE&amp;DOC_NAME=FAT:FQL_AUDITING_CLIENT_TEMPLATE.FAT&amp;display_string=Audit&amp;VAR:KEY=XQTCFEVIPI&amp;VAR:QUERY=RkZfRU5UUlBSX1ZBTF9EQUlMWSgzOTkwMywsLCwsJ0RJTCcp&amp;WINDOW=FIRST_POPUP&amp;HEIGHT=450&amp;WIDTH=","450&amp;START_MAXIMIZED=FALSE&amp;VAR:CALENDAR=US&amp;VAR:SYMBOL=NE&amp;VAR:INDEX=0"}</definedName>
    <definedName name="_200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60__FDSAUDITLINK__">{"fdsup://directions/FAT Viewer?action=UPDATE&amp;creator=factset&amp;DYN_ARGS=TRUE&amp;DOC_NAME=FAT:FQL_AUDITING_CLIENT_TEMPLATE.FAT&amp;display_string=Audit&amp;VAR:KEY=BODYFKNIRQ&amp;VAR:QUERY=RkZfRU5UUlBSX1ZBTF9EQUlMWSgzOTkwMywsLCwsJ0RJTCcp&amp;WINDOW=FIRST_POPUP&amp;HEIGHT=450&amp;WIDTH=","450&amp;START_MAXIMIZED=FALSE&amp;VAR:CALENDAR=US&amp;VAR:SYMBOL=ESV&amp;VAR:INDEX=0"}</definedName>
    <definedName name="_20061__FDSAUDITLINK__">{"fdsup://directions/FAT Viewer?action=UPDATE&amp;creator=factset&amp;DYN_ARGS=TRUE&amp;DOC_NAME=FAT:FQL_AUDITING_CLIENT_TEMPLATE.FAT&amp;display_string=Audit&amp;VAR:KEY=HEBQNSRCJK&amp;VAR:QUERY=RkZfRU5UUlBSX1ZBTF9EQUlMWSgzOTkwMywsLCwsJ0RJTCcp&amp;WINDOW=FIRST_POPUP&amp;HEIGHT=450&amp;WIDTH=","450&amp;START_MAXIMIZED=FALSE&amp;VAR:CALENDAR=US&amp;VAR:SYMBOL=B07Y0K&amp;VAR:INDEX=0"}</definedName>
    <definedName name="_20062__FDSAUDITLINK__">{"fdsup://directions/FAT Viewer?action=UPDATE&amp;creator=factset&amp;DYN_ARGS=TRUE&amp;DOC_NAME=FAT:FQL_AUDITING_CLIENT_TEMPLATE.FAT&amp;display_string=Audit&amp;VAR:KEY=HEBQNSRCJK&amp;VAR:QUERY=RkZfRU5UUlBSX1ZBTF9EQUlMWSgzOTkwMywsLCwsJ0RJTCcp&amp;WINDOW=FIRST_POPUP&amp;HEIGHT=450&amp;WIDTH=","450&amp;START_MAXIMIZED=FALSE&amp;VAR:CALENDAR=US&amp;VAR:SYMBOL=B07Y0K&amp;VAR:INDEX=0"}</definedName>
    <definedName name="_20063__FDSAUDITLINK__">{"fdsup://directions/FAT Viewer?action=UPDATE&amp;creator=factset&amp;DYN_ARGS=TRUE&amp;DOC_NAME=FAT:FQL_AUDITING_CLIENT_TEMPLATE.FAT&amp;display_string=Audit&amp;VAR:KEY=BWHAHYLARW&amp;VAR:QUERY=RkZfRU5UUlBSX1ZBTF9EQUlMWSgzOTg3MiwsLCwsJ0RJTCcp&amp;WINDOW=FIRST_POPUP&amp;HEIGHT=450&amp;WIDTH=","450&amp;START_MAXIMIZED=FALSE&amp;VAR:CALENDAR=US&amp;VAR:SYMBOL=ATW&amp;VAR:INDEX=0"}</definedName>
    <definedName name="_20064__FDSAUDITLINK__">{"fdsup://directions/FAT Viewer?action=UPDATE&amp;creator=factset&amp;DYN_ARGS=TRUE&amp;DOC_NAME=FAT:FQL_AUDITING_CLIENT_TEMPLATE.FAT&amp;display_string=Audit&amp;VAR:KEY=BWHAHYLARW&amp;VAR:QUERY=RkZfRU5UUlBSX1ZBTF9EQUlMWSgzOTg3MiwsLCwsJ0RJTCcp&amp;WINDOW=FIRST_POPUP&amp;HEIGHT=450&amp;WIDTH=","450&amp;START_MAXIMIZED=FALSE&amp;VAR:CALENDAR=US&amp;VAR:SYMBOL=ATW&amp;VAR:INDEX=0"}</definedName>
    <definedName name="_20065__FDSAUDITLINK__">{"fdsup://directions/FAT Viewer?action=UPDATE&amp;creator=factset&amp;DYN_ARGS=TRUE&amp;DOC_NAME=FAT:FQL_AUDITING_CLIENT_TEMPLATE.FAT&amp;display_string=Audit&amp;VAR:KEY=NAHORYFOLO&amp;VAR:QUERY=RkZfRU5UUlBSX1ZBTF9EQUlMWSgzOTg3MiwsLCwsJ0RJTCcp&amp;WINDOW=FIRST_POPUP&amp;HEIGHT=450&amp;WIDTH=","450&amp;START_MAXIMIZED=FALSE&amp;VAR:CALENDAR=US&amp;VAR:SYMBOL=RDC&amp;VAR:INDEX=0"}</definedName>
    <definedName name="_20066__FDSAUDITLINK__">{"fdsup://directions/FAT Viewer?action=UPDATE&amp;creator=factset&amp;DYN_ARGS=TRUE&amp;DOC_NAME=FAT:FQL_AUDITING_CLIENT_TEMPLATE.FAT&amp;display_string=Audit&amp;VAR:KEY=NAHORYFOLO&amp;VAR:QUERY=RkZfRU5UUlBSX1ZBTF9EQUlMWSgzOTg3MiwsLCwsJ0RJTCcp&amp;WINDOW=FIRST_POPUP&amp;HEIGHT=450&amp;WIDTH=","450&amp;START_MAXIMIZED=FALSE&amp;VAR:CALENDAR=US&amp;VAR:SYMBOL=RDC&amp;VAR:INDEX=0"}</definedName>
    <definedName name="_20067__FDSAUDITLINK__">{"fdsup://directions/FAT Viewer?action=UPDATE&amp;creator=factset&amp;DYN_ARGS=TRUE&amp;DOC_NAME=FAT:FQL_AUDITING_CLIENT_TEMPLATE.FAT&amp;display_string=Audit&amp;VAR:KEY=FARYXGXERY&amp;VAR:QUERY=RkZfRU5UUlBSX1ZBTF9EQUlMWSgzOTg3MiwsLCwsJ0RJTCcp&amp;WINDOW=FIRST_POPUP&amp;HEIGHT=450&amp;WIDTH=","450&amp;START_MAXIMIZED=FALSE&amp;VAR:CALENDAR=US&amp;VAR:SYMBOL=NE&amp;VAR:INDEX=0"}</definedName>
    <definedName name="_20068__FDSAUDITLINK__">{"fdsup://directions/FAT Viewer?action=UPDATE&amp;creator=factset&amp;DYN_ARGS=TRUE&amp;DOC_NAME=FAT:FQL_AUDITING_CLIENT_TEMPLATE.FAT&amp;display_string=Audit&amp;VAR:KEY=FARYXGXERY&amp;VAR:QUERY=RkZfRU5UUlBSX1ZBTF9EQUlMWSgzOTg3MiwsLCwsJ0RJTCcp&amp;WINDOW=FIRST_POPUP&amp;HEIGHT=450&amp;WIDTH=","450&amp;START_MAXIMIZED=FALSE&amp;VAR:CALENDAR=US&amp;VAR:SYMBOL=NE&amp;VAR:INDEX=0"}</definedName>
    <definedName name="_20069__FDSAUDITLINK__">{"fdsup://directions/FAT Viewer?action=UPDATE&amp;creator=factset&amp;DYN_ARGS=TRUE&amp;DOC_NAME=FAT:FQL_AUDITING_CLIENT_TEMPLATE.FAT&amp;display_string=Audit&amp;VAR:KEY=HCJWPILUNK&amp;VAR:QUERY=RkZfRU5UUlBSX1ZBTF9EQUlMWSgzOTg3MiwsLCwsJ0RJTCcp&amp;WINDOW=FIRST_POPUP&amp;HEIGHT=450&amp;WIDTH=","450&amp;START_MAXIMIZED=FALSE&amp;VAR:CALENDAR=US&amp;VAR:SYMBOL=ESV&amp;VAR:INDEX=0"}</definedName>
    <definedName name="_200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70__FDSAUDITLINK__">{"fdsup://directions/FAT Viewer?action=UPDATE&amp;creator=factset&amp;DYN_ARGS=TRUE&amp;DOC_NAME=FAT:FQL_AUDITING_CLIENT_TEMPLATE.FAT&amp;display_string=Audit&amp;VAR:KEY=BWBGRKLONI&amp;VAR:QUERY=RkZfRU5UUlBSX1ZBTF9EQUlMWSgzOTg3MiwsLCwsJ0RJTCcp&amp;WINDOW=FIRST_POPUP&amp;HEIGHT=450&amp;WIDTH=","450&amp;START_MAXIMIZED=FALSE&amp;VAR:CALENDAR=US&amp;VAR:SYMBOL=B07Y0K&amp;VAR:INDEX=0"}</definedName>
    <definedName name="_20071__FDSAUDITLINK__">{"fdsup://directions/FAT Viewer?action=UPDATE&amp;creator=factset&amp;DYN_ARGS=TRUE&amp;DOC_NAME=FAT:FQL_AUDITING_CLIENT_TEMPLATE.FAT&amp;display_string=Audit&amp;VAR:KEY=BWBGRKLONI&amp;VAR:QUERY=RkZfRU5UUlBSX1ZBTF9EQUlMWSgzOTg3MiwsLCwsJ0RJTCcp&amp;WINDOW=FIRST_POPUP&amp;HEIGHT=450&amp;WIDTH=","450&amp;START_MAXIMIZED=FALSE&amp;VAR:CALENDAR=US&amp;VAR:SYMBOL=B07Y0K&amp;VAR:INDEX=0"}</definedName>
    <definedName name="_20072__FDSAUDITLINK__">{"fdsup://directions/FAT Viewer?action=UPDATE&amp;creator=factset&amp;DYN_ARGS=TRUE&amp;DOC_NAME=FAT:FQL_AUDITING_CLIENT_TEMPLATE.FAT&amp;display_string=Audit&amp;VAR:KEY=DIFEJIBETO&amp;VAR:QUERY=RkZfRU5UUlBSX1ZBTF9EQUlMWSgzOTg0NCwsLCwsJ0RJTCcp&amp;WINDOW=FIRST_POPUP&amp;HEIGHT=450&amp;WIDTH=","450&amp;START_MAXIMIZED=FALSE&amp;VAR:CALENDAR=US&amp;VAR:SYMBOL=ATW&amp;VAR:INDEX=0"}</definedName>
    <definedName name="_20073__FDSAUDITLINK__">{"fdsup://directions/FAT Viewer?action=UPDATE&amp;creator=factset&amp;DYN_ARGS=TRUE&amp;DOC_NAME=FAT:FQL_AUDITING_CLIENT_TEMPLATE.FAT&amp;display_string=Audit&amp;VAR:KEY=DIFEJIBETO&amp;VAR:QUERY=RkZfRU5UUlBSX1ZBTF9EQUlMWSgzOTg0NCwsLCwsJ0RJTCcp&amp;WINDOW=FIRST_POPUP&amp;HEIGHT=450&amp;WIDTH=","450&amp;START_MAXIMIZED=FALSE&amp;VAR:CALENDAR=US&amp;VAR:SYMBOL=ATW&amp;VAR:INDEX=0"}</definedName>
    <definedName name="_20074__FDSAUDITLINK__">{"fdsup://directions/FAT Viewer?action=UPDATE&amp;creator=factset&amp;DYN_ARGS=TRUE&amp;DOC_NAME=FAT:FQL_AUDITING_CLIENT_TEMPLATE.FAT&amp;display_string=Audit&amp;VAR:KEY=HUZUPEJGVW&amp;VAR:QUERY=RkZfRU5UUlBSX1ZBTF9EQUlMWSgzOTg0NCwsLCwsJ0RJTCcp&amp;WINDOW=FIRST_POPUP&amp;HEIGHT=450&amp;WIDTH=","450&amp;START_MAXIMIZED=FALSE&amp;VAR:CALENDAR=US&amp;VAR:SYMBOL=RDC&amp;VAR:INDEX=0"}</definedName>
    <definedName name="_20075__FDSAUDITLINK__">{"fdsup://directions/FAT Viewer?action=UPDATE&amp;creator=factset&amp;DYN_ARGS=TRUE&amp;DOC_NAME=FAT:FQL_AUDITING_CLIENT_TEMPLATE.FAT&amp;display_string=Audit&amp;VAR:KEY=HUZUPEJGVW&amp;VAR:QUERY=RkZfRU5UUlBSX1ZBTF9EQUlMWSgzOTg0NCwsLCwsJ0RJTCcp&amp;WINDOW=FIRST_POPUP&amp;HEIGHT=450&amp;WIDTH=","450&amp;START_MAXIMIZED=FALSE&amp;VAR:CALENDAR=US&amp;VAR:SYMBOL=RDC&amp;VAR:INDEX=0"}</definedName>
    <definedName name="_20076__FDSAUDITLINK__">{"fdsup://directions/FAT Viewer?action=UPDATE&amp;creator=factset&amp;DYN_ARGS=TRUE&amp;DOC_NAME=FAT:FQL_AUDITING_CLIENT_TEMPLATE.FAT&amp;display_string=Audit&amp;VAR:KEY=RIRQDCJEDA&amp;VAR:QUERY=RkZfRU5UUlBSX1ZBTF9EQUlMWSgzOTg0NCwsLCwsJ0RJTCcp&amp;WINDOW=FIRST_POPUP&amp;HEIGHT=450&amp;WIDTH=","450&amp;START_MAXIMIZED=FALSE&amp;VAR:CALENDAR=US&amp;VAR:SYMBOL=NE&amp;VAR:INDEX=0"}</definedName>
    <definedName name="_20077__FDSAUDITLINK__">{"fdsup://directions/FAT Viewer?action=UPDATE&amp;creator=factset&amp;DYN_ARGS=TRUE&amp;DOC_NAME=FAT:FQL_AUDITING_CLIENT_TEMPLATE.FAT&amp;display_string=Audit&amp;VAR:KEY=RIRQDCJEDA&amp;VAR:QUERY=RkZfRU5UUlBSX1ZBTF9EQUlMWSgzOTg0NCwsLCwsJ0RJTCcp&amp;WINDOW=FIRST_POPUP&amp;HEIGHT=450&amp;WIDTH=","450&amp;START_MAXIMIZED=FALSE&amp;VAR:CALENDAR=US&amp;VAR:SYMBOL=NE&amp;VAR:INDEX=0"}</definedName>
    <definedName name="_20078__FDSAUDITLINK__">{"fdsup://directions/FAT Viewer?action=UPDATE&amp;creator=factset&amp;DYN_ARGS=TRUE&amp;DOC_NAME=FAT:FQL_AUDITING_CLIENT_TEMPLATE.FAT&amp;display_string=Audit&amp;VAR:KEY=XKHANARMNM&amp;VAR:QUERY=RkZfRU5UUlBSX1ZBTF9EQUlMWSgzOTg0NCwsLCwsJ0RJTCcp&amp;WINDOW=FIRST_POPUP&amp;HEIGHT=450&amp;WIDTH=","450&amp;START_MAXIMIZED=FALSE&amp;VAR:CALENDAR=US&amp;VAR:SYMBOL=ESV&amp;VAR:INDEX=0"}</definedName>
    <definedName name="_20079__FDSAUDITLINK__">{"fdsup://directions/FAT Viewer?action=UPDATE&amp;creator=factset&amp;DYN_ARGS=TRUE&amp;DOC_NAME=FAT:FQL_AUDITING_CLIENT_TEMPLATE.FAT&amp;display_string=Audit&amp;VAR:KEY=BYFIVMRKFW&amp;VAR:QUERY=RkZfRU5UUlBSX1ZBTF9EQUlMWSgzOTg0NCwsLCwsJ0RJTCcp&amp;WINDOW=FIRST_POPUP&amp;HEIGHT=450&amp;WIDTH=","450&amp;START_MAXIMIZED=FALSE&amp;VAR:CALENDAR=US&amp;VAR:SYMBOL=B07Y0K&amp;VAR:INDEX=0"}</definedName>
    <definedName name="_200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80__FDSAUDITLINK__">{"fdsup://directions/FAT Viewer?action=UPDATE&amp;creator=factset&amp;DYN_ARGS=TRUE&amp;DOC_NAME=FAT:FQL_AUDITING_CLIENT_TEMPLATE.FAT&amp;display_string=Audit&amp;VAR:KEY=BYFIVMRKFW&amp;VAR:QUERY=RkZfRU5UUlBSX1ZBTF9EQUlMWSgzOTg0NCwsLCwsJ0RJTCcp&amp;WINDOW=FIRST_POPUP&amp;HEIGHT=450&amp;WIDTH=","450&amp;START_MAXIMIZED=FALSE&amp;VAR:CALENDAR=US&amp;VAR:SYMBOL=B07Y0K&amp;VAR:INDEX=0"}</definedName>
    <definedName name="_20081__FDSAUDITLINK__">{"fdsup://directions/FAT Viewer?action=UPDATE&amp;creator=factset&amp;DYN_ARGS=TRUE&amp;DOC_NAME=FAT:FQL_AUDITING_CLIENT_TEMPLATE.FAT&amp;display_string=Audit&amp;VAR:KEY=VOPEDOTCTO&amp;VAR:QUERY=RkZfRU5UUlBSX1ZBTF9EQUlMWSgzOTgxMywsLCwsJ0RJTCcp&amp;WINDOW=FIRST_POPUP&amp;HEIGHT=450&amp;WIDTH=","450&amp;START_MAXIMIZED=FALSE&amp;VAR:CALENDAR=US&amp;VAR:SYMBOL=ATW&amp;VAR:INDEX=0"}</definedName>
    <definedName name="_20082__FDSAUDITLINK__">{"fdsup://directions/FAT Viewer?action=UPDATE&amp;creator=factset&amp;DYN_ARGS=TRUE&amp;DOC_NAME=FAT:FQL_AUDITING_CLIENT_TEMPLATE.FAT&amp;display_string=Audit&amp;VAR:KEY=VOPEDOTCTO&amp;VAR:QUERY=RkZfRU5UUlBSX1ZBTF9EQUlMWSgzOTgxMywsLCwsJ0RJTCcp&amp;WINDOW=FIRST_POPUP&amp;HEIGHT=450&amp;WIDTH=","450&amp;START_MAXIMIZED=FALSE&amp;VAR:CALENDAR=US&amp;VAR:SYMBOL=ATW&amp;VAR:INDEX=0"}</definedName>
    <definedName name="_20083__FDSAUDITLINK__">{"fdsup://directions/FAT Viewer?action=UPDATE&amp;creator=factset&amp;DYN_ARGS=TRUE&amp;DOC_NAME=FAT:FQL_AUDITING_CLIENT_TEMPLATE.FAT&amp;display_string=Audit&amp;VAR:KEY=LSHQNAHMPC&amp;VAR:QUERY=RkZfRU5UUlBSX1ZBTF9EQUlMWSgzOTgxMywsLCwsJ0RJTCcp&amp;WINDOW=FIRST_POPUP&amp;HEIGHT=450&amp;WIDTH=","450&amp;START_MAXIMIZED=FALSE&amp;VAR:CALENDAR=US&amp;VAR:SYMBOL=RDC&amp;VAR:INDEX=0"}</definedName>
    <definedName name="_20084__FDSAUDITLINK__">{"fdsup://directions/FAT Viewer?action=UPDATE&amp;creator=factset&amp;DYN_ARGS=TRUE&amp;DOC_NAME=FAT:FQL_AUDITING_CLIENT_TEMPLATE.FAT&amp;display_string=Audit&amp;VAR:KEY=LSHQNAHMPC&amp;VAR:QUERY=RkZfRU5UUlBSX1ZBTF9EQUlMWSgzOTgxMywsLCwsJ0RJTCcp&amp;WINDOW=FIRST_POPUP&amp;HEIGHT=450&amp;WIDTH=","450&amp;START_MAXIMIZED=FALSE&amp;VAR:CALENDAR=US&amp;VAR:SYMBOL=RDC&amp;VAR:INDEX=0"}</definedName>
    <definedName name="_20085__FDSAUDITLINK__">{"fdsup://directions/FAT Viewer?action=UPDATE&amp;creator=factset&amp;DYN_ARGS=TRUE&amp;DOC_NAME=FAT:FQL_AUDITING_CLIENT_TEMPLATE.FAT&amp;display_string=Audit&amp;VAR:KEY=JCHGVIJMHE&amp;VAR:QUERY=RkZfRU5UUlBSX1ZBTF9EQUlMWSgzOTgxMywsLCwsJ0RJTCcp&amp;WINDOW=FIRST_POPUP&amp;HEIGHT=450&amp;WIDTH=","450&amp;START_MAXIMIZED=FALSE&amp;VAR:CALENDAR=US&amp;VAR:SYMBOL=NE&amp;VAR:INDEX=0"}</definedName>
    <definedName name="_20086__FDSAUDITLINK__">{"fdsup://directions/FAT Viewer?action=UPDATE&amp;creator=factset&amp;DYN_ARGS=TRUE&amp;DOC_NAME=FAT:FQL_AUDITING_CLIENT_TEMPLATE.FAT&amp;display_string=Audit&amp;VAR:KEY=JCHGVIJMHE&amp;VAR:QUERY=RkZfRU5UUlBSX1ZBTF9EQUlMWSgzOTgxMywsLCwsJ0RJTCcp&amp;WINDOW=FIRST_POPUP&amp;HEIGHT=450&amp;WIDTH=","450&amp;START_MAXIMIZED=FALSE&amp;VAR:CALENDAR=US&amp;VAR:SYMBOL=NE&amp;VAR:INDEX=0"}</definedName>
    <definedName name="_20087__FDSAUDITLINK__">{"fdsup://directions/FAT Viewer?action=UPDATE&amp;creator=factset&amp;DYN_ARGS=TRUE&amp;DOC_NAME=FAT:FQL_AUDITING_CLIENT_TEMPLATE.FAT&amp;display_string=Audit&amp;VAR:KEY=JGBSBCDKXI&amp;VAR:QUERY=RkZfRU5UUlBSX1ZBTF9EQUlMWSgzOTgxMywsLCwsJ0RJTCcp&amp;WINDOW=FIRST_POPUP&amp;HEIGHT=450&amp;WIDTH=","450&amp;START_MAXIMIZED=FALSE&amp;VAR:CALENDAR=US&amp;VAR:SYMBOL=ESV&amp;VAR:INDEX=0"}</definedName>
    <definedName name="_20088__FDSAUDITLINK__">{"fdsup://directions/FAT Viewer?action=UPDATE&amp;creator=factset&amp;DYN_ARGS=TRUE&amp;DOC_NAME=FAT:FQL_AUDITING_CLIENT_TEMPLATE.FAT&amp;display_string=Audit&amp;VAR:KEY=HYRWNMTKBG&amp;VAR:QUERY=RkZfRU5UUlBSX1ZBTF9EQUlMWSgzOTgxMywsLCwsJ0RJTCcp&amp;WINDOW=FIRST_POPUP&amp;HEIGHT=450&amp;WIDTH=","450&amp;START_MAXIMIZED=FALSE&amp;VAR:CALENDAR=US&amp;VAR:SYMBOL=B07Y0K&amp;VAR:INDEX=0"}</definedName>
    <definedName name="_20089__FDSAUDITLINK__">{"fdsup://directions/FAT Viewer?action=UPDATE&amp;creator=factset&amp;DYN_ARGS=TRUE&amp;DOC_NAME=FAT:FQL_AUDITING_CLIENT_TEMPLATE.FAT&amp;display_string=Audit&amp;VAR:KEY=HYRWNMTKBG&amp;VAR:QUERY=RkZfRU5UUlBSX1ZBTF9EQUlMWSgzOTgxMywsLCwsJ0RJTCcp&amp;WINDOW=FIRST_POPUP&amp;HEIGHT=450&amp;WIDTH=","450&amp;START_MAXIMIZED=FALSE&amp;VAR:CALENDAR=US&amp;VAR:SYMBOL=B07Y0K&amp;VAR:INDEX=0"}</definedName>
    <definedName name="_200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90__FDSAUDITLINK__">{"fdsup://directions/FAT Viewer?action=UPDATE&amp;creator=factset&amp;DYN_ARGS=TRUE&amp;DOC_NAME=FAT:FQL_AUDITING_CLIENT_TEMPLATE.FAT&amp;display_string=Audit&amp;VAR:KEY=ZAHYLURSJA&amp;VAR:QUERY=RkZfRU5UUlBSX1ZBTF9EQUlMWSgzOTc4MiwsLCwsJ0RJTCcp&amp;WINDOW=FIRST_POPUP&amp;HEIGHT=450&amp;WIDTH=","450&amp;START_MAXIMIZED=FALSE&amp;VAR:CALENDAR=US&amp;VAR:SYMBOL=ATW&amp;VAR:INDEX=0"}</definedName>
    <definedName name="_20091__FDSAUDITLINK__">{"fdsup://directions/FAT Viewer?action=UPDATE&amp;creator=factset&amp;DYN_ARGS=TRUE&amp;DOC_NAME=FAT:FQL_AUDITING_CLIENT_TEMPLATE.FAT&amp;display_string=Audit&amp;VAR:KEY=ZAHYLURSJA&amp;VAR:QUERY=RkZfRU5UUlBSX1ZBTF9EQUlMWSgzOTc4MiwsLCwsJ0RJTCcp&amp;WINDOW=FIRST_POPUP&amp;HEIGHT=450&amp;WIDTH=","450&amp;START_MAXIMIZED=FALSE&amp;VAR:CALENDAR=US&amp;VAR:SYMBOL=ATW&amp;VAR:INDEX=0"}</definedName>
    <definedName name="_20092__FDSAUDITLINK__">{"fdsup://directions/FAT Viewer?action=UPDATE&amp;creator=factset&amp;DYN_ARGS=TRUE&amp;DOC_NAME=FAT:FQL_AUDITING_CLIENT_TEMPLATE.FAT&amp;display_string=Audit&amp;VAR:KEY=NADKFGRQXW&amp;VAR:QUERY=RkZfRU5UUlBSX1ZBTF9EQUlMWSgzOTc4MiwsLCwsJ0RJTCcp&amp;WINDOW=FIRST_POPUP&amp;HEIGHT=450&amp;WIDTH=","450&amp;START_MAXIMIZED=FALSE&amp;VAR:CALENDAR=US&amp;VAR:SYMBOL=RDC&amp;VAR:INDEX=0"}</definedName>
    <definedName name="_20093__FDSAUDITLINK__">{"fdsup://directions/FAT Viewer?action=UPDATE&amp;creator=factset&amp;DYN_ARGS=TRUE&amp;DOC_NAME=FAT:FQL_AUDITING_CLIENT_TEMPLATE.FAT&amp;display_string=Audit&amp;VAR:KEY=NADKFGRQXW&amp;VAR:QUERY=RkZfRU5UUlBSX1ZBTF9EQUlMWSgzOTc4MiwsLCwsJ0RJTCcp&amp;WINDOW=FIRST_POPUP&amp;HEIGHT=450&amp;WIDTH=","450&amp;START_MAXIMIZED=FALSE&amp;VAR:CALENDAR=US&amp;VAR:SYMBOL=RDC&amp;VAR:INDEX=0"}</definedName>
    <definedName name="_20094__FDSAUDITLINK__">{"fdsup://directions/FAT Viewer?action=UPDATE&amp;creator=factset&amp;DYN_ARGS=TRUE&amp;DOC_NAME=FAT:FQL_AUDITING_CLIENT_TEMPLATE.FAT&amp;display_string=Audit&amp;VAR:KEY=DCFQHCHKVC&amp;VAR:QUERY=RkZfRU5UUlBSX1ZBTF9EQUlMWSgzOTc4MiwsLCwsJ0RJTCcp&amp;WINDOW=FIRST_POPUP&amp;HEIGHT=450&amp;WIDTH=","450&amp;START_MAXIMIZED=FALSE&amp;VAR:CALENDAR=US&amp;VAR:SYMBOL=NE&amp;VAR:INDEX=0"}</definedName>
    <definedName name="_20095__FDSAUDITLINK__">{"fdsup://directions/FAT Viewer?action=UPDATE&amp;creator=factset&amp;DYN_ARGS=TRUE&amp;DOC_NAME=FAT:FQL_AUDITING_CLIENT_TEMPLATE.FAT&amp;display_string=Audit&amp;VAR:KEY=DCFQHCHKVC&amp;VAR:QUERY=RkZfRU5UUlBSX1ZBTF9EQUlMWSgzOTc4MiwsLCwsJ0RJTCcp&amp;WINDOW=FIRST_POPUP&amp;HEIGHT=450&amp;WIDTH=","450&amp;START_MAXIMIZED=FALSE&amp;VAR:CALENDAR=US&amp;VAR:SYMBOL=NE&amp;VAR:INDEX=0"}</definedName>
    <definedName name="_20096__FDSAUDITLINK__">{"fdsup://directions/FAT Viewer?action=UPDATE&amp;creator=factset&amp;DYN_ARGS=TRUE&amp;DOC_NAME=FAT:FQL_AUDITING_CLIENT_TEMPLATE.FAT&amp;display_string=Audit&amp;VAR:KEY=ZOPUFAZYTO&amp;VAR:QUERY=RkZfRU5UUlBSX1ZBTF9EQUlMWSgzOTc4MiwsLCwsJ0RJTCcp&amp;WINDOW=FIRST_POPUP&amp;HEIGHT=450&amp;WIDTH=","450&amp;START_MAXIMIZED=FALSE&amp;VAR:CALENDAR=US&amp;VAR:SYMBOL=ESV&amp;VAR:INDEX=0"}</definedName>
    <definedName name="_20097__FDSAUDITLINK__">{"fdsup://directions/FAT Viewer?action=UPDATE&amp;creator=factset&amp;DYN_ARGS=TRUE&amp;DOC_NAME=FAT:FQL_AUDITING_CLIENT_TEMPLATE.FAT&amp;display_string=Audit&amp;VAR:KEY=NAFQJYVCJU&amp;VAR:QUERY=RkZfRU5UUlBSX1ZBTF9EQUlMWSgzOTc4MiwsLCwsJ0RJTCcp&amp;WINDOW=FIRST_POPUP&amp;HEIGHT=450&amp;WIDTH=","450&amp;START_MAXIMIZED=FALSE&amp;VAR:CALENDAR=US&amp;VAR:SYMBOL=B07Y0K&amp;VAR:INDEX=0"}</definedName>
    <definedName name="_20098__FDSAUDITLINK__">{"fdsup://directions/FAT Viewer?action=UPDATE&amp;creator=factset&amp;DYN_ARGS=TRUE&amp;DOC_NAME=FAT:FQL_AUDITING_CLIENT_TEMPLATE.FAT&amp;display_string=Audit&amp;VAR:KEY=NAFQJYVCJU&amp;VAR:QUERY=RkZfRU5UUlBSX1ZBTF9EQUlMWSgzOTc4MiwsLCwsJ0RJTCcp&amp;WINDOW=FIRST_POPUP&amp;HEIGHT=450&amp;WIDTH=","450&amp;START_MAXIMIZED=FALSE&amp;VAR:CALENDAR=US&amp;VAR:SYMBOL=B07Y0K&amp;VAR:INDEX=0"}</definedName>
    <definedName name="_20099__FDSAUDITLINK__">{"fdsup://directions/FAT Viewer?action=UPDATE&amp;creator=factset&amp;DYN_ARGS=TRUE&amp;DOC_NAME=FAT:FQL_AUDITING_CLIENT_TEMPLATE.FAT&amp;display_string=Audit&amp;VAR:KEY=NQDQXGXOBS&amp;VAR:QUERY=RkZfRU5UUlBSX1ZBTF9EQUlMWSgzOTc1MiwsLCwsJ0RJTCcp&amp;WINDOW=FIRST_POPUP&amp;HEIGHT=450&amp;WIDTH=","450&amp;START_MAXIMIZED=FALSE&amp;VAR:CALENDAR=US&amp;VAR:SYMBOL=ATW&amp;VAR:INDEX=0"}</definedName>
    <definedName name="_201__FDSAUDITLINK__">{"fdsup://directions/FAT Viewer?action=UPDATE&amp;creator=factset&amp;DYN_ARGS=TRUE&amp;DOC_NAME=FAT:FQL_AUDITING_CLIENT_TEMPLATE.FAT&amp;display_string=Audit&amp;VAR:KEY=EXITWVGDCR&amp;VAR:QUERY=RkdfUFJJQ0UoNDA3MjUpLy9GRl9CUFNfVEFORyhBTk4sMCk=&amp;WINDOW=FIRST_POPUP&amp;HEIGHT=450&amp;WIDTH=","450&amp;START_MAXIMIZED=FALSE&amp;VAR:CALENDAR=US&amp;VAR:SYMBOL=CMS&amp;VAR:INDEX=0"}</definedName>
    <definedName name="_201__FDSAUDITLINK___1">{"fdsup://Directions/FactSet Auditing Viewer?action=AUDIT_VALUE&amp;DB=129&amp;ID1=14133710&amp;VALUEID=05194&amp;SDATE=201103&amp;PERIODTYPE=QTR_STD&amp;SCFT=3&amp;window=popup_no_bar&amp;width=385&amp;height=120&amp;START_MAXIMIZED=FALSE&amp;creator=factset&amp;display_string=Audit"}</definedName>
    <definedName name="_201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00__FDSAUDITLINK__">{"fdsup://directions/FAT Viewer?action=UPDATE&amp;creator=factset&amp;DYN_ARGS=TRUE&amp;DOC_NAME=FAT:FQL_AUDITING_CLIENT_TEMPLATE.FAT&amp;display_string=Audit&amp;VAR:KEY=NQDQXGXOBS&amp;VAR:QUERY=RkZfRU5UUlBSX1ZBTF9EQUlMWSgzOTc1MiwsLCwsJ0RJTCcp&amp;WINDOW=FIRST_POPUP&amp;HEIGHT=450&amp;WIDTH=","450&amp;START_MAXIMIZED=FALSE&amp;VAR:CALENDAR=US&amp;VAR:SYMBOL=ATW&amp;VAR:INDEX=0"}</definedName>
    <definedName name="_20101__FDSAUDITLINK__">{"fdsup://directions/FAT Viewer?action=UPDATE&amp;creator=factset&amp;DYN_ARGS=TRUE&amp;DOC_NAME=FAT:FQL_AUDITING_CLIENT_TEMPLATE.FAT&amp;display_string=Audit&amp;VAR:KEY=DKFQXQLYPG&amp;VAR:QUERY=RkZfRU5UUlBSX1ZBTF9EQUlMWSgzOTc1MiwsLCwsJ0RJTCcp&amp;WINDOW=FIRST_POPUP&amp;HEIGHT=450&amp;WIDTH=","450&amp;START_MAXIMIZED=FALSE&amp;VAR:CALENDAR=US&amp;VAR:SYMBOL=RDC&amp;VAR:INDEX=0"}</definedName>
    <definedName name="_20102__FDSAUDITLINK__">{"fdsup://directions/FAT Viewer?action=UPDATE&amp;creator=factset&amp;DYN_ARGS=TRUE&amp;DOC_NAME=FAT:FQL_AUDITING_CLIENT_TEMPLATE.FAT&amp;display_string=Audit&amp;VAR:KEY=DKFQXQLYPG&amp;VAR:QUERY=RkZfRU5UUlBSX1ZBTF9EQUlMWSgzOTc1MiwsLCwsJ0RJTCcp&amp;WINDOW=FIRST_POPUP&amp;HEIGHT=450&amp;WIDTH=","450&amp;START_MAXIMIZED=FALSE&amp;VAR:CALENDAR=US&amp;VAR:SYMBOL=RDC&amp;VAR:INDEX=0"}</definedName>
    <definedName name="_20103__FDSAUDITLINK__">{"fdsup://directions/FAT Viewer?action=UPDATE&amp;creator=factset&amp;DYN_ARGS=TRUE&amp;DOC_NAME=FAT:FQL_AUDITING_CLIENT_TEMPLATE.FAT&amp;display_string=Audit&amp;VAR:KEY=ZMHIDWNGZU&amp;VAR:QUERY=RkZfRU5UUlBSX1ZBTF9EQUlMWSgzOTc1MiwsLCwsJ0RJTCcp&amp;WINDOW=FIRST_POPUP&amp;HEIGHT=450&amp;WIDTH=","450&amp;START_MAXIMIZED=FALSE&amp;VAR:CALENDAR=US&amp;VAR:SYMBOL=NE&amp;VAR:INDEX=0"}</definedName>
    <definedName name="_20104__FDSAUDITLINK__">{"fdsup://directions/FAT Viewer?action=UPDATE&amp;creator=factset&amp;DYN_ARGS=TRUE&amp;DOC_NAME=FAT:FQL_AUDITING_CLIENT_TEMPLATE.FAT&amp;display_string=Audit&amp;VAR:KEY=ZMHIDWNGZU&amp;VAR:QUERY=RkZfRU5UUlBSX1ZBTF9EQUlMWSgzOTc1MiwsLCwsJ0RJTCcp&amp;WINDOW=FIRST_POPUP&amp;HEIGHT=450&amp;WIDTH=","450&amp;START_MAXIMIZED=FALSE&amp;VAR:CALENDAR=US&amp;VAR:SYMBOL=NE&amp;VAR:INDEX=0"}</definedName>
    <definedName name="_20105__FDSAUDITLINK__">{"fdsup://directions/FAT Viewer?action=UPDATE&amp;creator=factset&amp;DYN_ARGS=TRUE&amp;DOC_NAME=FAT:FQL_AUDITING_CLIENT_TEMPLATE.FAT&amp;display_string=Audit&amp;VAR:KEY=NQVGVQLEZY&amp;VAR:QUERY=RkZfRU5UUlBSX1ZBTF9EQUlMWSgzOTc1MiwsLCwsJ0RJTCcp&amp;WINDOW=FIRST_POPUP&amp;HEIGHT=450&amp;WIDTH=","450&amp;START_MAXIMIZED=FALSE&amp;VAR:CALENDAR=US&amp;VAR:SYMBOL=ESV&amp;VAR:INDEX=0"}</definedName>
    <definedName name="_20106__FDSAUDITLINK__">{"fdsup://directions/FAT Viewer?action=UPDATE&amp;creator=factset&amp;DYN_ARGS=TRUE&amp;DOC_NAME=FAT:FQL_AUDITING_CLIENT_TEMPLATE.FAT&amp;display_string=Audit&amp;VAR:KEY=HOZCZEXIZQ&amp;VAR:QUERY=RkZfRU5UUlBSX1ZBTF9EQUlMWSgzOTc1MiwsLCwsJ0RJTCcp&amp;WINDOW=FIRST_POPUP&amp;HEIGHT=450&amp;WIDTH=","450&amp;START_MAXIMIZED=FALSE&amp;VAR:CALENDAR=US&amp;VAR:SYMBOL=B07Y0K&amp;VAR:INDEX=0"}</definedName>
    <definedName name="_20107__FDSAUDITLINK__">{"fdsup://directions/FAT Viewer?action=UPDATE&amp;creator=factset&amp;DYN_ARGS=TRUE&amp;DOC_NAME=FAT:FQL_AUDITING_CLIENT_TEMPLATE.FAT&amp;display_string=Audit&amp;VAR:KEY=HOZCZEXIZQ&amp;VAR:QUERY=RkZfRU5UUlBSX1ZBTF9EQUlMWSgzOTc1MiwsLCwsJ0RJTCcp&amp;WINDOW=FIRST_POPUP&amp;HEIGHT=450&amp;WIDTH=","450&amp;START_MAXIMIZED=FALSE&amp;VAR:CALENDAR=US&amp;VAR:SYMBOL=B07Y0K&amp;VAR:INDEX=0"}</definedName>
    <definedName name="_20108__FDSAUDITLINK__">{"fdsup://directions/FAT Viewer?action=UPDATE&amp;creator=factset&amp;DYN_ARGS=TRUE&amp;DOC_NAME=FAT:FQL_AUDITING_CLIENT_TEMPLATE.FAT&amp;display_string=Audit&amp;VAR:KEY=TYNIFOHGDE&amp;VAR:QUERY=RkZfRU5UUlBSX1ZBTF9EQUlMWSgzOTcyMSwsLCwsJ0RJTCcp&amp;WINDOW=FIRST_POPUP&amp;HEIGHT=450&amp;WIDTH=","450&amp;START_MAXIMIZED=FALSE&amp;VAR:CALENDAR=US&amp;VAR:SYMBOL=ATW&amp;VAR:INDEX=0"}</definedName>
    <definedName name="_20109__FDSAUDITLINK__">{"fdsup://directions/FAT Viewer?action=UPDATE&amp;creator=factset&amp;DYN_ARGS=TRUE&amp;DOC_NAME=FAT:FQL_AUDITING_CLIENT_TEMPLATE.FAT&amp;display_string=Audit&amp;VAR:KEY=TYNIFOHGDE&amp;VAR:QUERY=RkZfRU5UUlBSX1ZBTF9EQUlMWSgzOTcyMSwsLCwsJ0RJTCcp&amp;WINDOW=FIRST_POPUP&amp;HEIGHT=450&amp;WIDTH=","450&amp;START_MAXIMIZED=FALSE&amp;VAR:CALENDAR=US&amp;VAR:SYMBOL=ATW&amp;VAR:INDEX=0"}</definedName>
    <definedName name="_201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10__FDSAUDITLINK__">{"fdsup://directions/FAT Viewer?action=UPDATE&amp;creator=factset&amp;DYN_ARGS=TRUE&amp;DOC_NAME=FAT:FQL_AUDITING_CLIENT_TEMPLATE.FAT&amp;display_string=Audit&amp;VAR:KEY=HQVQHGFENY&amp;VAR:QUERY=RkZfRU5UUlBSX1ZBTF9EQUlMWSgzOTcyMSwsLCwsJ0RJTCcp&amp;WINDOW=FIRST_POPUP&amp;HEIGHT=450&amp;WIDTH=","450&amp;START_MAXIMIZED=FALSE&amp;VAR:CALENDAR=US&amp;VAR:SYMBOL=RDC&amp;VAR:INDEX=0"}</definedName>
    <definedName name="_20111__FDSAUDITLINK__">{"fdsup://directions/FAT Viewer?action=UPDATE&amp;creator=factset&amp;DYN_ARGS=TRUE&amp;DOC_NAME=FAT:FQL_AUDITING_CLIENT_TEMPLATE.FAT&amp;display_string=Audit&amp;VAR:KEY=HQVQHGFENY&amp;VAR:QUERY=RkZfRU5UUlBSX1ZBTF9EQUlMWSgzOTcyMSwsLCwsJ0RJTCcp&amp;WINDOW=FIRST_POPUP&amp;HEIGHT=450&amp;WIDTH=","450&amp;START_MAXIMIZED=FALSE&amp;VAR:CALENDAR=US&amp;VAR:SYMBOL=RDC&amp;VAR:INDEX=0"}</definedName>
    <definedName name="_20112__FDSAUDITLINK__">{"fdsup://directions/FAT Viewer?action=UPDATE&amp;creator=factset&amp;DYN_ARGS=TRUE&amp;DOC_NAME=FAT:FQL_AUDITING_CLIENT_TEMPLATE.FAT&amp;display_string=Audit&amp;VAR:KEY=LULGBMLYDS&amp;VAR:QUERY=RkZfRU5UUlBSX1ZBTF9EQUlMWSgzOTcyMSwsLCwsJ0RJTCcp&amp;WINDOW=FIRST_POPUP&amp;HEIGHT=450&amp;WIDTH=","450&amp;START_MAXIMIZED=FALSE&amp;VAR:CALENDAR=US&amp;VAR:SYMBOL=NE&amp;VAR:INDEX=0"}</definedName>
    <definedName name="_20113__FDSAUDITLINK__">{"fdsup://directions/FAT Viewer?action=UPDATE&amp;creator=factset&amp;DYN_ARGS=TRUE&amp;DOC_NAME=FAT:FQL_AUDITING_CLIENT_TEMPLATE.FAT&amp;display_string=Audit&amp;VAR:KEY=LULGBMLYDS&amp;VAR:QUERY=RkZfRU5UUlBSX1ZBTF9EQUlMWSgzOTcyMSwsLCwsJ0RJTCcp&amp;WINDOW=FIRST_POPUP&amp;HEIGHT=450&amp;WIDTH=","450&amp;START_MAXIMIZED=FALSE&amp;VAR:CALENDAR=US&amp;VAR:SYMBOL=NE&amp;VAR:INDEX=0"}</definedName>
    <definedName name="_20114__FDSAUDITLINK__">{"fdsup://directions/FAT Viewer?action=UPDATE&amp;creator=factset&amp;DYN_ARGS=TRUE&amp;DOC_NAME=FAT:FQL_AUDITING_CLIENT_TEMPLATE.FAT&amp;display_string=Audit&amp;VAR:KEY=HGDUNOTSPE&amp;VAR:QUERY=RkZfRU5UUlBSX1ZBTF9EQUlMWSgzOTcyMSwsLCwsJ0RJTCcp&amp;WINDOW=FIRST_POPUP&amp;HEIGHT=450&amp;WIDTH=","450&amp;START_MAXIMIZED=FALSE&amp;VAR:CALENDAR=US&amp;VAR:SYMBOL=ESV&amp;VAR:INDEX=0"}</definedName>
    <definedName name="_20115__FDSAUDITLINK__">{"fdsup://directions/FAT Viewer?action=UPDATE&amp;creator=factset&amp;DYN_ARGS=TRUE&amp;DOC_NAME=FAT:FQL_AUDITING_CLIENT_TEMPLATE.FAT&amp;display_string=Audit&amp;VAR:KEY=DWXQVCHWVI&amp;VAR:QUERY=RkZfRU5UUlBSX1ZBTF9EQUlMWSgzOTcyMSwsLCwsJ0RJTCcp&amp;WINDOW=FIRST_POPUP&amp;HEIGHT=450&amp;WIDTH=","450&amp;START_MAXIMIZED=FALSE&amp;VAR:CALENDAR=US&amp;VAR:SYMBOL=B07Y0K&amp;VAR:INDEX=0"}</definedName>
    <definedName name="_20116__FDSAUDITLINK__">{"fdsup://directions/FAT Viewer?action=UPDATE&amp;creator=factset&amp;DYN_ARGS=TRUE&amp;DOC_NAME=FAT:FQL_AUDITING_CLIENT_TEMPLATE.FAT&amp;display_string=Audit&amp;VAR:KEY=DWXQVCHWVI&amp;VAR:QUERY=RkZfRU5UUlBSX1ZBTF9EQUlMWSgzOTcyMSwsLCwsJ0RJTCcp&amp;WINDOW=FIRST_POPUP&amp;HEIGHT=450&amp;WIDTH=","450&amp;START_MAXIMIZED=FALSE&amp;VAR:CALENDAR=US&amp;VAR:SYMBOL=B07Y0K&amp;VAR:INDEX=0"}</definedName>
    <definedName name="_20117__FDSAUDITLINK__">{"fdsup://directions/FAT Viewer?action=UPDATE&amp;creator=factset&amp;DYN_ARGS=TRUE&amp;DOC_NAME=FAT:FQL_AUDITING_CLIENT_TEMPLATE.FAT&amp;display_string=Audit&amp;VAR:KEY=TOHKXKHGJS&amp;VAR:QUERY=RkZfRU5UUlBSX1ZBTF9EQUlMWSgzOTY5MSwsLCwsJ0RJTCcp&amp;WINDOW=FIRST_POPUP&amp;HEIGHT=450&amp;WIDTH=","450&amp;START_MAXIMIZED=FALSE&amp;VAR:CALENDAR=US&amp;VAR:SYMBOL=ATW&amp;VAR:INDEX=0"}</definedName>
    <definedName name="_20118__FDSAUDITLINK__">{"fdsup://directions/FAT Viewer?action=UPDATE&amp;creator=factset&amp;DYN_ARGS=TRUE&amp;DOC_NAME=FAT:FQL_AUDITING_CLIENT_TEMPLATE.FAT&amp;display_string=Audit&amp;VAR:KEY=TOHKXKHGJS&amp;VAR:QUERY=RkZfRU5UUlBSX1ZBTF9EQUlMWSgzOTY5MSwsLCwsJ0RJTCcp&amp;WINDOW=FIRST_POPUP&amp;HEIGHT=450&amp;WIDTH=","450&amp;START_MAXIMIZED=FALSE&amp;VAR:CALENDAR=US&amp;VAR:SYMBOL=ATW&amp;VAR:INDEX=0"}</definedName>
    <definedName name="_20119__FDSAUDITLINK__">{"fdsup://directions/FAT Viewer?action=UPDATE&amp;creator=factset&amp;DYN_ARGS=TRUE&amp;DOC_NAME=FAT:FQL_AUDITING_CLIENT_TEMPLATE.FAT&amp;display_string=Audit&amp;VAR:KEY=LQLQJYRIRG&amp;VAR:QUERY=RkZfRU5UUlBSX1ZBTF9EQUlMWSgzOTY5MSwsLCwsJ0RJTCcp&amp;WINDOW=FIRST_POPUP&amp;HEIGHT=450&amp;WIDTH=","450&amp;START_MAXIMIZED=FALSE&amp;VAR:CALENDAR=US&amp;VAR:SYMBOL=RDC&amp;VAR:INDEX=0"}</definedName>
    <definedName name="_201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20__FDSAUDITLINK__">{"fdsup://directions/FAT Viewer?action=UPDATE&amp;creator=factset&amp;DYN_ARGS=TRUE&amp;DOC_NAME=FAT:FQL_AUDITING_CLIENT_TEMPLATE.FAT&amp;display_string=Audit&amp;VAR:KEY=LQLQJYRIRG&amp;VAR:QUERY=RkZfRU5UUlBSX1ZBTF9EQUlMWSgzOTY5MSwsLCwsJ0RJTCcp&amp;WINDOW=FIRST_POPUP&amp;HEIGHT=450&amp;WIDTH=","450&amp;START_MAXIMIZED=FALSE&amp;VAR:CALENDAR=US&amp;VAR:SYMBOL=RDC&amp;VAR:INDEX=0"}</definedName>
    <definedName name="_20121__FDSAUDITLINK__">{"fdsup://directions/FAT Viewer?action=UPDATE&amp;creator=factset&amp;DYN_ARGS=TRUE&amp;DOC_NAME=FAT:FQL_AUDITING_CLIENT_TEMPLATE.FAT&amp;display_string=Audit&amp;VAR:KEY=LMBWLIDKTA&amp;VAR:QUERY=RkZfRU5UUlBSX1ZBTF9EQUlMWSgzOTY5MSwsLCwsJ0RJTCcp&amp;WINDOW=FIRST_POPUP&amp;HEIGHT=450&amp;WIDTH=","450&amp;START_MAXIMIZED=FALSE&amp;VAR:CALENDAR=US&amp;VAR:SYMBOL=NE&amp;VAR:INDEX=0"}</definedName>
    <definedName name="_20122__FDSAUDITLINK__">{"fdsup://directions/FAT Viewer?action=UPDATE&amp;creator=factset&amp;DYN_ARGS=TRUE&amp;DOC_NAME=FAT:FQL_AUDITING_CLIENT_TEMPLATE.FAT&amp;display_string=Audit&amp;VAR:KEY=LMBWLIDKTA&amp;VAR:QUERY=RkZfRU5UUlBSX1ZBTF9EQUlMWSgzOTY5MSwsLCwsJ0RJTCcp&amp;WINDOW=FIRST_POPUP&amp;HEIGHT=450&amp;WIDTH=","450&amp;START_MAXIMIZED=FALSE&amp;VAR:CALENDAR=US&amp;VAR:SYMBOL=NE&amp;VAR:INDEX=0"}</definedName>
    <definedName name="_20123__FDSAUDITLINK__">{"fdsup://directions/FAT Viewer?action=UPDATE&amp;creator=factset&amp;DYN_ARGS=TRUE&amp;DOC_NAME=FAT:FQL_AUDITING_CLIENT_TEMPLATE.FAT&amp;display_string=Audit&amp;VAR:KEY=DCZOXKZEPG&amp;VAR:QUERY=RkZfRU5UUlBSX1ZBTF9EQUlMWSgzOTY5MSwsLCwsJ0RJTCcp&amp;WINDOW=FIRST_POPUP&amp;HEIGHT=450&amp;WIDTH=","450&amp;START_MAXIMIZED=FALSE&amp;VAR:CALENDAR=US&amp;VAR:SYMBOL=ESV&amp;VAR:INDEX=0"}</definedName>
    <definedName name="_20124__FDSAUDITLINK__">{"fdsup://directions/FAT Viewer?action=UPDATE&amp;creator=factset&amp;DYN_ARGS=TRUE&amp;DOC_NAME=FAT:FQL_AUDITING_CLIENT_TEMPLATE.FAT&amp;display_string=Audit&amp;VAR:KEY=LYRALCPAJG&amp;VAR:QUERY=RkZfRU5UUlBSX1ZBTF9EQUlMWSgzOTY5MSwsLCwsJ0RJTCcp&amp;WINDOW=FIRST_POPUP&amp;HEIGHT=450&amp;WIDTH=","450&amp;START_MAXIMIZED=FALSE&amp;VAR:CALENDAR=US&amp;VAR:SYMBOL=B07Y0K&amp;VAR:INDEX=0"}</definedName>
    <definedName name="_20125__FDSAUDITLINK__">{"fdsup://directions/FAT Viewer?action=UPDATE&amp;creator=factset&amp;DYN_ARGS=TRUE&amp;DOC_NAME=FAT:FQL_AUDITING_CLIENT_TEMPLATE.FAT&amp;display_string=Audit&amp;VAR:KEY=LYRALCPAJG&amp;VAR:QUERY=RkZfRU5UUlBSX1ZBTF9EQUlMWSgzOTY5MSwsLCwsJ0RJTCcp&amp;WINDOW=FIRST_POPUP&amp;HEIGHT=450&amp;WIDTH=","450&amp;START_MAXIMIZED=FALSE&amp;VAR:CALENDAR=US&amp;VAR:SYMBOL=B07Y0K&amp;VAR:INDEX=0"}</definedName>
    <definedName name="_20126__FDSAUDITLINK__">{"fdsup://directions/FAT Viewer?action=UPDATE&amp;creator=factset&amp;DYN_ARGS=TRUE&amp;DOC_NAME=FAT:FQL_AUDITING_CLIENT_TEMPLATE.FAT&amp;display_string=Audit&amp;VAR:KEY=TGTCRYJUNG&amp;VAR:QUERY=RkZfRU5UUlBSX1ZBTF9EQUlMWSgzOTY2MCwsLCwsJ0RJTCcp&amp;WINDOW=FIRST_POPUP&amp;HEIGHT=450&amp;WIDTH=","450&amp;START_MAXIMIZED=FALSE&amp;VAR:CALENDAR=US&amp;VAR:SYMBOL=ATW&amp;VAR:INDEX=0"}</definedName>
    <definedName name="_20127__FDSAUDITLINK__">{"fdsup://directions/FAT Viewer?action=UPDATE&amp;creator=factset&amp;DYN_ARGS=TRUE&amp;DOC_NAME=FAT:FQL_AUDITING_CLIENT_TEMPLATE.FAT&amp;display_string=Audit&amp;VAR:KEY=TGTCRYJUNG&amp;VAR:QUERY=RkZfRU5UUlBSX1ZBTF9EQUlMWSgzOTY2MCwsLCwsJ0RJTCcp&amp;WINDOW=FIRST_POPUP&amp;HEIGHT=450&amp;WIDTH=","450&amp;START_MAXIMIZED=FALSE&amp;VAR:CALENDAR=US&amp;VAR:SYMBOL=ATW&amp;VAR:INDEX=0"}</definedName>
    <definedName name="_20128__FDSAUDITLINK__">{"fdsup://directions/FAT Viewer?action=UPDATE&amp;creator=factset&amp;DYN_ARGS=TRUE&amp;DOC_NAME=FAT:FQL_AUDITING_CLIENT_TEMPLATE.FAT&amp;display_string=Audit&amp;VAR:KEY=LGHWDKLQNY&amp;VAR:QUERY=RkZfRU5UUlBSX1ZBTF9EQUlMWSgzOTY2MCwsLCwsJ0RJTCcp&amp;WINDOW=FIRST_POPUP&amp;HEIGHT=450&amp;WIDTH=","450&amp;START_MAXIMIZED=FALSE&amp;VAR:CALENDAR=US&amp;VAR:SYMBOL=RDC&amp;VAR:INDEX=0"}</definedName>
    <definedName name="_20129__FDSAUDITLINK__">{"fdsup://directions/FAT Viewer?action=UPDATE&amp;creator=factset&amp;DYN_ARGS=TRUE&amp;DOC_NAME=FAT:FQL_AUDITING_CLIENT_TEMPLATE.FAT&amp;display_string=Audit&amp;VAR:KEY=LGHWDKLQNY&amp;VAR:QUERY=RkZfRU5UUlBSX1ZBTF9EQUlMWSgzOTY2MCwsLCwsJ0RJTCcp&amp;WINDOW=FIRST_POPUP&amp;HEIGHT=450&amp;WIDTH=","450&amp;START_MAXIMIZED=FALSE&amp;VAR:CALENDAR=US&amp;VAR:SYMBOL=RDC&amp;VAR:INDEX=0"}</definedName>
    <definedName name="_201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30__FDSAUDITLINK__">{"fdsup://directions/FAT Viewer?action=UPDATE&amp;creator=factset&amp;DYN_ARGS=TRUE&amp;DOC_NAME=FAT:FQL_AUDITING_CLIENT_TEMPLATE.FAT&amp;display_string=Audit&amp;VAR:KEY=HWXMPOHCVM&amp;VAR:QUERY=RkZfRU5UUlBSX1ZBTF9EQUlMWSgzOTY2MCwsLCwsJ0RJTCcp&amp;WINDOW=FIRST_POPUP&amp;HEIGHT=450&amp;WIDTH=","450&amp;START_MAXIMIZED=FALSE&amp;VAR:CALENDAR=US&amp;VAR:SYMBOL=NE&amp;VAR:INDEX=0"}</definedName>
    <definedName name="_20131__FDSAUDITLINK__">{"fdsup://directions/FAT Viewer?action=UPDATE&amp;creator=factset&amp;DYN_ARGS=TRUE&amp;DOC_NAME=FAT:FQL_AUDITING_CLIENT_TEMPLATE.FAT&amp;display_string=Audit&amp;VAR:KEY=HWXMPOHCVM&amp;VAR:QUERY=RkZfRU5UUlBSX1ZBTF9EQUlMWSgzOTY2MCwsLCwsJ0RJTCcp&amp;WINDOW=FIRST_POPUP&amp;HEIGHT=450&amp;WIDTH=","450&amp;START_MAXIMIZED=FALSE&amp;VAR:CALENDAR=US&amp;VAR:SYMBOL=NE&amp;VAR:INDEX=0"}</definedName>
    <definedName name="_20132__FDSAUDITLINK__">{"fdsup://directions/FAT Viewer?action=UPDATE&amp;creator=factset&amp;DYN_ARGS=TRUE&amp;DOC_NAME=FAT:FQL_AUDITING_CLIENT_TEMPLATE.FAT&amp;display_string=Audit&amp;VAR:KEY=LOLMJWDGRM&amp;VAR:QUERY=RkZfRU5UUlBSX1ZBTF9EQUlMWSgzOTY2MCwsLCwsJ0RJTCcp&amp;WINDOW=FIRST_POPUP&amp;HEIGHT=450&amp;WIDTH=","450&amp;START_MAXIMIZED=FALSE&amp;VAR:CALENDAR=US&amp;VAR:SYMBOL=ESV&amp;VAR:INDEX=0"}</definedName>
    <definedName name="_20133__FDSAUDITLINK__">{"fdsup://directions/FAT Viewer?action=UPDATE&amp;creator=factset&amp;DYN_ARGS=TRUE&amp;DOC_NAME=FAT:FQL_AUDITING_CLIENT_TEMPLATE.FAT&amp;display_string=Audit&amp;VAR:KEY=FILYBMFULM&amp;VAR:QUERY=RkZfRU5UUlBSX1ZBTF9EQUlMWSgzOTY2MCwsLCwsJ0RJTCcp&amp;WINDOW=FIRST_POPUP&amp;HEIGHT=450&amp;WIDTH=","450&amp;START_MAXIMIZED=FALSE&amp;VAR:CALENDAR=US&amp;VAR:SYMBOL=B07Y0K&amp;VAR:INDEX=0"}</definedName>
    <definedName name="_20134__FDSAUDITLINK__">{"fdsup://directions/FAT Viewer?action=UPDATE&amp;creator=factset&amp;DYN_ARGS=TRUE&amp;DOC_NAME=FAT:FQL_AUDITING_CLIENT_TEMPLATE.FAT&amp;display_string=Audit&amp;VAR:KEY=FILYBMFULM&amp;VAR:QUERY=RkZfRU5UUlBSX1ZBTF9EQUlMWSgzOTY2MCwsLCwsJ0RJTCcp&amp;WINDOW=FIRST_POPUP&amp;HEIGHT=450&amp;WIDTH=","450&amp;START_MAXIMIZED=FALSE&amp;VAR:CALENDAR=US&amp;VAR:SYMBOL=B07Y0K&amp;VAR:INDEX=0"}</definedName>
    <definedName name="_20135__FDSAUDITLINK__">{"fdsup://directions/FAT Viewer?action=UPDATE&amp;creator=factset&amp;DYN_ARGS=TRUE&amp;DOC_NAME=FAT:FQL_AUDITING_CLIENT_TEMPLATE.FAT&amp;display_string=Audit&amp;VAR:KEY=BULUNGPSPQ&amp;VAR:QUERY=RkZfRU5UUlBSX1ZBTF9EQUlMWSgzOTYyOSwsLCwsJ0RJTCcp&amp;WINDOW=FIRST_POPUP&amp;HEIGHT=450&amp;WIDTH=","450&amp;START_MAXIMIZED=FALSE&amp;VAR:CALENDAR=US&amp;VAR:SYMBOL=ATW&amp;VAR:INDEX=0"}</definedName>
    <definedName name="_20136__FDSAUDITLINK__">{"fdsup://directions/FAT Viewer?action=UPDATE&amp;creator=factset&amp;DYN_ARGS=TRUE&amp;DOC_NAME=FAT:FQL_AUDITING_CLIENT_TEMPLATE.FAT&amp;display_string=Audit&amp;VAR:KEY=BULUNGPSPQ&amp;VAR:QUERY=RkZfRU5UUlBSX1ZBTF9EQUlMWSgzOTYyOSwsLCwsJ0RJTCcp&amp;WINDOW=FIRST_POPUP&amp;HEIGHT=450&amp;WIDTH=","450&amp;START_MAXIMIZED=FALSE&amp;VAR:CALENDAR=US&amp;VAR:SYMBOL=ATW&amp;VAR:INDEX=0"}</definedName>
    <definedName name="_20137__FDSAUDITLINK__">{"fdsup://directions/FAT Viewer?action=UPDATE&amp;creator=factset&amp;DYN_ARGS=TRUE&amp;DOC_NAME=FAT:FQL_AUDITING_CLIENT_TEMPLATE.FAT&amp;display_string=Audit&amp;VAR:KEY=NIVQJSHIVE&amp;VAR:QUERY=RkZfRU5UUlBSX1ZBTF9EQUlMWSgzOTYyOSwsLCwsJ0RJTCcp&amp;WINDOW=FIRST_POPUP&amp;HEIGHT=450&amp;WIDTH=","450&amp;START_MAXIMIZED=FALSE&amp;VAR:CALENDAR=US&amp;VAR:SYMBOL=RDC&amp;VAR:INDEX=0"}</definedName>
    <definedName name="_20138__FDSAUDITLINK__">{"fdsup://directions/FAT Viewer?action=UPDATE&amp;creator=factset&amp;DYN_ARGS=TRUE&amp;DOC_NAME=FAT:FQL_AUDITING_CLIENT_TEMPLATE.FAT&amp;display_string=Audit&amp;VAR:KEY=NIVQJSHIVE&amp;VAR:QUERY=RkZfRU5UUlBSX1ZBTF9EQUlMWSgzOTYyOSwsLCwsJ0RJTCcp&amp;WINDOW=FIRST_POPUP&amp;HEIGHT=450&amp;WIDTH=","450&amp;START_MAXIMIZED=FALSE&amp;VAR:CALENDAR=US&amp;VAR:SYMBOL=RDC&amp;VAR:INDEX=0"}</definedName>
    <definedName name="_20139__FDSAUDITLINK__">{"fdsup://directions/FAT Viewer?action=UPDATE&amp;creator=factset&amp;DYN_ARGS=TRUE&amp;DOC_NAME=FAT:FQL_AUDITING_CLIENT_TEMPLATE.FAT&amp;display_string=Audit&amp;VAR:KEY=ZOLIHMJUBA&amp;VAR:QUERY=RkZfRU5UUlBSX1ZBTF9EQUlMWSgzOTYyOSwsLCwsJ0RJTCcp&amp;WINDOW=FIRST_POPUP&amp;HEIGHT=450&amp;WIDTH=","450&amp;START_MAXIMIZED=FALSE&amp;VAR:CALENDAR=US&amp;VAR:SYMBOL=NE&amp;VAR:INDEX=0"}</definedName>
    <definedName name="_201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40__FDSAUDITLINK__">{"fdsup://directions/FAT Viewer?action=UPDATE&amp;creator=factset&amp;DYN_ARGS=TRUE&amp;DOC_NAME=FAT:FQL_AUDITING_CLIENT_TEMPLATE.FAT&amp;display_string=Audit&amp;VAR:KEY=ZOLIHMJUBA&amp;VAR:QUERY=RkZfRU5UUlBSX1ZBTF9EQUlMWSgzOTYyOSwsLCwsJ0RJTCcp&amp;WINDOW=FIRST_POPUP&amp;HEIGHT=450&amp;WIDTH=","450&amp;START_MAXIMIZED=FALSE&amp;VAR:CALENDAR=US&amp;VAR:SYMBOL=NE&amp;VAR:INDEX=0"}</definedName>
    <definedName name="_20141__FDSAUDITLINK__">{"fdsup://directions/FAT Viewer?action=UPDATE&amp;creator=factset&amp;DYN_ARGS=TRUE&amp;DOC_NAME=FAT:FQL_AUDITING_CLIENT_TEMPLATE.FAT&amp;display_string=Audit&amp;VAR:KEY=XELSPKHEBC&amp;VAR:QUERY=RkZfRU5UUlBSX1ZBTF9EQUlMWSgzOTYyOSwsLCwsJ0RJTCcp&amp;WINDOW=FIRST_POPUP&amp;HEIGHT=450&amp;WIDTH=","450&amp;START_MAXIMIZED=FALSE&amp;VAR:CALENDAR=US&amp;VAR:SYMBOL=ESV&amp;VAR:INDEX=0"}</definedName>
    <definedName name="_20142__FDSAUDITLINK__">{"fdsup://directions/FAT Viewer?action=UPDATE&amp;creator=factset&amp;DYN_ARGS=TRUE&amp;DOC_NAME=FAT:FQL_AUDITING_CLIENT_TEMPLATE.FAT&amp;display_string=Audit&amp;VAR:KEY=RSNKTUFSDY&amp;VAR:QUERY=RkZfRU5UUlBSX1ZBTF9EQUlMWSgzOTYyOSwsLCwsJ0RJTCcp&amp;WINDOW=FIRST_POPUP&amp;HEIGHT=450&amp;WIDTH=","450&amp;START_MAXIMIZED=FALSE&amp;VAR:CALENDAR=US&amp;VAR:SYMBOL=B07Y0K&amp;VAR:INDEX=0"}</definedName>
    <definedName name="_20143__FDSAUDITLINK__">{"fdsup://directions/FAT Viewer?action=UPDATE&amp;creator=factset&amp;DYN_ARGS=TRUE&amp;DOC_NAME=FAT:FQL_AUDITING_CLIENT_TEMPLATE.FAT&amp;display_string=Audit&amp;VAR:KEY=RSNKTUFSDY&amp;VAR:QUERY=RkZfRU5UUlBSX1ZBTF9EQUlMWSgzOTYyOSwsLCwsJ0RJTCcp&amp;WINDOW=FIRST_POPUP&amp;HEIGHT=450&amp;WIDTH=","450&amp;START_MAXIMIZED=FALSE&amp;VAR:CALENDAR=US&amp;VAR:SYMBOL=B07Y0K&amp;VAR:INDEX=0"}</definedName>
    <definedName name="_20144__FDSAUDITLINK__">{"fdsup://directions/FAT Viewer?action=UPDATE&amp;creator=factset&amp;DYN_ARGS=TRUE&amp;DOC_NAME=FAT:FQL_AUDITING_CLIENT_TEMPLATE.FAT&amp;display_string=Audit&amp;VAR:KEY=HSFIDGFCFC&amp;VAR:QUERY=RkZfRU5UUlBSX1ZBTF9EQUlMWSgzOTU5OSwsLCwsJ0RJTCcp&amp;WINDOW=FIRST_POPUP&amp;HEIGHT=450&amp;WIDTH=","450&amp;START_MAXIMIZED=FALSE&amp;VAR:CALENDAR=US&amp;VAR:SYMBOL=ATW&amp;VAR:INDEX=0"}</definedName>
    <definedName name="_20145__FDSAUDITLINK__">{"fdsup://directions/FAT Viewer?action=UPDATE&amp;creator=factset&amp;DYN_ARGS=TRUE&amp;DOC_NAME=FAT:FQL_AUDITING_CLIENT_TEMPLATE.FAT&amp;display_string=Audit&amp;VAR:KEY=HSFIDGFCFC&amp;VAR:QUERY=RkZfRU5UUlBSX1ZBTF9EQUlMWSgzOTU5OSwsLCwsJ0RJTCcp&amp;WINDOW=FIRST_POPUP&amp;HEIGHT=450&amp;WIDTH=","450&amp;START_MAXIMIZED=FALSE&amp;VAR:CALENDAR=US&amp;VAR:SYMBOL=ATW&amp;VAR:INDEX=0"}</definedName>
    <definedName name="_20146__FDSAUDITLINK__">{"fdsup://directions/FAT Viewer?action=UPDATE&amp;creator=factset&amp;DYN_ARGS=TRUE&amp;DOC_NAME=FAT:FQL_AUDITING_CLIENT_TEMPLATE.FAT&amp;display_string=Audit&amp;VAR:KEY=DAVQDQJENW&amp;VAR:QUERY=RkZfRU5UUlBSX1ZBTF9EQUlMWSgzOTU5OSwsLCwsJ0RJTCcp&amp;WINDOW=FIRST_POPUP&amp;HEIGHT=450&amp;WIDTH=","450&amp;START_MAXIMIZED=FALSE&amp;VAR:CALENDAR=US&amp;VAR:SYMBOL=RDC&amp;VAR:INDEX=0"}</definedName>
    <definedName name="_20147__FDSAUDITLINK__">{"fdsup://directions/FAT Viewer?action=UPDATE&amp;creator=factset&amp;DYN_ARGS=TRUE&amp;DOC_NAME=FAT:FQL_AUDITING_CLIENT_TEMPLATE.FAT&amp;display_string=Audit&amp;VAR:KEY=DAVQDQJENW&amp;VAR:QUERY=RkZfRU5UUlBSX1ZBTF9EQUlMWSgzOTU5OSwsLCwsJ0RJTCcp&amp;WINDOW=FIRST_POPUP&amp;HEIGHT=450&amp;WIDTH=","450&amp;START_MAXIMIZED=FALSE&amp;VAR:CALENDAR=US&amp;VAR:SYMBOL=RDC&amp;VAR:INDEX=0"}</definedName>
    <definedName name="_20148__FDSAUDITLINK__">{"fdsup://directions/FAT Viewer?action=UPDATE&amp;creator=factset&amp;DYN_ARGS=TRUE&amp;DOC_NAME=FAT:FQL_AUDITING_CLIENT_TEMPLATE.FAT&amp;display_string=Audit&amp;VAR:KEY=ZQBIHKJUTA&amp;VAR:QUERY=RkZfRU5UUlBSX1ZBTF9EQUlMWSgzOTU5OSwsLCwsJ0RJTCcp&amp;WINDOW=FIRST_POPUP&amp;HEIGHT=450&amp;WIDTH=","450&amp;START_MAXIMIZED=FALSE&amp;VAR:CALENDAR=US&amp;VAR:SYMBOL=NE&amp;VAR:INDEX=0"}</definedName>
    <definedName name="_20149__FDSAUDITLINK__">{"fdsup://directions/FAT Viewer?action=UPDATE&amp;creator=factset&amp;DYN_ARGS=TRUE&amp;DOC_NAME=FAT:FQL_AUDITING_CLIENT_TEMPLATE.FAT&amp;display_string=Audit&amp;VAR:KEY=ZQBIHKJUTA&amp;VAR:QUERY=RkZfRU5UUlBSX1ZBTF9EQUlMWSgzOTU5OSwsLCwsJ0RJTCcp&amp;WINDOW=FIRST_POPUP&amp;HEIGHT=450&amp;WIDTH=","450&amp;START_MAXIMIZED=FALSE&amp;VAR:CALENDAR=US&amp;VAR:SYMBOL=NE&amp;VAR:INDEX=0"}</definedName>
    <definedName name="_201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50__FDSAUDITLINK__">{"fdsup://directions/FAT Viewer?action=UPDATE&amp;creator=factset&amp;DYN_ARGS=TRUE&amp;DOC_NAME=FAT:FQL_AUDITING_CLIENT_TEMPLATE.FAT&amp;display_string=Audit&amp;VAR:KEY=JOVADKRWNO&amp;VAR:QUERY=RkZfRU5UUlBSX1ZBTF9EQUlMWSgzOTU5OSwsLCwsJ0RJTCcp&amp;WINDOW=FIRST_POPUP&amp;HEIGHT=450&amp;WIDTH=","450&amp;START_MAXIMIZED=FALSE&amp;VAR:CALENDAR=US&amp;VAR:SYMBOL=ESV&amp;VAR:INDEX=0"}</definedName>
    <definedName name="_20151__FDSAUDITLINK__">{"fdsup://directions/FAT Viewer?action=UPDATE&amp;creator=factset&amp;DYN_ARGS=TRUE&amp;DOC_NAME=FAT:FQL_AUDITING_CLIENT_TEMPLATE.FAT&amp;display_string=Audit&amp;VAR:KEY=RUDWJCBUXQ&amp;VAR:QUERY=RkZfRU5UUlBSX1ZBTF9EQUlMWSgzOTU5OSwsLCwsJ0RJTCcp&amp;WINDOW=FIRST_POPUP&amp;HEIGHT=450&amp;WIDTH=","450&amp;START_MAXIMIZED=FALSE&amp;VAR:CALENDAR=US&amp;VAR:SYMBOL=B07Y0K&amp;VAR:INDEX=0"}</definedName>
    <definedName name="_20152__FDSAUDITLINK__">{"fdsup://directions/FAT Viewer?action=UPDATE&amp;creator=factset&amp;DYN_ARGS=TRUE&amp;DOC_NAME=FAT:FQL_AUDITING_CLIENT_TEMPLATE.FAT&amp;display_string=Audit&amp;VAR:KEY=RUDWJCBUXQ&amp;VAR:QUERY=RkZfRU5UUlBSX1ZBTF9EQUlMWSgzOTU5OSwsLCwsJ0RJTCcp&amp;WINDOW=FIRST_POPUP&amp;HEIGHT=450&amp;WIDTH=","450&amp;START_MAXIMIZED=FALSE&amp;VAR:CALENDAR=US&amp;VAR:SYMBOL=B07Y0K&amp;VAR:INDEX=0"}</definedName>
    <definedName name="_20153__FDSAUDITLINK__">{"fdsup://directions/FAT Viewer?action=UPDATE&amp;creator=factset&amp;DYN_ARGS=TRUE&amp;DOC_NAME=FAT:FQL_AUDITING_CLIENT_TEMPLATE.FAT&amp;display_string=Audit&amp;VAR:KEY=ZUVUXQZGTW&amp;VAR:QUERY=RkZfRU5UUlBSX1ZBTF9EQUlMWSgzOTU2OCwsLCwsJ0RJTCcp&amp;WINDOW=FIRST_POPUP&amp;HEIGHT=450&amp;WIDTH=","450&amp;START_MAXIMIZED=FALSE&amp;VAR:CALENDAR=US&amp;VAR:SYMBOL=ATW&amp;VAR:INDEX=0"}</definedName>
    <definedName name="_20154__FDSAUDITLINK__">{"fdsup://directions/FAT Viewer?action=UPDATE&amp;creator=factset&amp;DYN_ARGS=TRUE&amp;DOC_NAME=FAT:FQL_AUDITING_CLIENT_TEMPLATE.FAT&amp;display_string=Audit&amp;VAR:KEY=ZUVUXQZGTW&amp;VAR:QUERY=RkZfRU5UUlBSX1ZBTF9EQUlMWSgzOTU2OCwsLCwsJ0RJTCcp&amp;WINDOW=FIRST_POPUP&amp;HEIGHT=450&amp;WIDTH=","450&amp;START_MAXIMIZED=FALSE&amp;VAR:CALENDAR=US&amp;VAR:SYMBOL=ATW&amp;VAR:INDEX=0"}</definedName>
    <definedName name="_20155__FDSAUDITLINK__">{"fdsup://directions/FAT Viewer?action=UPDATE&amp;creator=factset&amp;DYN_ARGS=TRUE&amp;DOC_NAME=FAT:FQL_AUDITING_CLIENT_TEMPLATE.FAT&amp;display_string=Audit&amp;VAR:KEY=PYHSHGPKRE&amp;VAR:QUERY=RkZfRU5UUlBSX1ZBTF9EQUlMWSgzOTU2OCwsLCwsJ0RJTCcp&amp;WINDOW=FIRST_POPUP&amp;HEIGHT=450&amp;WIDTH=","450&amp;START_MAXIMIZED=FALSE&amp;VAR:CALENDAR=US&amp;VAR:SYMBOL=RDC&amp;VAR:INDEX=0"}</definedName>
    <definedName name="_20156__FDSAUDITLINK__">{"fdsup://directions/FAT Viewer?action=UPDATE&amp;creator=factset&amp;DYN_ARGS=TRUE&amp;DOC_NAME=FAT:FQL_AUDITING_CLIENT_TEMPLATE.FAT&amp;display_string=Audit&amp;VAR:KEY=PYHSHGPKRE&amp;VAR:QUERY=RkZfRU5UUlBSX1ZBTF9EQUlMWSgzOTU2OCwsLCwsJ0RJTCcp&amp;WINDOW=FIRST_POPUP&amp;HEIGHT=450&amp;WIDTH=","450&amp;START_MAXIMIZED=FALSE&amp;VAR:CALENDAR=US&amp;VAR:SYMBOL=RDC&amp;VAR:INDEX=0"}</definedName>
    <definedName name="_20157__FDSAUDITLINK__">{"fdsup://directions/FAT Viewer?action=UPDATE&amp;creator=factset&amp;DYN_ARGS=TRUE&amp;DOC_NAME=FAT:FQL_AUDITING_CLIENT_TEMPLATE.FAT&amp;display_string=Audit&amp;VAR:KEY=TGLOTCHWPO&amp;VAR:QUERY=RkZfRU5UUlBSX1ZBTF9EQUlMWSgzOTU2OCwsLCwsJ0RJTCcp&amp;WINDOW=FIRST_POPUP&amp;HEIGHT=450&amp;WIDTH=","450&amp;START_MAXIMIZED=FALSE&amp;VAR:CALENDAR=US&amp;VAR:SYMBOL=NE&amp;VAR:INDEX=0"}</definedName>
    <definedName name="_20158__FDSAUDITLINK__">{"fdsup://directions/FAT Viewer?action=UPDATE&amp;creator=factset&amp;DYN_ARGS=TRUE&amp;DOC_NAME=FAT:FQL_AUDITING_CLIENT_TEMPLATE.FAT&amp;display_string=Audit&amp;VAR:KEY=TGLOTCHWPO&amp;VAR:QUERY=RkZfRU5UUlBSX1ZBTF9EQUlMWSgzOTU2OCwsLCwsJ0RJTCcp&amp;WINDOW=FIRST_POPUP&amp;HEIGHT=450&amp;WIDTH=","450&amp;START_MAXIMIZED=FALSE&amp;VAR:CALENDAR=US&amp;VAR:SYMBOL=NE&amp;VAR:INDEX=0"}</definedName>
    <definedName name="_20159__FDSAUDITLINK__">{"fdsup://directions/FAT Viewer?action=UPDATE&amp;creator=factset&amp;DYN_ARGS=TRUE&amp;DOC_NAME=FAT:FQL_AUDITING_CLIENT_TEMPLATE.FAT&amp;display_string=Audit&amp;VAR:KEY=NADOHGDCDC&amp;VAR:QUERY=RkZfRU5UUlBSX1ZBTF9EQUlMWSgzOTU2OCwsLCwsJ0RJTCcp&amp;WINDOW=FIRST_POPUP&amp;HEIGHT=450&amp;WIDTH=","450&amp;START_MAXIMIZED=FALSE&amp;VAR:CALENDAR=US&amp;VAR:SYMBOL=ESV&amp;VAR:INDEX=0"}</definedName>
    <definedName name="_201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60__FDSAUDITLINK__">{"fdsup://directions/FAT Viewer?action=UPDATE&amp;creator=factset&amp;DYN_ARGS=TRUE&amp;DOC_NAME=FAT:FQL_AUDITING_CLIENT_TEMPLATE.FAT&amp;display_string=Audit&amp;VAR:KEY=ZINOHQFSDY&amp;VAR:QUERY=RkZfRU5UUlBSX1ZBTF9EQUlMWSgzOTU2OCwsLCwsJ0RJTCcp&amp;WINDOW=FIRST_POPUP&amp;HEIGHT=450&amp;WIDTH=","450&amp;START_MAXIMIZED=FALSE&amp;VAR:CALENDAR=US&amp;VAR:SYMBOL=B07Y0K&amp;VAR:INDEX=0"}</definedName>
    <definedName name="_20161__FDSAUDITLINK__">{"fdsup://directions/FAT Viewer?action=UPDATE&amp;creator=factset&amp;DYN_ARGS=TRUE&amp;DOC_NAME=FAT:FQL_AUDITING_CLIENT_TEMPLATE.FAT&amp;display_string=Audit&amp;VAR:KEY=ZINOHQFSDY&amp;VAR:QUERY=RkZfRU5UUlBSX1ZBTF9EQUlMWSgzOTU2OCwsLCwsJ0RJTCcp&amp;WINDOW=FIRST_POPUP&amp;HEIGHT=450&amp;WIDTH=","450&amp;START_MAXIMIZED=FALSE&amp;VAR:CALENDAR=US&amp;VAR:SYMBOL=B07Y0K&amp;VAR:INDEX=0"}</definedName>
    <definedName name="_20162__FDSAUDITLINK__">{"fdsup://directions/FAT Viewer?action=UPDATE&amp;creator=factset&amp;DYN_ARGS=TRUE&amp;DOC_NAME=FAT:FQL_AUDITING_CLIENT_TEMPLATE.FAT&amp;display_string=Audit&amp;VAR:KEY=DYTEVAZCDO&amp;VAR:QUERY=RkZfRU5UUlBSX1ZBTF9EQUlMWSgzOTUzOCwsLCwsJ0RJTCcp&amp;WINDOW=FIRST_POPUP&amp;HEIGHT=450&amp;WIDTH=","450&amp;START_MAXIMIZED=FALSE&amp;VAR:CALENDAR=US&amp;VAR:SYMBOL=ATW&amp;VAR:INDEX=0"}</definedName>
    <definedName name="_20163__FDSAUDITLINK__">{"fdsup://directions/FAT Viewer?action=UPDATE&amp;creator=factset&amp;DYN_ARGS=TRUE&amp;DOC_NAME=FAT:FQL_AUDITING_CLIENT_TEMPLATE.FAT&amp;display_string=Audit&amp;VAR:KEY=DYTEVAZCDO&amp;VAR:QUERY=RkZfRU5UUlBSX1ZBTF9EQUlMWSgzOTUzOCwsLCwsJ0RJTCcp&amp;WINDOW=FIRST_POPUP&amp;HEIGHT=450&amp;WIDTH=","450&amp;START_MAXIMIZED=FALSE&amp;VAR:CALENDAR=US&amp;VAR:SYMBOL=ATW&amp;VAR:INDEX=0"}</definedName>
    <definedName name="_20164__FDSAUDITLINK__">{"fdsup://directions/FAT Viewer?action=UPDATE&amp;creator=factset&amp;DYN_ARGS=TRUE&amp;DOC_NAME=FAT:FQL_AUDITING_CLIENT_TEMPLATE.FAT&amp;display_string=Audit&amp;VAR:KEY=RWPAFKTUDA&amp;VAR:QUERY=RkZfRU5UUlBSX1ZBTF9EQUlMWSgzOTUzOCwsLCwsJ0RJTCcp&amp;WINDOW=FIRST_POPUP&amp;HEIGHT=450&amp;WIDTH=","450&amp;START_MAXIMIZED=FALSE&amp;VAR:CALENDAR=US&amp;VAR:SYMBOL=RDC&amp;VAR:INDEX=0"}</definedName>
    <definedName name="_20165__FDSAUDITLINK__">{"fdsup://directions/FAT Viewer?action=UPDATE&amp;creator=factset&amp;DYN_ARGS=TRUE&amp;DOC_NAME=FAT:FQL_AUDITING_CLIENT_TEMPLATE.FAT&amp;display_string=Audit&amp;VAR:KEY=RWPAFKTUDA&amp;VAR:QUERY=RkZfRU5UUlBSX1ZBTF9EQUlMWSgzOTUzOCwsLCwsJ0RJTCcp&amp;WINDOW=FIRST_POPUP&amp;HEIGHT=450&amp;WIDTH=","450&amp;START_MAXIMIZED=FALSE&amp;VAR:CALENDAR=US&amp;VAR:SYMBOL=RDC&amp;VAR:INDEX=0"}</definedName>
    <definedName name="_20166__FDSAUDITLINK__">{"fdsup://directions/FAT Viewer?action=UPDATE&amp;creator=factset&amp;DYN_ARGS=TRUE&amp;DOC_NAME=FAT:FQL_AUDITING_CLIENT_TEMPLATE.FAT&amp;display_string=Audit&amp;VAR:KEY=XSXCDMJOPW&amp;VAR:QUERY=RkZfRU5UUlBSX1ZBTF9EQUlMWSgzOTUzOCwsLCwsJ0RJTCcp&amp;WINDOW=FIRST_POPUP&amp;HEIGHT=450&amp;WIDTH=","450&amp;START_MAXIMIZED=FALSE&amp;VAR:CALENDAR=US&amp;VAR:SYMBOL=NE&amp;VAR:INDEX=0"}</definedName>
    <definedName name="_20167__FDSAUDITLINK__">{"fdsup://directions/FAT Viewer?action=UPDATE&amp;creator=factset&amp;DYN_ARGS=TRUE&amp;DOC_NAME=FAT:FQL_AUDITING_CLIENT_TEMPLATE.FAT&amp;display_string=Audit&amp;VAR:KEY=XSXCDMJOPW&amp;VAR:QUERY=RkZfRU5UUlBSX1ZBTF9EQUlMWSgzOTUzOCwsLCwsJ0RJTCcp&amp;WINDOW=FIRST_POPUP&amp;HEIGHT=450&amp;WIDTH=","450&amp;START_MAXIMIZED=FALSE&amp;VAR:CALENDAR=US&amp;VAR:SYMBOL=NE&amp;VAR:INDEX=0"}</definedName>
    <definedName name="_20168__FDSAUDITLINK__">{"fdsup://directions/FAT Viewer?action=UPDATE&amp;creator=factset&amp;DYN_ARGS=TRUE&amp;DOC_NAME=FAT:FQL_AUDITING_CLIENT_TEMPLATE.FAT&amp;display_string=Audit&amp;VAR:KEY=NSNUHKPOPW&amp;VAR:QUERY=RkZfRU5UUlBSX1ZBTF9EQUlMWSgzOTUzOCwsLCwsJ0RJTCcp&amp;WINDOW=FIRST_POPUP&amp;HEIGHT=450&amp;WIDTH=","450&amp;START_MAXIMIZED=FALSE&amp;VAR:CALENDAR=US&amp;VAR:SYMBOL=ESV&amp;VAR:INDEX=0"}</definedName>
    <definedName name="_20169__FDSAUDITLINK__">{"fdsup://directions/FAT Viewer?action=UPDATE&amp;creator=factset&amp;DYN_ARGS=TRUE&amp;DOC_NAME=FAT:FQL_AUDITING_CLIENT_TEMPLATE.FAT&amp;display_string=Audit&amp;VAR:KEY=VMPSDMBWBE&amp;VAR:QUERY=RkZfRU5UUlBSX1ZBTF9EQUlMWSgzOTUzOCwsLCwsJ0RJTCcp&amp;WINDOW=FIRST_POPUP&amp;HEIGHT=450&amp;WIDTH=","450&amp;START_MAXIMIZED=FALSE&amp;VAR:CALENDAR=US&amp;VAR:SYMBOL=B07Y0K&amp;VAR:INDEX=0"}</definedName>
    <definedName name="_201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70__FDSAUDITLINK__">{"fdsup://directions/FAT Viewer?action=UPDATE&amp;creator=factset&amp;DYN_ARGS=TRUE&amp;DOC_NAME=FAT:FQL_AUDITING_CLIENT_TEMPLATE.FAT&amp;display_string=Audit&amp;VAR:KEY=VMPSDMBWBE&amp;VAR:QUERY=RkZfRU5UUlBSX1ZBTF9EQUlMWSgzOTUzOCwsLCwsJ0RJTCcp&amp;WINDOW=FIRST_POPUP&amp;HEIGHT=450&amp;WIDTH=","450&amp;START_MAXIMIZED=FALSE&amp;VAR:CALENDAR=US&amp;VAR:SYMBOL=B07Y0K&amp;VAR:INDEX=0"}</definedName>
    <definedName name="_20171__FDSAUDITLINK__">{"fdsup://directions/FAT Viewer?action=UPDATE&amp;creator=factset&amp;DYN_ARGS=TRUE&amp;DOC_NAME=FAT:FQL_AUDITING_CLIENT_TEMPLATE.FAT&amp;display_string=Audit&amp;VAR:KEY=JIVOPOZAXE&amp;VAR:QUERY=RkZfRU5UUlBSX1ZBTF9EQUlMWSgzOTUwNywsLCwsJ0RJTCcp&amp;WINDOW=FIRST_POPUP&amp;HEIGHT=450&amp;WIDTH=","450&amp;START_MAXIMIZED=FALSE&amp;VAR:CALENDAR=US&amp;VAR:SYMBOL=ATW&amp;VAR:INDEX=0"}</definedName>
    <definedName name="_20172__FDSAUDITLINK__">{"fdsup://directions/FAT Viewer?action=UPDATE&amp;creator=factset&amp;DYN_ARGS=TRUE&amp;DOC_NAME=FAT:FQL_AUDITING_CLIENT_TEMPLATE.FAT&amp;display_string=Audit&amp;VAR:KEY=JIVOPOZAXE&amp;VAR:QUERY=RkZfRU5UUlBSX1ZBTF9EQUlMWSgzOTUwNywsLCwsJ0RJTCcp&amp;WINDOW=FIRST_POPUP&amp;HEIGHT=450&amp;WIDTH=","450&amp;START_MAXIMIZED=FALSE&amp;VAR:CALENDAR=US&amp;VAR:SYMBOL=ATW&amp;VAR:INDEX=0"}</definedName>
    <definedName name="_20173__FDSAUDITLINK__">{"fdsup://directions/FAT Viewer?action=UPDATE&amp;creator=factset&amp;DYN_ARGS=TRUE&amp;DOC_NAME=FAT:FQL_AUDITING_CLIENT_TEMPLATE.FAT&amp;display_string=Audit&amp;VAR:KEY=VQRMVKFWPE&amp;VAR:QUERY=RkZfRU5UUlBSX1ZBTF9EQUlMWSgzOTUwNywsLCwsJ0RJTCcp&amp;WINDOW=FIRST_POPUP&amp;HEIGHT=450&amp;WIDTH=","450&amp;START_MAXIMIZED=FALSE&amp;VAR:CALENDAR=US&amp;VAR:SYMBOL=RDC&amp;VAR:INDEX=0"}</definedName>
    <definedName name="_20174__FDSAUDITLINK__">{"fdsup://directions/FAT Viewer?action=UPDATE&amp;creator=factset&amp;DYN_ARGS=TRUE&amp;DOC_NAME=FAT:FQL_AUDITING_CLIENT_TEMPLATE.FAT&amp;display_string=Audit&amp;VAR:KEY=VQRMVKFWPE&amp;VAR:QUERY=RkZfRU5UUlBSX1ZBTF9EQUlMWSgzOTUwNywsLCwsJ0RJTCcp&amp;WINDOW=FIRST_POPUP&amp;HEIGHT=450&amp;WIDTH=","450&amp;START_MAXIMIZED=FALSE&amp;VAR:CALENDAR=US&amp;VAR:SYMBOL=RDC&amp;VAR:INDEX=0"}</definedName>
    <definedName name="_20175__FDSAUDITLINK__">{"fdsup://directions/FAT Viewer?action=UPDATE&amp;creator=factset&amp;DYN_ARGS=TRUE&amp;DOC_NAME=FAT:FQL_AUDITING_CLIENT_TEMPLATE.FAT&amp;display_string=Audit&amp;VAR:KEY=ZKHGFYXQPW&amp;VAR:QUERY=RkZfRU5UUlBSX1ZBTF9EQUlMWSgzOTUwNywsLCwsJ0RJTCcp&amp;WINDOW=FIRST_POPUP&amp;HEIGHT=450&amp;WIDTH=","450&amp;START_MAXIMIZED=FALSE&amp;VAR:CALENDAR=US&amp;VAR:SYMBOL=NE&amp;VAR:INDEX=0"}</definedName>
    <definedName name="_20176__FDSAUDITLINK__">{"fdsup://directions/FAT Viewer?action=UPDATE&amp;creator=factset&amp;DYN_ARGS=TRUE&amp;DOC_NAME=FAT:FQL_AUDITING_CLIENT_TEMPLATE.FAT&amp;display_string=Audit&amp;VAR:KEY=ZKHGFYXQPW&amp;VAR:QUERY=RkZfRU5UUlBSX1ZBTF9EQUlMWSgzOTUwNywsLCwsJ0RJTCcp&amp;WINDOW=FIRST_POPUP&amp;HEIGHT=450&amp;WIDTH=","450&amp;START_MAXIMIZED=FALSE&amp;VAR:CALENDAR=US&amp;VAR:SYMBOL=NE&amp;VAR:INDEX=0"}</definedName>
    <definedName name="_20177__FDSAUDITLINK__">{"fdsup://directions/FAT Viewer?action=UPDATE&amp;creator=factset&amp;DYN_ARGS=TRUE&amp;DOC_NAME=FAT:FQL_AUDITING_CLIENT_TEMPLATE.FAT&amp;display_string=Audit&amp;VAR:KEY=BQNKDIXWFS&amp;VAR:QUERY=RkZfRU5UUlBSX1ZBTF9EQUlMWSgzOTUwNywsLCwsJ0RJTCcp&amp;WINDOW=FIRST_POPUP&amp;HEIGHT=450&amp;WIDTH=","450&amp;START_MAXIMIZED=FALSE&amp;VAR:CALENDAR=US&amp;VAR:SYMBOL=ESV&amp;VAR:INDEX=0"}</definedName>
    <definedName name="_20178__FDSAUDITLINK__">{"fdsup://directions/FAT Viewer?action=UPDATE&amp;creator=factset&amp;DYN_ARGS=TRUE&amp;DOC_NAME=FAT:FQL_AUDITING_CLIENT_TEMPLATE.FAT&amp;display_string=Audit&amp;VAR:KEY=HQBQLKJWTO&amp;VAR:QUERY=RkZfRU5UUlBSX1ZBTF9EQUlMWSgzOTUwNywsLCwsJ0RJTCcp&amp;WINDOW=FIRST_POPUP&amp;HEIGHT=450&amp;WIDTH=","450&amp;START_MAXIMIZED=FALSE&amp;VAR:CALENDAR=US&amp;VAR:SYMBOL=B07Y0K&amp;VAR:INDEX=0"}</definedName>
    <definedName name="_20179__FDSAUDITLINK__">{"fdsup://directions/FAT Viewer?action=UPDATE&amp;creator=factset&amp;DYN_ARGS=TRUE&amp;DOC_NAME=FAT:FQL_AUDITING_CLIENT_TEMPLATE.FAT&amp;display_string=Audit&amp;VAR:KEY=HQBQLKJWTO&amp;VAR:QUERY=RkZfRU5UUlBSX1ZBTF9EQUlMWSgzOTUwNywsLCwsJ0RJTCcp&amp;WINDOW=FIRST_POPUP&amp;HEIGHT=450&amp;WIDTH=","450&amp;START_MAXIMIZED=FALSE&amp;VAR:CALENDAR=US&amp;VAR:SYMBOL=B07Y0K&amp;VAR:INDEX=0"}</definedName>
    <definedName name="_201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80__FDSAUDITLINK__">{"fdsup://directions/FAT Viewer?action=UPDATE&amp;creator=factset&amp;DYN_ARGS=TRUE&amp;DOC_NAME=FAT:FQL_AUDITING_CLIENT_TEMPLATE.FAT&amp;display_string=Audit&amp;VAR:KEY=JKDMNMZIVA&amp;VAR:QUERY=RkZfRU5UUlBSX1ZBTF9EQUlMWSgzOTQ3OCwsLCwsJ0RJTCcp&amp;WINDOW=FIRST_POPUP&amp;HEIGHT=450&amp;WIDTH=","450&amp;START_MAXIMIZED=FALSE&amp;VAR:CALENDAR=US&amp;VAR:SYMBOL=ATW&amp;VAR:INDEX=0"}</definedName>
    <definedName name="_20181__FDSAUDITLINK__">{"fdsup://directions/FAT Viewer?action=UPDATE&amp;creator=factset&amp;DYN_ARGS=TRUE&amp;DOC_NAME=FAT:FQL_AUDITING_CLIENT_TEMPLATE.FAT&amp;display_string=Audit&amp;VAR:KEY=JKDMNMZIVA&amp;VAR:QUERY=RkZfRU5UUlBSX1ZBTF9EQUlMWSgzOTQ3OCwsLCwsJ0RJTCcp&amp;WINDOW=FIRST_POPUP&amp;HEIGHT=450&amp;WIDTH=","450&amp;START_MAXIMIZED=FALSE&amp;VAR:CALENDAR=US&amp;VAR:SYMBOL=ATW&amp;VAR:INDEX=0"}</definedName>
    <definedName name="_20182__FDSAUDITLINK__">{"fdsup://directions/FAT Viewer?action=UPDATE&amp;creator=factset&amp;DYN_ARGS=TRUE&amp;DOC_NAME=FAT:FQL_AUDITING_CLIENT_TEMPLATE.FAT&amp;display_string=Audit&amp;VAR:KEY=PSDUVQPWZQ&amp;VAR:QUERY=RkZfRU5UUlBSX1ZBTF9EQUlMWSgzOTQ3OCwsLCwsJ0RJTCcp&amp;WINDOW=FIRST_POPUP&amp;HEIGHT=450&amp;WIDTH=","450&amp;START_MAXIMIZED=FALSE&amp;VAR:CALENDAR=US&amp;VAR:SYMBOL=RDC&amp;VAR:INDEX=0"}</definedName>
    <definedName name="_20183__FDSAUDITLINK__">{"fdsup://directions/FAT Viewer?action=UPDATE&amp;creator=factset&amp;DYN_ARGS=TRUE&amp;DOC_NAME=FAT:FQL_AUDITING_CLIENT_TEMPLATE.FAT&amp;display_string=Audit&amp;VAR:KEY=PSDUVQPWZQ&amp;VAR:QUERY=RkZfRU5UUlBSX1ZBTF9EQUlMWSgzOTQ3OCwsLCwsJ0RJTCcp&amp;WINDOW=FIRST_POPUP&amp;HEIGHT=450&amp;WIDTH=","450&amp;START_MAXIMIZED=FALSE&amp;VAR:CALENDAR=US&amp;VAR:SYMBOL=RDC&amp;VAR:INDEX=0"}</definedName>
    <definedName name="_20184__FDSAUDITLINK__">{"fdsup://directions/FAT Viewer?action=UPDATE&amp;creator=factset&amp;DYN_ARGS=TRUE&amp;DOC_NAME=FAT:FQL_AUDITING_CLIENT_TEMPLATE.FAT&amp;display_string=Audit&amp;VAR:KEY=LCNGFIBMBY&amp;VAR:QUERY=RkZfRU5UUlBSX1ZBTF9EQUlMWSgzOTQ3OCwsLCwsJ0RJTCcp&amp;WINDOW=FIRST_POPUP&amp;HEIGHT=450&amp;WIDTH=","450&amp;START_MAXIMIZED=FALSE&amp;VAR:CALENDAR=US&amp;VAR:SYMBOL=NE&amp;VAR:INDEX=0"}</definedName>
    <definedName name="_20185__FDSAUDITLINK__">{"fdsup://directions/FAT Viewer?action=UPDATE&amp;creator=factset&amp;DYN_ARGS=TRUE&amp;DOC_NAME=FAT:FQL_AUDITING_CLIENT_TEMPLATE.FAT&amp;display_string=Audit&amp;VAR:KEY=LCNGFIBMBY&amp;VAR:QUERY=RkZfRU5UUlBSX1ZBTF9EQUlMWSgzOTQ3OCwsLCwsJ0RJTCcp&amp;WINDOW=FIRST_POPUP&amp;HEIGHT=450&amp;WIDTH=","450&amp;START_MAXIMIZED=FALSE&amp;VAR:CALENDAR=US&amp;VAR:SYMBOL=NE&amp;VAR:INDEX=0"}</definedName>
    <definedName name="_20186__FDSAUDITLINK__">{"fdsup://directions/FAT Viewer?action=UPDATE&amp;creator=factset&amp;DYN_ARGS=TRUE&amp;DOC_NAME=FAT:FQL_AUDITING_CLIENT_TEMPLATE.FAT&amp;display_string=Audit&amp;VAR:KEY=VMZYZCLADS&amp;VAR:QUERY=RkZfRU5UUlBSX1ZBTF9EQUlMWSgzOTQ3OCwsLCwsJ0RJTCcp&amp;WINDOW=FIRST_POPUP&amp;HEIGHT=450&amp;WIDTH=","450&amp;START_MAXIMIZED=FALSE&amp;VAR:CALENDAR=US&amp;VAR:SYMBOL=ESV&amp;VAR:INDEX=0"}</definedName>
    <definedName name="_20187__FDSAUDITLINK__">{"fdsup://directions/FAT Viewer?action=UPDATE&amp;creator=factset&amp;DYN_ARGS=TRUE&amp;DOC_NAME=FAT:FQL_AUDITING_CLIENT_TEMPLATE.FAT&amp;display_string=Audit&amp;VAR:KEY=FIJUJOJEPA&amp;VAR:QUERY=RkZfRU5UUlBSX1ZBTF9EQUlMWSgzOTQ3OCwsLCwsJ0RJTCcp&amp;WINDOW=FIRST_POPUP&amp;HEIGHT=450&amp;WIDTH=","450&amp;START_MAXIMIZED=FALSE&amp;VAR:CALENDAR=US&amp;VAR:SYMBOL=B07Y0K&amp;VAR:INDEX=0"}</definedName>
    <definedName name="_20188__FDSAUDITLINK__">{"fdsup://directions/FAT Viewer?action=UPDATE&amp;creator=factset&amp;DYN_ARGS=TRUE&amp;DOC_NAME=FAT:FQL_AUDITING_CLIENT_TEMPLATE.FAT&amp;display_string=Audit&amp;VAR:KEY=FIJUJOJEPA&amp;VAR:QUERY=RkZfRU5UUlBSX1ZBTF9EQUlMWSgzOTQ3OCwsLCwsJ0RJTCcp&amp;WINDOW=FIRST_POPUP&amp;HEIGHT=450&amp;WIDTH=","450&amp;START_MAXIMIZED=FALSE&amp;VAR:CALENDAR=US&amp;VAR:SYMBOL=B07Y0K&amp;VAR:INDEX=0"}</definedName>
    <definedName name="_20189__FDSAUDITLINK__">{"fdsup://directions/FAT Viewer?action=UPDATE&amp;creator=factset&amp;DYN_ARGS=TRUE&amp;DOC_NAME=FAT:FQL_AUDITING_CLIENT_TEMPLATE.FAT&amp;display_string=Audit&amp;VAR:KEY=NSLQJSRAPE&amp;VAR:QUERY=RkZfRU5UUlBSX1ZBTF9EQUlMWSgzOTQ0NywsLCwsJ0RJTCcp&amp;WINDOW=FIRST_POPUP&amp;HEIGHT=450&amp;WIDTH=","450&amp;START_MAXIMIZED=FALSE&amp;VAR:CALENDAR=US&amp;VAR:SYMBOL=ATW&amp;VAR:INDEX=0"}</definedName>
    <definedName name="_201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9_Capital_Actual_Query" localSheetId="12">#REF!</definedName>
    <definedName name="_2019_Capital_Actual_Query" localSheetId="1">#REF!</definedName>
    <definedName name="_2019_Capital_Actual_Query">#REF!</definedName>
    <definedName name="_20190__FDSAUDITLINK__">{"fdsup://directions/FAT Viewer?action=UPDATE&amp;creator=factset&amp;DYN_ARGS=TRUE&amp;DOC_NAME=FAT:FQL_AUDITING_CLIENT_TEMPLATE.FAT&amp;display_string=Audit&amp;VAR:KEY=NSLQJSRAPE&amp;VAR:QUERY=RkZfRU5UUlBSX1ZBTF9EQUlMWSgzOTQ0NywsLCwsJ0RJTCcp&amp;WINDOW=FIRST_POPUP&amp;HEIGHT=450&amp;WIDTH=","450&amp;START_MAXIMIZED=FALSE&amp;VAR:CALENDAR=US&amp;VAR:SYMBOL=ATW&amp;VAR:INDEX=0"}</definedName>
    <definedName name="_20191__FDSAUDITLINK__">{"fdsup://directions/FAT Viewer?action=UPDATE&amp;creator=factset&amp;DYN_ARGS=TRUE&amp;DOC_NAME=FAT:FQL_AUDITING_CLIENT_TEMPLATE.FAT&amp;display_string=Audit&amp;VAR:KEY=HENGDSHYPI&amp;VAR:QUERY=RkZfRU5UUlBSX1ZBTF9EQUlMWSgzOTQ0NywsLCwsJ0RJTCcp&amp;WINDOW=FIRST_POPUP&amp;HEIGHT=450&amp;WIDTH=","450&amp;START_MAXIMIZED=FALSE&amp;VAR:CALENDAR=US&amp;VAR:SYMBOL=RDC&amp;VAR:INDEX=0"}</definedName>
    <definedName name="_20192__FDSAUDITLINK__">{"fdsup://directions/FAT Viewer?action=UPDATE&amp;creator=factset&amp;DYN_ARGS=TRUE&amp;DOC_NAME=FAT:FQL_AUDITING_CLIENT_TEMPLATE.FAT&amp;display_string=Audit&amp;VAR:KEY=HENGDSHYPI&amp;VAR:QUERY=RkZfRU5UUlBSX1ZBTF9EQUlMWSgzOTQ0NywsLCwsJ0RJTCcp&amp;WINDOW=FIRST_POPUP&amp;HEIGHT=450&amp;WIDTH=","450&amp;START_MAXIMIZED=FALSE&amp;VAR:CALENDAR=US&amp;VAR:SYMBOL=RDC&amp;VAR:INDEX=0"}</definedName>
    <definedName name="_20193__FDSAUDITLINK__">{"fdsup://directions/FAT Viewer?action=UPDATE&amp;creator=factset&amp;DYN_ARGS=TRUE&amp;DOC_NAME=FAT:FQL_AUDITING_CLIENT_TEMPLATE.FAT&amp;display_string=Audit&amp;VAR:KEY=BWPARWJOXI&amp;VAR:QUERY=RkZfRU5UUlBSX1ZBTF9EQUlMWSgzOTQ0NywsLCwsJ0RJTCcp&amp;WINDOW=FIRST_POPUP&amp;HEIGHT=450&amp;WIDTH=","450&amp;START_MAXIMIZED=FALSE&amp;VAR:CALENDAR=US&amp;VAR:SYMBOL=NE&amp;VAR:INDEX=0"}</definedName>
    <definedName name="_20194__FDSAUDITLINK__">{"fdsup://directions/FAT Viewer?action=UPDATE&amp;creator=factset&amp;DYN_ARGS=TRUE&amp;DOC_NAME=FAT:FQL_AUDITING_CLIENT_TEMPLATE.FAT&amp;display_string=Audit&amp;VAR:KEY=BWPARWJOXI&amp;VAR:QUERY=RkZfRU5UUlBSX1ZBTF9EQUlMWSgzOTQ0NywsLCwsJ0RJTCcp&amp;WINDOW=FIRST_POPUP&amp;HEIGHT=450&amp;WIDTH=","450&amp;START_MAXIMIZED=FALSE&amp;VAR:CALENDAR=US&amp;VAR:SYMBOL=NE&amp;VAR:INDEX=0"}</definedName>
    <definedName name="_20195__FDSAUDITLINK__">{"fdsup://directions/FAT Viewer?action=UPDATE&amp;creator=factset&amp;DYN_ARGS=TRUE&amp;DOC_NAME=FAT:FQL_AUDITING_CLIENT_TEMPLATE.FAT&amp;display_string=Audit&amp;VAR:KEY=BELMBODYLK&amp;VAR:QUERY=RkZfRU5UUlBSX1ZBTF9EQUlMWSgzOTQ0NywsLCwsJ0RJTCcp&amp;WINDOW=FIRST_POPUP&amp;HEIGHT=450&amp;WIDTH=","450&amp;START_MAXIMIZED=FALSE&amp;VAR:CALENDAR=US&amp;VAR:SYMBOL=ESV&amp;VAR:INDEX=0"}</definedName>
    <definedName name="_20196__FDSAUDITLINK__">{"fdsup://directions/FAT Viewer?action=UPDATE&amp;creator=factset&amp;DYN_ARGS=TRUE&amp;DOC_NAME=FAT:FQL_AUDITING_CLIENT_TEMPLATE.FAT&amp;display_string=Audit&amp;VAR:KEY=DSBIRMJKBU&amp;VAR:QUERY=RkZfRU5UUlBSX1ZBTF9EQUlMWSgzOTQ0NywsLCwsJ0RJTCcp&amp;WINDOW=FIRST_POPUP&amp;HEIGHT=450&amp;WIDTH=","450&amp;START_MAXIMIZED=FALSE&amp;VAR:CALENDAR=US&amp;VAR:SYMBOL=B07Y0K&amp;VAR:INDEX=0"}</definedName>
    <definedName name="_20197__FDSAUDITLINK__">{"fdsup://directions/FAT Viewer?action=UPDATE&amp;creator=factset&amp;DYN_ARGS=TRUE&amp;DOC_NAME=FAT:FQL_AUDITING_CLIENT_TEMPLATE.FAT&amp;display_string=Audit&amp;VAR:KEY=DSBIRMJKBU&amp;VAR:QUERY=RkZfRU5UUlBSX1ZBTF9EQUlMWSgzOTQ0NywsLCwsJ0RJTCcp&amp;WINDOW=FIRST_POPUP&amp;HEIGHT=450&amp;WIDTH=","450&amp;START_MAXIMIZED=FALSE&amp;VAR:CALENDAR=US&amp;VAR:SYMBOL=B07Y0K&amp;VAR:INDEX=0"}</definedName>
    <definedName name="_20198__FDSAUDITLINK__">{"fdsup://directions/FAT Viewer?action=UPDATE&amp;creator=factset&amp;DYN_ARGS=TRUE&amp;DOC_NAME=FAT:FQL_AUDITING_CLIENT_TEMPLATE.FAT&amp;display_string=Audit&amp;VAR:KEY=VOPIPCRCZK&amp;VAR:QUERY=RkZfRU5UUlBSX1ZBTF9EQUlMWSgzOTQxNiwsLCwsJ0RJTCcp&amp;WINDOW=FIRST_POPUP&amp;HEIGHT=450&amp;WIDTH=","450&amp;START_MAXIMIZED=FALSE&amp;VAR:CALENDAR=US&amp;VAR:SYMBOL=ATW&amp;VAR:INDEX=0"}</definedName>
    <definedName name="_20199__FDSAUDITLINK__">{"fdsup://directions/FAT Viewer?action=UPDATE&amp;creator=factset&amp;DYN_ARGS=TRUE&amp;DOC_NAME=FAT:FQL_AUDITING_CLIENT_TEMPLATE.FAT&amp;display_string=Audit&amp;VAR:KEY=VOPIPCRCZK&amp;VAR:QUERY=RkZfRU5UUlBSX1ZBTF9EQUlMWSgzOTQxNiwsLCwsJ0RJTCcp&amp;WINDOW=FIRST_POPUP&amp;HEIGHT=450&amp;WIDTH=","450&amp;START_MAXIMIZED=FALSE&amp;VAR:CALENDAR=US&amp;VAR:SYMBOL=ATW&amp;VAR:INDEX=0"}</definedName>
    <definedName name="_202__FDSAUDITLINK__">{"fdsup://IBCentral/FAT Viewer?action=UPDATE&amp;creator=factset&amp;DOC_NAME=fat:reuters_qtrly_source_window.fat&amp;display_string=Audit&amp;DYN_ARGS=TRUE&amp;VAR:ID1=04622410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2__FDSAUDITLINK___1">{"fdsup://directions/FAT Viewer?action=UPDATE&amp;creator=factset&amp;DYN_ARGS=TRUE&amp;DOC_NAME=FAT:FQL_AUDITING_CLIENT_TEMPLATE.FAT&amp;display_string=Audit&amp;VAR:KEY=ZMJMHIVSRI&amp;VAR:QUERY=RkZfRUJJVChDQUwsMjAxMCwsLCxVU0Qp&amp;WINDOW=FIRST_POPUP&amp;HEIGHT=450&amp;WIDTH=450&amp;START_MAXIMI","ZED=FALSE&amp;VAR:CALENDAR=US&amp;VAR:SYMBOL=JIVE&amp;VAR:INDEX=0"}</definedName>
    <definedName name="_202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00__FDSAUDITLINK__">{"fdsup://directions/FAT Viewer?action=UPDATE&amp;creator=factset&amp;DYN_ARGS=TRUE&amp;DOC_NAME=FAT:FQL_AUDITING_CLIENT_TEMPLATE.FAT&amp;display_string=Audit&amp;VAR:KEY=PAZYPURUJS&amp;VAR:QUERY=RkZfRU5UUlBSX1ZBTF9EQUlMWSgzOTQxNiwsLCwsJ0RJTCcp&amp;WINDOW=FIRST_POPUP&amp;HEIGHT=450&amp;WIDTH=","450&amp;START_MAXIMIZED=FALSE&amp;VAR:CALENDAR=US&amp;VAR:SYMBOL=RDC&amp;VAR:INDEX=0"}</definedName>
    <definedName name="_20201__FDSAUDITLINK__">{"fdsup://directions/FAT Viewer?action=UPDATE&amp;creator=factset&amp;DYN_ARGS=TRUE&amp;DOC_NAME=FAT:FQL_AUDITING_CLIENT_TEMPLATE.FAT&amp;display_string=Audit&amp;VAR:KEY=PAZYPURUJS&amp;VAR:QUERY=RkZfRU5UUlBSX1ZBTF9EQUlMWSgzOTQxNiwsLCwsJ0RJTCcp&amp;WINDOW=FIRST_POPUP&amp;HEIGHT=450&amp;WIDTH=","450&amp;START_MAXIMIZED=FALSE&amp;VAR:CALENDAR=US&amp;VAR:SYMBOL=RDC&amp;VAR:INDEX=0"}</definedName>
    <definedName name="_20202__FDSAUDITLINK__">{"fdsup://directions/FAT Viewer?action=UPDATE&amp;creator=factset&amp;DYN_ARGS=TRUE&amp;DOC_NAME=FAT:FQL_AUDITING_CLIENT_TEMPLATE.FAT&amp;display_string=Audit&amp;VAR:KEY=PKBQZMPSNU&amp;VAR:QUERY=RkZfRU5UUlBSX1ZBTF9EQUlMWSgzOTQxNiwsLCwsJ0RJTCcp&amp;WINDOW=FIRST_POPUP&amp;HEIGHT=450&amp;WIDTH=","450&amp;START_MAXIMIZED=FALSE&amp;VAR:CALENDAR=US&amp;VAR:SYMBOL=NE&amp;VAR:INDEX=0"}</definedName>
    <definedName name="_20203__FDSAUDITLINK__">{"fdsup://directions/FAT Viewer?action=UPDATE&amp;creator=factset&amp;DYN_ARGS=TRUE&amp;DOC_NAME=FAT:FQL_AUDITING_CLIENT_TEMPLATE.FAT&amp;display_string=Audit&amp;VAR:KEY=PKBQZMPSNU&amp;VAR:QUERY=RkZfRU5UUlBSX1ZBTF9EQUlMWSgzOTQxNiwsLCwsJ0RJTCcp&amp;WINDOW=FIRST_POPUP&amp;HEIGHT=450&amp;WIDTH=","450&amp;START_MAXIMIZED=FALSE&amp;VAR:CALENDAR=US&amp;VAR:SYMBOL=NE&amp;VAR:INDEX=0"}</definedName>
    <definedName name="_20204__FDSAUDITLINK__">{"fdsup://directions/FAT Viewer?action=UPDATE&amp;creator=factset&amp;DYN_ARGS=TRUE&amp;DOC_NAME=FAT:FQL_AUDITING_CLIENT_TEMPLATE.FAT&amp;display_string=Audit&amp;VAR:KEY=LOVADOZYFQ&amp;VAR:QUERY=RkZfRU5UUlBSX1ZBTF9EQUlMWSgzOTQxNiwsLCwsJ0RJTCcp&amp;WINDOW=FIRST_POPUP&amp;HEIGHT=450&amp;WIDTH=","450&amp;START_MAXIMIZED=FALSE&amp;VAR:CALENDAR=US&amp;VAR:SYMBOL=ESV&amp;VAR:INDEX=0"}</definedName>
    <definedName name="_20205__FDSAUDITLINK__">{"fdsup://directions/FAT Viewer?action=UPDATE&amp;creator=factset&amp;DYN_ARGS=TRUE&amp;DOC_NAME=FAT:FQL_AUDITING_CLIENT_TEMPLATE.FAT&amp;display_string=Audit&amp;VAR:KEY=BOFILIRUFG&amp;VAR:QUERY=RkZfRU5UUlBSX1ZBTF9EQUlMWSgzOTQxNiwsLCwsJ0RJTCcp&amp;WINDOW=FIRST_POPUP&amp;HEIGHT=450&amp;WIDTH=","450&amp;START_MAXIMIZED=FALSE&amp;VAR:CALENDAR=US&amp;VAR:SYMBOL=B07Y0K&amp;VAR:INDEX=0"}</definedName>
    <definedName name="_20206__FDSAUDITLINK__">{"fdsup://directions/FAT Viewer?action=UPDATE&amp;creator=factset&amp;DYN_ARGS=TRUE&amp;DOC_NAME=FAT:FQL_AUDITING_CLIENT_TEMPLATE.FAT&amp;display_string=Audit&amp;VAR:KEY=BOFILIRUFG&amp;VAR:QUERY=RkZfRU5UUlBSX1ZBTF9EQUlMWSgzOTQxNiwsLCwsJ0RJTCcp&amp;WINDOW=FIRST_POPUP&amp;HEIGHT=450&amp;WIDTH=","450&amp;START_MAXIMIZED=FALSE&amp;VAR:CALENDAR=US&amp;VAR:SYMBOL=B07Y0K&amp;VAR:INDEX=0"}</definedName>
    <definedName name="_20207__FDSAUDITLINK__">{"fdsup://directions/FAT Viewer?action=UPDATE&amp;creator=factset&amp;DYN_ARGS=TRUE&amp;DOC_NAME=FAT:FQL_AUDITING_CLIENT_TEMPLATE.FAT&amp;display_string=Audit&amp;VAR:KEY=LSJYHSPCBW&amp;VAR:QUERY=RkZfRU5UUlBSX1ZBTF9EQUlMWSgzOTM4NiwsLCwsJ0RJTCcp&amp;WINDOW=FIRST_POPUP&amp;HEIGHT=450&amp;WIDTH=","450&amp;START_MAXIMIZED=FALSE&amp;VAR:CALENDAR=US&amp;VAR:SYMBOL=ATW&amp;VAR:INDEX=0"}</definedName>
    <definedName name="_20208__FDSAUDITLINK__">{"fdsup://directions/FAT Viewer?action=UPDATE&amp;creator=factset&amp;DYN_ARGS=TRUE&amp;DOC_NAME=FAT:FQL_AUDITING_CLIENT_TEMPLATE.FAT&amp;display_string=Audit&amp;VAR:KEY=LSJYHSPCBW&amp;VAR:QUERY=RkZfRU5UUlBSX1ZBTF9EQUlMWSgzOTM4NiwsLCwsJ0RJTCcp&amp;WINDOW=FIRST_POPUP&amp;HEIGHT=450&amp;WIDTH=","450&amp;START_MAXIMIZED=FALSE&amp;VAR:CALENDAR=US&amp;VAR:SYMBOL=ATW&amp;VAR:INDEX=0"}</definedName>
    <definedName name="_20209__FDSAUDITLINK__">{"fdsup://directions/FAT Viewer?action=UPDATE&amp;creator=factset&amp;DYN_ARGS=TRUE&amp;DOC_NAME=FAT:FQL_AUDITING_CLIENT_TEMPLATE.FAT&amp;display_string=Audit&amp;VAR:KEY=HGJUHONWTQ&amp;VAR:QUERY=RkZfRU5UUlBSX1ZBTF9EQUlMWSgzOTM4NiwsLCwsJ0RJTCcp&amp;WINDOW=FIRST_POPUP&amp;HEIGHT=450&amp;WIDTH=","450&amp;START_MAXIMIZED=FALSE&amp;VAR:CALENDAR=US&amp;VAR:SYMBOL=RDC&amp;VAR:INDEX=0"}</definedName>
    <definedName name="_202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1_Capital_Budget_Prep_Query" localSheetId="1">#REF!</definedName>
    <definedName name="_2021_Capital_Budget_Prep_Query">#REF!</definedName>
    <definedName name="_20210__FDSAUDITLINK__">{"fdsup://directions/FAT Viewer?action=UPDATE&amp;creator=factset&amp;DYN_ARGS=TRUE&amp;DOC_NAME=FAT:FQL_AUDITING_CLIENT_TEMPLATE.FAT&amp;display_string=Audit&amp;VAR:KEY=HGJUHONWTQ&amp;VAR:QUERY=RkZfRU5UUlBSX1ZBTF9EQUlMWSgzOTM4NiwsLCwsJ0RJTCcp&amp;WINDOW=FIRST_POPUP&amp;HEIGHT=450&amp;WIDTH=","450&amp;START_MAXIMIZED=FALSE&amp;VAR:CALENDAR=US&amp;VAR:SYMBOL=RDC&amp;VAR:INDEX=0"}</definedName>
    <definedName name="_20211__FDSAUDITLINK__">{"fdsup://directions/FAT Viewer?action=UPDATE&amp;creator=factset&amp;DYN_ARGS=TRUE&amp;DOC_NAME=FAT:FQL_AUDITING_CLIENT_TEMPLATE.FAT&amp;display_string=Audit&amp;VAR:KEY=BCNCFERAZE&amp;VAR:QUERY=RkZfRU5UUlBSX1ZBTF9EQUlMWSgzOTM4NiwsLCwsJ0RJTCcp&amp;WINDOW=FIRST_POPUP&amp;HEIGHT=450&amp;WIDTH=","450&amp;START_MAXIMIZED=FALSE&amp;VAR:CALENDAR=US&amp;VAR:SYMBOL=NE&amp;VAR:INDEX=0"}</definedName>
    <definedName name="_20212__FDSAUDITLINK__">{"fdsup://directions/FAT Viewer?action=UPDATE&amp;creator=factset&amp;DYN_ARGS=TRUE&amp;DOC_NAME=FAT:FQL_AUDITING_CLIENT_TEMPLATE.FAT&amp;display_string=Audit&amp;VAR:KEY=BCNCFERAZE&amp;VAR:QUERY=RkZfRU5UUlBSX1ZBTF9EQUlMWSgzOTM4NiwsLCwsJ0RJTCcp&amp;WINDOW=FIRST_POPUP&amp;HEIGHT=450&amp;WIDTH=","450&amp;START_MAXIMIZED=FALSE&amp;VAR:CALENDAR=US&amp;VAR:SYMBOL=NE&amp;VAR:INDEX=0"}</definedName>
    <definedName name="_20213__FDSAUDITLINK__">{"fdsup://directions/FAT Viewer?action=UPDATE&amp;creator=factset&amp;DYN_ARGS=TRUE&amp;DOC_NAME=FAT:FQL_AUDITING_CLIENT_TEMPLATE.FAT&amp;display_string=Audit&amp;VAR:KEY=XQPERYFYLO&amp;VAR:QUERY=RkZfRU5UUlBSX1ZBTF9EQUlMWSgzOTM4NiwsLCwsJ0RJTCcp&amp;WINDOW=FIRST_POPUP&amp;HEIGHT=450&amp;WIDTH=","450&amp;START_MAXIMIZED=FALSE&amp;VAR:CALENDAR=US&amp;VAR:SYMBOL=ESV&amp;VAR:INDEX=0"}</definedName>
    <definedName name="_20214__FDSAUDITLINK__">{"fdsup://directions/FAT Viewer?action=UPDATE&amp;creator=factset&amp;DYN_ARGS=TRUE&amp;DOC_NAME=FAT:FQL_AUDITING_CLIENT_TEMPLATE.FAT&amp;display_string=Audit&amp;VAR:KEY=FWNMVCXKBO&amp;VAR:QUERY=RkZfRU5UUlBSX1ZBTF9EQUlMWSgzOTM4NiwsLCwsJ0RJTCcp&amp;WINDOW=FIRST_POPUP&amp;HEIGHT=450&amp;WIDTH=","450&amp;START_MAXIMIZED=FALSE&amp;VAR:CALENDAR=US&amp;VAR:SYMBOL=B07Y0K&amp;VAR:INDEX=0"}</definedName>
    <definedName name="_20215__FDSAUDITLINK__">{"fdsup://directions/FAT Viewer?action=UPDATE&amp;creator=factset&amp;DYN_ARGS=TRUE&amp;DOC_NAME=FAT:FQL_AUDITING_CLIENT_TEMPLATE.FAT&amp;display_string=Audit&amp;VAR:KEY=FWNMVCXKBO&amp;VAR:QUERY=RkZfRU5UUlBSX1ZBTF9EQUlMWSgzOTM4NiwsLCwsJ0RJTCcp&amp;WINDOW=FIRST_POPUP&amp;HEIGHT=450&amp;WIDTH=","450&amp;START_MAXIMIZED=FALSE&amp;VAR:CALENDAR=US&amp;VAR:SYMBOL=B07Y0K&amp;VAR:INDEX=0"}</definedName>
    <definedName name="_20216__FDSAUDITLINK__">{"fdsup://directions/FAT Viewer?action=UPDATE&amp;creator=factset&amp;DYN_ARGS=TRUE&amp;DOC_NAME=FAT:FQL_AUDITING_CLIENT_TEMPLATE.FAT&amp;display_string=Audit&amp;VAR:KEY=HSHETEZKVK&amp;VAR:QUERY=RkZfRU5UUlBSX1ZBTF9EQUlMWSgzOTM1NSwsLCwsJ0RJTCcp&amp;WINDOW=FIRST_POPUP&amp;HEIGHT=450&amp;WIDTH=","450&amp;START_MAXIMIZED=FALSE&amp;VAR:CALENDAR=US&amp;VAR:SYMBOL=ATW&amp;VAR:INDEX=0"}</definedName>
    <definedName name="_20217__FDSAUDITLINK__">{"fdsup://directions/FAT Viewer?action=UPDATE&amp;creator=factset&amp;DYN_ARGS=TRUE&amp;DOC_NAME=FAT:FQL_AUDITING_CLIENT_TEMPLATE.FAT&amp;display_string=Audit&amp;VAR:KEY=HSHETEZKVK&amp;VAR:QUERY=RkZfRU5UUlBSX1ZBTF9EQUlMWSgzOTM1NSwsLCwsJ0RJTCcp&amp;WINDOW=FIRST_POPUP&amp;HEIGHT=450&amp;WIDTH=","450&amp;START_MAXIMIZED=FALSE&amp;VAR:CALENDAR=US&amp;VAR:SYMBOL=ATW&amp;VAR:INDEX=0"}</definedName>
    <definedName name="_20218__FDSAUDITLINK__">{"fdsup://directions/FAT Viewer?action=UPDATE&amp;creator=factset&amp;DYN_ARGS=TRUE&amp;DOC_NAME=FAT:FQL_AUDITING_CLIENT_TEMPLATE.FAT&amp;display_string=Audit&amp;VAR:KEY=VCHWHAXUBC&amp;VAR:QUERY=RkZfRU5UUlBSX1ZBTF9EQUlMWSgzOTM1NSwsLCwsJ0RJTCcp&amp;WINDOW=FIRST_POPUP&amp;HEIGHT=450&amp;WIDTH=","450&amp;START_MAXIMIZED=FALSE&amp;VAR:CALENDAR=US&amp;VAR:SYMBOL=RDC&amp;VAR:INDEX=0"}</definedName>
    <definedName name="_20219__FDSAUDITLINK__">{"fdsup://directions/FAT Viewer?action=UPDATE&amp;creator=factset&amp;DYN_ARGS=TRUE&amp;DOC_NAME=FAT:FQL_AUDITING_CLIENT_TEMPLATE.FAT&amp;display_string=Audit&amp;VAR:KEY=VCHWHAXUBC&amp;VAR:QUERY=RkZfRU5UUlBSX1ZBTF9EQUlMWSgzOTM1NSwsLCwsJ0RJTCcp&amp;WINDOW=FIRST_POPUP&amp;HEIGHT=450&amp;WIDTH=","450&amp;START_MAXIMIZED=FALSE&amp;VAR:CALENDAR=US&amp;VAR:SYMBOL=RDC&amp;VAR:INDEX=0"}</definedName>
    <definedName name="_202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20__FDSAUDITLINK__">{"fdsup://directions/FAT Viewer?action=UPDATE&amp;creator=factset&amp;DYN_ARGS=TRUE&amp;DOC_NAME=FAT:FQL_AUDITING_CLIENT_TEMPLATE.FAT&amp;display_string=Audit&amp;VAR:KEY=XMRYHOHOXO&amp;VAR:QUERY=RkZfRU5UUlBSX1ZBTF9EQUlMWSgzOTM1NSwsLCwsJ0RJTCcp&amp;WINDOW=FIRST_POPUP&amp;HEIGHT=450&amp;WIDTH=","450&amp;START_MAXIMIZED=FALSE&amp;VAR:CALENDAR=US&amp;VAR:SYMBOL=NE&amp;VAR:INDEX=0"}</definedName>
    <definedName name="_20221__FDSAUDITLINK__">{"fdsup://directions/FAT Viewer?action=UPDATE&amp;creator=factset&amp;DYN_ARGS=TRUE&amp;DOC_NAME=FAT:FQL_AUDITING_CLIENT_TEMPLATE.FAT&amp;display_string=Audit&amp;VAR:KEY=XMRYHOHOXO&amp;VAR:QUERY=RkZfRU5UUlBSX1ZBTF9EQUlMWSgzOTM1NSwsLCwsJ0RJTCcp&amp;WINDOW=FIRST_POPUP&amp;HEIGHT=450&amp;WIDTH=","450&amp;START_MAXIMIZED=FALSE&amp;VAR:CALENDAR=US&amp;VAR:SYMBOL=NE&amp;VAR:INDEX=0"}</definedName>
    <definedName name="_20222__FDSAUDITLINK__">{"fdsup://directions/FAT Viewer?action=UPDATE&amp;creator=factset&amp;DYN_ARGS=TRUE&amp;DOC_NAME=FAT:FQL_AUDITING_CLIENT_TEMPLATE.FAT&amp;display_string=Audit&amp;VAR:KEY=JWFYTSHEXW&amp;VAR:QUERY=RkZfRU5UUlBSX1ZBTF9EQUlMWSgzOTM1NSwsLCwsJ0RJTCcp&amp;WINDOW=FIRST_POPUP&amp;HEIGHT=450&amp;WIDTH=","450&amp;START_MAXIMIZED=FALSE&amp;VAR:CALENDAR=US&amp;VAR:SYMBOL=ESV&amp;VAR:INDEX=0"}</definedName>
    <definedName name="_20223__FDSAUDITLINK__">{"fdsup://directions/FAT Viewer?action=UPDATE&amp;creator=factset&amp;DYN_ARGS=TRUE&amp;DOC_NAME=FAT:FQL_AUDITING_CLIENT_TEMPLATE.FAT&amp;display_string=Audit&amp;VAR:KEY=BGNOZIPIJW&amp;VAR:QUERY=RkZfRU5UUlBSX1ZBTF9EQUlMWSgzOTM1NSwsLCwsJ0RJTCcp&amp;WINDOW=FIRST_POPUP&amp;HEIGHT=450&amp;WIDTH=","450&amp;START_MAXIMIZED=FALSE&amp;VAR:CALENDAR=US&amp;VAR:SYMBOL=B07Y0K&amp;VAR:INDEX=0"}</definedName>
    <definedName name="_20224__FDSAUDITLINK__">{"fdsup://directions/FAT Viewer?action=UPDATE&amp;creator=factset&amp;DYN_ARGS=TRUE&amp;DOC_NAME=FAT:FQL_AUDITING_CLIENT_TEMPLATE.FAT&amp;display_string=Audit&amp;VAR:KEY=BGNOZIPIJW&amp;VAR:QUERY=RkZfRU5UUlBSX1ZBTF9EQUlMWSgzOTM1NSwsLCwsJ0RJTCcp&amp;WINDOW=FIRST_POPUP&amp;HEIGHT=450&amp;WIDTH=","450&amp;START_MAXIMIZED=FALSE&amp;VAR:CALENDAR=US&amp;VAR:SYMBOL=B07Y0K&amp;VAR:INDEX=0"}</definedName>
    <definedName name="_20225__FDSAUDITLINK__">{"fdsup://directions/FAT Viewer?action=UPDATE&amp;creator=factset&amp;DYN_ARGS=TRUE&amp;DOC_NAME=FAT:FQL_AUDITING_CLIENT_TEMPLATE.FAT&amp;display_string=Audit&amp;VAR:KEY=ZMVUXSJSFC&amp;VAR:QUERY=RkZfRU5UUlBSX1ZBTF9EQUlMWSgzOTMyNSwsLCwsJ0RJTCcp&amp;WINDOW=FIRST_POPUP&amp;HEIGHT=450&amp;WIDTH=","450&amp;START_MAXIMIZED=FALSE&amp;VAR:CALENDAR=US&amp;VAR:SYMBOL=ATW&amp;VAR:INDEX=0"}</definedName>
    <definedName name="_20226__FDSAUDITLINK__">{"fdsup://directions/FAT Viewer?action=UPDATE&amp;creator=factset&amp;DYN_ARGS=TRUE&amp;DOC_NAME=FAT:FQL_AUDITING_CLIENT_TEMPLATE.FAT&amp;display_string=Audit&amp;VAR:KEY=ZMVUXSJSFC&amp;VAR:QUERY=RkZfRU5UUlBSX1ZBTF9EQUlMWSgzOTMyNSwsLCwsJ0RJTCcp&amp;WINDOW=FIRST_POPUP&amp;HEIGHT=450&amp;WIDTH=","450&amp;START_MAXIMIZED=FALSE&amp;VAR:CALENDAR=US&amp;VAR:SYMBOL=ATW&amp;VAR:INDEX=0"}</definedName>
    <definedName name="_20227__FDSAUDITLINK__">{"fdsup://directions/FAT Viewer?action=UPDATE&amp;creator=factset&amp;DYN_ARGS=TRUE&amp;DOC_NAME=FAT:FQL_AUDITING_CLIENT_TEMPLATE.FAT&amp;display_string=Audit&amp;VAR:KEY=FMNCPYXALM&amp;VAR:QUERY=RkZfRU5UUlBSX1ZBTF9EQUlMWSgzOTMyNSwsLCwsJ0RJTCcp&amp;WINDOW=FIRST_POPUP&amp;HEIGHT=450&amp;WIDTH=","450&amp;START_MAXIMIZED=FALSE&amp;VAR:CALENDAR=US&amp;VAR:SYMBOL=RDC&amp;VAR:INDEX=0"}</definedName>
    <definedName name="_20228__FDSAUDITLINK__">{"fdsup://directions/FAT Viewer?action=UPDATE&amp;creator=factset&amp;DYN_ARGS=TRUE&amp;DOC_NAME=FAT:FQL_AUDITING_CLIENT_TEMPLATE.FAT&amp;display_string=Audit&amp;VAR:KEY=FMNCPYXALM&amp;VAR:QUERY=RkZfRU5UUlBSX1ZBTF9EQUlMWSgzOTMyNSwsLCwsJ0RJTCcp&amp;WINDOW=FIRST_POPUP&amp;HEIGHT=450&amp;WIDTH=","450&amp;START_MAXIMIZED=FALSE&amp;VAR:CALENDAR=US&amp;VAR:SYMBOL=RDC&amp;VAR:INDEX=0"}</definedName>
    <definedName name="_20229__FDSAUDITLINK__">{"fdsup://directions/FAT Viewer?action=UPDATE&amp;creator=factset&amp;DYN_ARGS=TRUE&amp;DOC_NAME=FAT:FQL_AUDITING_CLIENT_TEMPLATE.FAT&amp;display_string=Audit&amp;VAR:KEY=TWVOHIJANY&amp;VAR:QUERY=RkZfRU5UUlBSX1ZBTF9EQUlMWSgzOTMyNSwsLCwsJ0RJTCcp&amp;WINDOW=FIRST_POPUP&amp;HEIGHT=450&amp;WIDTH=","450&amp;START_MAXIMIZED=FALSE&amp;VAR:CALENDAR=US&amp;VAR:SYMBOL=NE&amp;VAR:INDEX=0"}</definedName>
    <definedName name="_202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30__FDSAUDITLINK__">{"fdsup://directions/FAT Viewer?action=UPDATE&amp;creator=factset&amp;DYN_ARGS=TRUE&amp;DOC_NAME=FAT:FQL_AUDITING_CLIENT_TEMPLATE.FAT&amp;display_string=Audit&amp;VAR:KEY=TWVOHIJANY&amp;VAR:QUERY=RkZfRU5UUlBSX1ZBTF9EQUlMWSgzOTMyNSwsLCwsJ0RJTCcp&amp;WINDOW=FIRST_POPUP&amp;HEIGHT=450&amp;WIDTH=","450&amp;START_MAXIMIZED=FALSE&amp;VAR:CALENDAR=US&amp;VAR:SYMBOL=NE&amp;VAR:INDEX=0"}</definedName>
    <definedName name="_20231__FDSAUDITLINK__">{"fdsup://directions/FAT Viewer?action=UPDATE&amp;creator=factset&amp;DYN_ARGS=TRUE&amp;DOC_NAME=FAT:FQL_AUDITING_CLIENT_TEMPLATE.FAT&amp;display_string=Audit&amp;VAR:KEY=PWHMDMZWBK&amp;VAR:QUERY=RkZfRU5UUlBSX1ZBTF9EQUlMWSgzOTMyNSwsLCwsJ0RJTCcp&amp;WINDOW=FIRST_POPUP&amp;HEIGHT=450&amp;WIDTH=","450&amp;START_MAXIMIZED=FALSE&amp;VAR:CALENDAR=US&amp;VAR:SYMBOL=ESV&amp;VAR:INDEX=0"}</definedName>
    <definedName name="_20232__FDSAUDITLINK__">{"fdsup://directions/FAT Viewer?action=UPDATE&amp;creator=factset&amp;DYN_ARGS=TRUE&amp;DOC_NAME=FAT:FQL_AUDITING_CLIENT_TEMPLATE.FAT&amp;display_string=Audit&amp;VAR:KEY=VKVCVAVWZQ&amp;VAR:QUERY=RkZfRU5UUlBSX1ZBTF9EQUlMWSgzOTMyNSwsLCwsJ0RJTCcp&amp;WINDOW=FIRST_POPUP&amp;HEIGHT=450&amp;WIDTH=","450&amp;START_MAXIMIZED=FALSE&amp;VAR:CALENDAR=US&amp;VAR:SYMBOL=B07Y0K&amp;VAR:INDEX=0"}</definedName>
    <definedName name="_20233__FDSAUDITLINK__">{"fdsup://directions/FAT Viewer?action=UPDATE&amp;creator=factset&amp;DYN_ARGS=TRUE&amp;DOC_NAME=FAT:FQL_AUDITING_CLIENT_TEMPLATE.FAT&amp;display_string=Audit&amp;VAR:KEY=VKVCVAVWZQ&amp;VAR:QUERY=RkZfRU5UUlBSX1ZBTF9EQUlMWSgzOTMyNSwsLCwsJ0RJTCcp&amp;WINDOW=FIRST_POPUP&amp;HEIGHT=450&amp;WIDTH=","450&amp;START_MAXIMIZED=FALSE&amp;VAR:CALENDAR=US&amp;VAR:SYMBOL=B07Y0K&amp;VAR:INDEX=0"}</definedName>
    <definedName name="_20234__FDSAUDITLINK__">{"fdsup://directions/FAT Viewer?action=UPDATE&amp;creator=factset&amp;DYN_ARGS=TRUE&amp;DOC_NAME=FAT:FQL_AUDITING_CLIENT_TEMPLATE.FAT&amp;display_string=Audit&amp;VAR:KEY=VORYTQJARE&amp;VAR:QUERY=RkZfRU5UUlBSX1ZBTF9EQUlMWSgzOTI5NCwsLCwsJ0RJTCcp&amp;WINDOW=FIRST_POPUP&amp;HEIGHT=450&amp;WIDTH=","450&amp;START_MAXIMIZED=FALSE&amp;VAR:CALENDAR=US&amp;VAR:SYMBOL=ATW&amp;VAR:INDEX=0"}</definedName>
    <definedName name="_20235__FDSAUDITLINK__">{"fdsup://directions/FAT Viewer?action=UPDATE&amp;creator=factset&amp;DYN_ARGS=TRUE&amp;DOC_NAME=FAT:FQL_AUDITING_CLIENT_TEMPLATE.FAT&amp;display_string=Audit&amp;VAR:KEY=VORYTQJARE&amp;VAR:QUERY=RkZfRU5UUlBSX1ZBTF9EQUlMWSgzOTI5NCwsLCwsJ0RJTCcp&amp;WINDOW=FIRST_POPUP&amp;HEIGHT=450&amp;WIDTH=","450&amp;START_MAXIMIZED=FALSE&amp;VAR:CALENDAR=US&amp;VAR:SYMBOL=ATW&amp;VAR:INDEX=0"}</definedName>
    <definedName name="_20236__FDSAUDITLINK__">{"fdsup://directions/FAT Viewer?action=UPDATE&amp;creator=factset&amp;DYN_ARGS=TRUE&amp;DOC_NAME=FAT:FQL_AUDITING_CLIENT_TEMPLATE.FAT&amp;display_string=Audit&amp;VAR:KEY=TOJWZMLWJA&amp;VAR:QUERY=RkZfRU5UUlBSX1ZBTF9EQUlMWSgzOTI5NCwsLCwsJ0RJTCcp&amp;WINDOW=FIRST_POPUP&amp;HEIGHT=450&amp;WIDTH=","450&amp;START_MAXIMIZED=FALSE&amp;VAR:CALENDAR=US&amp;VAR:SYMBOL=RDC&amp;VAR:INDEX=0"}</definedName>
    <definedName name="_20237__FDSAUDITLINK__">{"fdsup://directions/FAT Viewer?action=UPDATE&amp;creator=factset&amp;DYN_ARGS=TRUE&amp;DOC_NAME=FAT:FQL_AUDITING_CLIENT_TEMPLATE.FAT&amp;display_string=Audit&amp;VAR:KEY=TOJWZMLWJA&amp;VAR:QUERY=RkZfRU5UUlBSX1ZBTF9EQUlMWSgzOTI5NCwsLCwsJ0RJTCcp&amp;WINDOW=FIRST_POPUP&amp;HEIGHT=450&amp;WIDTH=","450&amp;START_MAXIMIZED=FALSE&amp;VAR:CALENDAR=US&amp;VAR:SYMBOL=RDC&amp;VAR:INDEX=0"}</definedName>
    <definedName name="_20238__FDSAUDITLINK__">{"fdsup://directions/FAT Viewer?action=UPDATE&amp;creator=factset&amp;DYN_ARGS=TRUE&amp;DOC_NAME=FAT:FQL_AUDITING_CLIENT_TEMPLATE.FAT&amp;display_string=Audit&amp;VAR:KEY=BWHYRAXATQ&amp;VAR:QUERY=RkZfRU5UUlBSX1ZBTF9EQUlMWSgzOTI5NCwsLCwsJ0RJTCcp&amp;WINDOW=FIRST_POPUP&amp;HEIGHT=450&amp;WIDTH=","450&amp;START_MAXIMIZED=FALSE&amp;VAR:CALENDAR=US&amp;VAR:SYMBOL=NE&amp;VAR:INDEX=0"}</definedName>
    <definedName name="_20239__FDSAUDITLINK__">{"fdsup://directions/FAT Viewer?action=UPDATE&amp;creator=factset&amp;DYN_ARGS=TRUE&amp;DOC_NAME=FAT:FQL_AUDITING_CLIENT_TEMPLATE.FAT&amp;display_string=Audit&amp;VAR:KEY=BWHYRAXATQ&amp;VAR:QUERY=RkZfRU5UUlBSX1ZBTF9EQUlMWSgzOTI5NCwsLCwsJ0RJTCcp&amp;WINDOW=FIRST_POPUP&amp;HEIGHT=450&amp;WIDTH=","450&amp;START_MAXIMIZED=FALSE&amp;VAR:CALENDAR=US&amp;VAR:SYMBOL=NE&amp;VAR:INDEX=0"}</definedName>
    <definedName name="_202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40__FDSAUDITLINK__">{"fdsup://directions/FAT Viewer?action=UPDATE&amp;creator=factset&amp;DYN_ARGS=TRUE&amp;DOC_NAME=FAT:FQL_AUDITING_CLIENT_TEMPLATE.FAT&amp;display_string=Audit&amp;VAR:KEY=VIBIJMPCFK&amp;VAR:QUERY=RkZfRU5UUlBSX1ZBTF9EQUlMWSgzOTI5NCwsLCwsJ0RJTCcp&amp;WINDOW=FIRST_POPUP&amp;HEIGHT=450&amp;WIDTH=","450&amp;START_MAXIMIZED=FALSE&amp;VAR:CALENDAR=US&amp;VAR:SYMBOL=ESV&amp;VAR:INDEX=0"}</definedName>
    <definedName name="_20241__FDSAUDITLINK__">{"fdsup://directions/FAT Viewer?action=UPDATE&amp;creator=factset&amp;DYN_ARGS=TRUE&amp;DOC_NAME=FAT:FQL_AUDITING_CLIENT_TEMPLATE.FAT&amp;display_string=Audit&amp;VAR:KEY=DGJYVARCNM&amp;VAR:QUERY=RkZfRU5UUlBSX1ZBTF9EQUlMWSgzOTI5NCwsLCwsJ0RJTCcp&amp;WINDOW=FIRST_POPUP&amp;HEIGHT=450&amp;WIDTH=","450&amp;START_MAXIMIZED=FALSE&amp;VAR:CALENDAR=US&amp;VAR:SYMBOL=B07Y0K&amp;VAR:INDEX=0"}</definedName>
    <definedName name="_20242__FDSAUDITLINK__">{"fdsup://directions/FAT Viewer?action=UPDATE&amp;creator=factset&amp;DYN_ARGS=TRUE&amp;DOC_NAME=FAT:FQL_AUDITING_CLIENT_TEMPLATE.FAT&amp;display_string=Audit&amp;VAR:KEY=DGJYVARCNM&amp;VAR:QUERY=RkZfRU5UUlBSX1ZBTF9EQUlMWSgzOTI5NCwsLCwsJ0RJTCcp&amp;WINDOW=FIRST_POPUP&amp;HEIGHT=450&amp;WIDTH=","450&amp;START_MAXIMIZED=FALSE&amp;VAR:CALENDAR=US&amp;VAR:SYMBOL=B07Y0K&amp;VAR:INDEX=0"}</definedName>
    <definedName name="_20243__FDSAUDITLINK__">{"fdsup://directions/FAT Viewer?action=UPDATE&amp;creator=factset&amp;DYN_ARGS=TRUE&amp;DOC_NAME=FAT:FQL_AUDITING_CLIENT_TEMPLATE.FAT&amp;display_string=Audit&amp;VAR:KEY=LOPMZGTKJW&amp;VAR:QUERY=RkZfRU5UUlBSX1ZBTF9EQUlMWSgzOTI2MywsLCwsJ0RJTCcp&amp;WINDOW=FIRST_POPUP&amp;HEIGHT=450&amp;WIDTH=","450&amp;START_MAXIMIZED=FALSE&amp;VAR:CALENDAR=US&amp;VAR:SYMBOL=ATW&amp;VAR:INDEX=0"}</definedName>
    <definedName name="_20244__FDSAUDITLINK__">{"fdsup://directions/FAT Viewer?action=UPDATE&amp;creator=factset&amp;DYN_ARGS=TRUE&amp;DOC_NAME=FAT:FQL_AUDITING_CLIENT_TEMPLATE.FAT&amp;display_string=Audit&amp;VAR:KEY=LOPMZGTKJW&amp;VAR:QUERY=RkZfRU5UUlBSX1ZBTF9EQUlMWSgzOTI2MywsLCwsJ0RJTCcp&amp;WINDOW=FIRST_POPUP&amp;HEIGHT=450&amp;WIDTH=","450&amp;START_MAXIMIZED=FALSE&amp;VAR:CALENDAR=US&amp;VAR:SYMBOL=ATW&amp;VAR:INDEX=0"}</definedName>
    <definedName name="_20245__FDSAUDITLINK__">{"fdsup://directions/FAT Viewer?action=UPDATE&amp;creator=factset&amp;DYN_ARGS=TRUE&amp;DOC_NAME=FAT:FQL_AUDITING_CLIENT_TEMPLATE.FAT&amp;display_string=Audit&amp;VAR:KEY=HUHERIVKRI&amp;VAR:QUERY=RkZfRU5UUlBSX1ZBTF9EQUlMWSgzOTI2MywsLCwsJ0RJTCcp&amp;WINDOW=FIRST_POPUP&amp;HEIGHT=450&amp;WIDTH=","450&amp;START_MAXIMIZED=FALSE&amp;VAR:CALENDAR=US&amp;VAR:SYMBOL=RDC&amp;VAR:INDEX=0"}</definedName>
    <definedName name="_20246__FDSAUDITLINK__">{"fdsup://directions/FAT Viewer?action=UPDATE&amp;creator=factset&amp;DYN_ARGS=TRUE&amp;DOC_NAME=FAT:FQL_AUDITING_CLIENT_TEMPLATE.FAT&amp;display_string=Audit&amp;VAR:KEY=HUHERIVKRI&amp;VAR:QUERY=RkZfRU5UUlBSX1ZBTF9EQUlMWSgzOTI2MywsLCwsJ0RJTCcp&amp;WINDOW=FIRST_POPUP&amp;HEIGHT=450&amp;WIDTH=","450&amp;START_MAXIMIZED=FALSE&amp;VAR:CALENDAR=US&amp;VAR:SYMBOL=RDC&amp;VAR:INDEX=0"}</definedName>
    <definedName name="_20247__FDSAUDITLINK__">{"fdsup://directions/FAT Viewer?action=UPDATE&amp;creator=factset&amp;DYN_ARGS=TRUE&amp;DOC_NAME=FAT:FQL_AUDITING_CLIENT_TEMPLATE.FAT&amp;display_string=Audit&amp;VAR:KEY=ZCRCPMXMPS&amp;VAR:QUERY=RkZfRU5UUlBSX1ZBTF9EQUlMWSgzOTI2MywsLCwsJ0RJTCcp&amp;WINDOW=FIRST_POPUP&amp;HEIGHT=450&amp;WIDTH=","450&amp;START_MAXIMIZED=FALSE&amp;VAR:CALENDAR=US&amp;VAR:SYMBOL=NE&amp;VAR:INDEX=0"}</definedName>
    <definedName name="_20248__FDSAUDITLINK__">{"fdsup://directions/FAT Viewer?action=UPDATE&amp;creator=factset&amp;DYN_ARGS=TRUE&amp;DOC_NAME=FAT:FQL_AUDITING_CLIENT_TEMPLATE.FAT&amp;display_string=Audit&amp;VAR:KEY=ZCRCPMXMPS&amp;VAR:QUERY=RkZfRU5UUlBSX1ZBTF9EQUlMWSgzOTI2MywsLCwsJ0RJTCcp&amp;WINDOW=FIRST_POPUP&amp;HEIGHT=450&amp;WIDTH=","450&amp;START_MAXIMIZED=FALSE&amp;VAR:CALENDAR=US&amp;VAR:SYMBOL=NE&amp;VAR:INDEX=0"}</definedName>
    <definedName name="_20249__FDSAUDITLINK__">{"fdsup://directions/FAT Viewer?action=UPDATE&amp;creator=factset&amp;DYN_ARGS=TRUE&amp;DOC_NAME=FAT:FQL_AUDITING_CLIENT_TEMPLATE.FAT&amp;display_string=Audit&amp;VAR:KEY=JYFWBABSBE&amp;VAR:QUERY=RkZfRU5UUlBSX1ZBTF9EQUlMWSgzOTI2MywsLCwsJ0RJTCcp&amp;WINDOW=FIRST_POPUP&amp;HEIGHT=450&amp;WIDTH=","450&amp;START_MAXIMIZED=FALSE&amp;VAR:CALENDAR=US&amp;VAR:SYMBOL=ESV&amp;VAR:INDEX=0"}</definedName>
    <definedName name="_202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50__FDSAUDITLINK__">{"fdsup://directions/FAT Viewer?action=UPDATE&amp;creator=factset&amp;DYN_ARGS=TRUE&amp;DOC_NAME=FAT:FQL_AUDITING_CLIENT_TEMPLATE.FAT&amp;display_string=Audit&amp;VAR:KEY=XYPAFATATA&amp;VAR:QUERY=RkZfRU5UUlBSX1ZBTF9EQUlMWSgzOTI2MywsLCwsJ0RJTCcp&amp;WINDOW=FIRST_POPUP&amp;HEIGHT=450&amp;WIDTH=","450&amp;START_MAXIMIZED=FALSE&amp;VAR:CALENDAR=US&amp;VAR:SYMBOL=B07Y0K&amp;VAR:INDEX=0"}</definedName>
    <definedName name="_20251__FDSAUDITLINK__">{"fdsup://directions/FAT Viewer?action=UPDATE&amp;creator=factset&amp;DYN_ARGS=TRUE&amp;DOC_NAME=FAT:FQL_AUDITING_CLIENT_TEMPLATE.FAT&amp;display_string=Audit&amp;VAR:KEY=XYPAFATATA&amp;VAR:QUERY=RkZfRU5UUlBSX1ZBTF9EQUlMWSgzOTI2MywsLCwsJ0RJTCcp&amp;WINDOW=FIRST_POPUP&amp;HEIGHT=450&amp;WIDTH=","450&amp;START_MAXIMIZED=FALSE&amp;VAR:CALENDAR=US&amp;VAR:SYMBOL=B07Y0K&amp;VAR:INDEX=0"}</definedName>
    <definedName name="_20252__FDSAUDITLINK__">{"fdsup://directions/FAT Viewer?action=UPDATE&amp;creator=factset&amp;DYN_ARGS=TRUE&amp;DOC_NAME=FAT:FQL_AUDITING_CLIENT_TEMPLATE.FAT&amp;display_string=Audit&amp;VAR:KEY=BWHEHGVGXU&amp;VAR:QUERY=RkZfRU5UUlBSX1ZBTF9EQUlMWSgzOTIzMywsLCwsJ0RJTCcp&amp;WINDOW=FIRST_POPUP&amp;HEIGHT=450&amp;WIDTH=","450&amp;START_MAXIMIZED=FALSE&amp;VAR:CALENDAR=US&amp;VAR:SYMBOL=ATW&amp;VAR:INDEX=0"}</definedName>
    <definedName name="_20253__FDSAUDITLINK__">{"fdsup://directions/FAT Viewer?action=UPDATE&amp;creator=factset&amp;DYN_ARGS=TRUE&amp;DOC_NAME=FAT:FQL_AUDITING_CLIENT_TEMPLATE.FAT&amp;display_string=Audit&amp;VAR:KEY=BWHEHGVGXU&amp;VAR:QUERY=RkZfRU5UUlBSX1ZBTF9EQUlMWSgzOTIzMywsLCwsJ0RJTCcp&amp;WINDOW=FIRST_POPUP&amp;HEIGHT=450&amp;WIDTH=","450&amp;START_MAXIMIZED=FALSE&amp;VAR:CALENDAR=US&amp;VAR:SYMBOL=ATW&amp;VAR:INDEX=0"}</definedName>
    <definedName name="_20254__FDSAUDITLINK__">{"fdsup://directions/FAT Viewer?action=UPDATE&amp;creator=factset&amp;DYN_ARGS=TRUE&amp;DOC_NAME=FAT:FQL_AUDITING_CLIENT_TEMPLATE.FAT&amp;display_string=Audit&amp;VAR:KEY=BIBSDQFKNE&amp;VAR:QUERY=RkZfRU5UUlBSX1ZBTF9EQUlMWSgzOTIzMywsLCwsJ0RJTCcp&amp;WINDOW=FIRST_POPUP&amp;HEIGHT=450&amp;WIDTH=","450&amp;START_MAXIMIZED=FALSE&amp;VAR:CALENDAR=US&amp;VAR:SYMBOL=RDC&amp;VAR:INDEX=0"}</definedName>
    <definedName name="_20255__FDSAUDITLINK__">{"fdsup://directions/FAT Viewer?action=UPDATE&amp;creator=factset&amp;DYN_ARGS=TRUE&amp;DOC_NAME=FAT:FQL_AUDITING_CLIENT_TEMPLATE.FAT&amp;display_string=Audit&amp;VAR:KEY=BIBSDQFKNE&amp;VAR:QUERY=RkZfRU5UUlBSX1ZBTF9EQUlMWSgzOTIzMywsLCwsJ0RJTCcp&amp;WINDOW=FIRST_POPUP&amp;HEIGHT=450&amp;WIDTH=","450&amp;START_MAXIMIZED=FALSE&amp;VAR:CALENDAR=US&amp;VAR:SYMBOL=RDC&amp;VAR:INDEX=0"}</definedName>
    <definedName name="_20256__FDSAUDITLINK__">{"fdsup://directions/FAT Viewer?action=UPDATE&amp;creator=factset&amp;DYN_ARGS=TRUE&amp;DOC_NAME=FAT:FQL_AUDITING_CLIENT_TEMPLATE.FAT&amp;display_string=Audit&amp;VAR:KEY=PINCRQDCVY&amp;VAR:QUERY=RkZfRU5UUlBSX1ZBTF9EQUlMWSgzOTIzMywsLCwsJ0RJTCcp&amp;WINDOW=FIRST_POPUP&amp;HEIGHT=450&amp;WIDTH=","450&amp;START_MAXIMIZED=FALSE&amp;VAR:CALENDAR=US&amp;VAR:SYMBOL=NE&amp;VAR:INDEX=0"}</definedName>
    <definedName name="_20257__FDSAUDITLINK__">{"fdsup://directions/FAT Viewer?action=UPDATE&amp;creator=factset&amp;DYN_ARGS=TRUE&amp;DOC_NAME=FAT:FQL_AUDITING_CLIENT_TEMPLATE.FAT&amp;display_string=Audit&amp;VAR:KEY=PINCRQDCVY&amp;VAR:QUERY=RkZfRU5UUlBSX1ZBTF9EQUlMWSgzOTIzMywsLCwsJ0RJTCcp&amp;WINDOW=FIRST_POPUP&amp;HEIGHT=450&amp;WIDTH=","450&amp;START_MAXIMIZED=FALSE&amp;VAR:CALENDAR=US&amp;VAR:SYMBOL=NE&amp;VAR:INDEX=0"}</definedName>
    <definedName name="_20258__FDSAUDITLINK__">{"fdsup://directions/FAT Viewer?action=UPDATE&amp;creator=factset&amp;DYN_ARGS=TRUE&amp;DOC_NAME=FAT:FQL_AUDITING_CLIENT_TEMPLATE.FAT&amp;display_string=Audit&amp;VAR:KEY=HQJUHADKJS&amp;VAR:QUERY=RkZfRU5UUlBSX1ZBTF9EQUlMWSgzOTIzMywsLCwsJ0RJTCcp&amp;WINDOW=FIRST_POPUP&amp;HEIGHT=450&amp;WIDTH=","450&amp;START_MAXIMIZED=FALSE&amp;VAR:CALENDAR=US&amp;VAR:SYMBOL=ESV&amp;VAR:INDEX=0"}</definedName>
    <definedName name="_20259__FDSAUDITLINK__">{"fdsup://directions/FAT Viewer?action=UPDATE&amp;creator=factset&amp;DYN_ARGS=TRUE&amp;DOC_NAME=FAT:FQL_AUDITING_CLIENT_TEMPLATE.FAT&amp;display_string=Audit&amp;VAR:KEY=TEFUDQBAJW&amp;VAR:QUERY=RkZfRU5UUlBSX1ZBTF9EQUlMWSgzOTIzMywsLCwsJ0RJTCcp&amp;WINDOW=FIRST_POPUP&amp;HEIGHT=450&amp;WIDTH=","450&amp;START_MAXIMIZED=FALSE&amp;VAR:CALENDAR=US&amp;VAR:SYMBOL=B07Y0K&amp;VAR:INDEX=0"}</definedName>
    <definedName name="_202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60__FDSAUDITLINK__">{"fdsup://directions/FAT Viewer?action=UPDATE&amp;creator=factset&amp;DYN_ARGS=TRUE&amp;DOC_NAME=FAT:FQL_AUDITING_CLIENT_TEMPLATE.FAT&amp;display_string=Audit&amp;VAR:KEY=TEFUDQBAJW&amp;VAR:QUERY=RkZfRU5UUlBSX1ZBTF9EQUlMWSgzOTIzMywsLCwsJ0RJTCcp&amp;WINDOW=FIRST_POPUP&amp;HEIGHT=450&amp;WIDTH=","450&amp;START_MAXIMIZED=FALSE&amp;VAR:CALENDAR=US&amp;VAR:SYMBOL=B07Y0K&amp;VAR:INDEX=0"}</definedName>
    <definedName name="_20261__FDSAUDITLINK__">{"fdsup://directions/FAT Viewer?action=UPDATE&amp;creator=factset&amp;DYN_ARGS=TRUE&amp;DOC_NAME=FAT:FQL_AUDITING_CLIENT_TEMPLATE.FAT&amp;display_string=Audit&amp;VAR:KEY=VQRMDEZIVA&amp;VAR:QUERY=RkZfRU5UUlBSX1ZBTF9EQUlMWSgzOTIwMiwsLCwsJ0RJTCcp&amp;WINDOW=FIRST_POPUP&amp;HEIGHT=450&amp;WIDTH=","450&amp;START_MAXIMIZED=FALSE&amp;VAR:CALENDAR=US&amp;VAR:SYMBOL=ATW&amp;VAR:INDEX=0"}</definedName>
    <definedName name="_20262__FDSAUDITLINK__">{"fdsup://directions/FAT Viewer?action=UPDATE&amp;creator=factset&amp;DYN_ARGS=TRUE&amp;DOC_NAME=FAT:FQL_AUDITING_CLIENT_TEMPLATE.FAT&amp;display_string=Audit&amp;VAR:KEY=VQRMDEZIVA&amp;VAR:QUERY=RkZfRU5UUlBSX1ZBTF9EQUlMWSgzOTIwMiwsLCwsJ0RJTCcp&amp;WINDOW=FIRST_POPUP&amp;HEIGHT=450&amp;WIDTH=","450&amp;START_MAXIMIZED=FALSE&amp;VAR:CALENDAR=US&amp;VAR:SYMBOL=ATW&amp;VAR:INDEX=0"}</definedName>
    <definedName name="_20263__FDSAUDITLINK__">{"fdsup://directions/FAT Viewer?action=UPDATE&amp;creator=factset&amp;DYN_ARGS=TRUE&amp;DOC_NAME=FAT:FQL_AUDITING_CLIENT_TEMPLATE.FAT&amp;display_string=Audit&amp;VAR:KEY=RKNQZUZQDE&amp;VAR:QUERY=RkZfRU5UUlBSX1ZBTF9EQUlMWSgzOTIwMiwsLCwsJ0RJTCcp&amp;WINDOW=FIRST_POPUP&amp;HEIGHT=450&amp;WIDTH=","450&amp;START_MAXIMIZED=FALSE&amp;VAR:CALENDAR=US&amp;VAR:SYMBOL=RDC&amp;VAR:INDEX=0"}</definedName>
    <definedName name="_20264__FDSAUDITLINK__">{"fdsup://directions/FAT Viewer?action=UPDATE&amp;creator=factset&amp;DYN_ARGS=TRUE&amp;DOC_NAME=FAT:FQL_AUDITING_CLIENT_TEMPLATE.FAT&amp;display_string=Audit&amp;VAR:KEY=RKNQZUZQDE&amp;VAR:QUERY=RkZfRU5UUlBSX1ZBTF9EQUlMWSgzOTIwMiwsLCwsJ0RJTCcp&amp;WINDOW=FIRST_POPUP&amp;HEIGHT=450&amp;WIDTH=","450&amp;START_MAXIMIZED=FALSE&amp;VAR:CALENDAR=US&amp;VAR:SYMBOL=RDC&amp;VAR:INDEX=0"}</definedName>
    <definedName name="_20265__FDSAUDITLINK__">{"fdsup://directions/FAT Viewer?action=UPDATE&amp;creator=factset&amp;DYN_ARGS=TRUE&amp;DOC_NAME=FAT:FQL_AUDITING_CLIENT_TEMPLATE.FAT&amp;display_string=Audit&amp;VAR:KEY=XGTMXEXSZA&amp;VAR:QUERY=RkZfRU5UUlBSX1ZBTF9EQUlMWSgzOTIwMiwsLCwsJ0RJTCcp&amp;WINDOW=FIRST_POPUP&amp;HEIGHT=450&amp;WIDTH=","450&amp;START_MAXIMIZED=FALSE&amp;VAR:CALENDAR=US&amp;VAR:SYMBOL=NE&amp;VAR:INDEX=0"}</definedName>
    <definedName name="_20266__FDSAUDITLINK__">{"fdsup://directions/FAT Viewer?action=UPDATE&amp;creator=factset&amp;DYN_ARGS=TRUE&amp;DOC_NAME=FAT:FQL_AUDITING_CLIENT_TEMPLATE.FAT&amp;display_string=Audit&amp;VAR:KEY=XGTMXEXSZA&amp;VAR:QUERY=RkZfRU5UUlBSX1ZBTF9EQUlMWSgzOTIwMiwsLCwsJ0RJTCcp&amp;WINDOW=FIRST_POPUP&amp;HEIGHT=450&amp;WIDTH=","450&amp;START_MAXIMIZED=FALSE&amp;VAR:CALENDAR=US&amp;VAR:SYMBOL=NE&amp;VAR:INDEX=0"}</definedName>
    <definedName name="_20267__FDSAUDITLINK__">{"fdsup://directions/FAT Viewer?action=UPDATE&amp;creator=factset&amp;DYN_ARGS=TRUE&amp;DOC_NAME=FAT:FQL_AUDITING_CLIENT_TEMPLATE.FAT&amp;display_string=Audit&amp;VAR:KEY=ZMFQTOJCTG&amp;VAR:QUERY=RkZfRU5UUlBSX1ZBTF9EQUlMWSgzOTIwMiwsLCwsJ0RJTCcp&amp;WINDOW=FIRST_POPUP&amp;HEIGHT=450&amp;WIDTH=","450&amp;START_MAXIMIZED=FALSE&amp;VAR:CALENDAR=US&amp;VAR:SYMBOL=ESV&amp;VAR:INDEX=0"}</definedName>
    <definedName name="_20268__FDSAUDITLINK__">{"fdsup://directions/FAT Viewer?action=UPDATE&amp;creator=factset&amp;DYN_ARGS=TRUE&amp;DOC_NAME=FAT:FQL_AUDITING_CLIENT_TEMPLATE.FAT&amp;display_string=Audit&amp;VAR:KEY=VEHMVKXINQ&amp;VAR:QUERY=RkZfRU5UUlBSX1ZBTF9EQUlMWSgzOTIwMiwsLCwsJ0RJTCcp&amp;WINDOW=FIRST_POPUP&amp;HEIGHT=450&amp;WIDTH=","450&amp;START_MAXIMIZED=FALSE&amp;VAR:CALENDAR=US&amp;VAR:SYMBOL=B07Y0K&amp;VAR:INDEX=0"}</definedName>
    <definedName name="_20269__FDSAUDITLINK__">{"fdsup://directions/FAT Viewer?action=UPDATE&amp;creator=factset&amp;DYN_ARGS=TRUE&amp;DOC_NAME=FAT:FQL_AUDITING_CLIENT_TEMPLATE.FAT&amp;display_string=Audit&amp;VAR:KEY=VEHMVKXINQ&amp;VAR:QUERY=RkZfRU5UUlBSX1ZBTF9EQUlMWSgzOTIwMiwsLCwsJ0RJTCcp&amp;WINDOW=FIRST_POPUP&amp;HEIGHT=450&amp;WIDTH=","450&amp;START_MAXIMIZED=FALSE&amp;VAR:CALENDAR=US&amp;VAR:SYMBOL=B07Y0K&amp;VAR:INDEX=0"}</definedName>
    <definedName name="_202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70__FDSAUDITLINK__">{"fdsup://directions/FAT Viewer?action=UPDATE&amp;creator=factset&amp;DYN_ARGS=TRUE&amp;DOC_NAME=FAT:FQL_AUDITING_CLIENT_TEMPLATE.FAT&amp;display_string=Audit&amp;VAR:KEY=NGLQHWLELI&amp;VAR:QUERY=RkZfRU5UUlBSX1ZBTF9EQUlMWSgzOTE3MiwsLCwsJ0RJTCcp&amp;WINDOW=FIRST_POPUP&amp;HEIGHT=450&amp;WIDTH=","450&amp;START_MAXIMIZED=FALSE&amp;VAR:CALENDAR=US&amp;VAR:SYMBOL=ATW&amp;VAR:INDEX=0"}</definedName>
    <definedName name="_20271__FDSAUDITLINK__">{"fdsup://directions/FAT Viewer?action=UPDATE&amp;creator=factset&amp;DYN_ARGS=TRUE&amp;DOC_NAME=FAT:FQL_AUDITING_CLIENT_TEMPLATE.FAT&amp;display_string=Audit&amp;VAR:KEY=NGLQHWLELI&amp;VAR:QUERY=RkZfRU5UUlBSX1ZBTF9EQUlMWSgzOTE3MiwsLCwsJ0RJTCcp&amp;WINDOW=FIRST_POPUP&amp;HEIGHT=450&amp;WIDTH=","450&amp;START_MAXIMIZED=FALSE&amp;VAR:CALENDAR=US&amp;VAR:SYMBOL=ATW&amp;VAR:INDEX=0"}</definedName>
    <definedName name="_20272__FDSAUDITLINK__">{"fdsup://directions/FAT Viewer?action=UPDATE&amp;creator=factset&amp;DYN_ARGS=TRUE&amp;DOC_NAME=FAT:FQL_AUDITING_CLIENT_TEMPLATE.FAT&amp;display_string=Audit&amp;VAR:KEY=VAJWRGHQPU&amp;VAR:QUERY=RkZfRU5UUlBSX1ZBTF9EQUlMWSgzOTE3MiwsLCwsJ0RJTCcp&amp;WINDOW=FIRST_POPUP&amp;HEIGHT=450&amp;WIDTH=","450&amp;START_MAXIMIZED=FALSE&amp;VAR:CALENDAR=US&amp;VAR:SYMBOL=RDC&amp;VAR:INDEX=0"}</definedName>
    <definedName name="_20273__FDSAUDITLINK__">{"fdsup://directions/FAT Viewer?action=UPDATE&amp;creator=factset&amp;DYN_ARGS=TRUE&amp;DOC_NAME=FAT:FQL_AUDITING_CLIENT_TEMPLATE.FAT&amp;display_string=Audit&amp;VAR:KEY=VAJWRGHQPU&amp;VAR:QUERY=RkZfRU5UUlBSX1ZBTF9EQUlMWSgzOTE3MiwsLCwsJ0RJTCcp&amp;WINDOW=FIRST_POPUP&amp;HEIGHT=450&amp;WIDTH=","450&amp;START_MAXIMIZED=FALSE&amp;VAR:CALENDAR=US&amp;VAR:SYMBOL=RDC&amp;VAR:INDEX=0"}</definedName>
    <definedName name="_20274__FDSAUDITLINK__">{"fdsup://directions/FAT Viewer?action=UPDATE&amp;creator=factset&amp;DYN_ARGS=TRUE&amp;DOC_NAME=FAT:FQL_AUDITING_CLIENT_TEMPLATE.FAT&amp;display_string=Audit&amp;VAR:KEY=LUBSLWJUVO&amp;VAR:QUERY=RkZfRU5UUlBSX1ZBTF9EQUlMWSgzOTE3MiwsLCwsJ0RJTCcp&amp;WINDOW=FIRST_POPUP&amp;HEIGHT=450&amp;WIDTH=","450&amp;START_MAXIMIZED=FALSE&amp;VAR:CALENDAR=US&amp;VAR:SYMBOL=NE&amp;VAR:INDEX=0"}</definedName>
    <definedName name="_20275__FDSAUDITLINK__">{"fdsup://directions/FAT Viewer?action=UPDATE&amp;creator=factset&amp;DYN_ARGS=TRUE&amp;DOC_NAME=FAT:FQL_AUDITING_CLIENT_TEMPLATE.FAT&amp;display_string=Audit&amp;VAR:KEY=LUBSLWJUVO&amp;VAR:QUERY=RkZfRU5UUlBSX1ZBTF9EQUlMWSgzOTE3MiwsLCwsJ0RJTCcp&amp;WINDOW=FIRST_POPUP&amp;HEIGHT=450&amp;WIDTH=","450&amp;START_MAXIMIZED=FALSE&amp;VAR:CALENDAR=US&amp;VAR:SYMBOL=NE&amp;VAR:INDEX=0"}</definedName>
    <definedName name="_20276__FDSAUDITLINK__">{"fdsup://directions/FAT Viewer?action=UPDATE&amp;creator=factset&amp;DYN_ARGS=TRUE&amp;DOC_NAME=FAT:FQL_AUDITING_CLIENT_TEMPLATE.FAT&amp;display_string=Audit&amp;VAR:KEY=TAJGJSVEZC&amp;VAR:QUERY=RkZfRU5UUlBSX1ZBTF9EQUlMWSgzOTE3MiwsLCwsJ0RJTCcp&amp;WINDOW=FIRST_POPUP&amp;HEIGHT=450&amp;WIDTH=","450&amp;START_MAXIMIZED=FALSE&amp;VAR:CALENDAR=US&amp;VAR:SYMBOL=ESV&amp;VAR:INDEX=0"}</definedName>
    <definedName name="_20277__FDSAUDITLINK__">{"fdsup://directions/FAT Viewer?action=UPDATE&amp;creator=factset&amp;DYN_ARGS=TRUE&amp;DOC_NAME=FAT:FQL_AUDITING_CLIENT_TEMPLATE.FAT&amp;display_string=Audit&amp;VAR:KEY=FADARSTCLS&amp;VAR:QUERY=RkZfRU5UUlBSX1ZBTF9EQUlMWSgzOTE3MiwsLCwsJ0RJTCcp&amp;WINDOW=FIRST_POPUP&amp;HEIGHT=450&amp;WIDTH=","450&amp;START_MAXIMIZED=FALSE&amp;VAR:CALENDAR=US&amp;VAR:SYMBOL=B07Y0K&amp;VAR:INDEX=0"}</definedName>
    <definedName name="_20278__FDSAUDITLINK__">{"fdsup://directions/FAT Viewer?action=UPDATE&amp;creator=factset&amp;DYN_ARGS=TRUE&amp;DOC_NAME=FAT:FQL_AUDITING_CLIENT_TEMPLATE.FAT&amp;display_string=Audit&amp;VAR:KEY=FADARSTCLS&amp;VAR:QUERY=RkZfRU5UUlBSX1ZBTF9EQUlMWSgzOTE3MiwsLCwsJ0RJTCcp&amp;WINDOW=FIRST_POPUP&amp;HEIGHT=450&amp;WIDTH=","450&amp;START_MAXIMIZED=FALSE&amp;VAR:CALENDAR=US&amp;VAR:SYMBOL=B07Y0K&amp;VAR:INDEX=0"}</definedName>
    <definedName name="_20279__FDSAUDITLINK__">{"fdsup://directions/FAT Viewer?action=UPDATE&amp;creator=factset&amp;DYN_ARGS=TRUE&amp;DOC_NAME=FAT:FQL_AUDITING_CLIENT_TEMPLATE.FAT&amp;display_string=Audit&amp;VAR:KEY=HOJKZIXUBC&amp;VAR:QUERY=RkZfRU5UUlBSX1ZBTF9EQUlMWSgzOTE0MSwsLCwsJ0RJTCcp&amp;WINDOW=FIRST_POPUP&amp;HEIGHT=450&amp;WIDTH=","450&amp;START_MAXIMIZED=FALSE&amp;VAR:CALENDAR=US&amp;VAR:SYMBOL=ATW&amp;VAR:INDEX=0"}</definedName>
    <definedName name="_202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80__FDSAUDITLINK__">{"fdsup://directions/FAT Viewer?action=UPDATE&amp;creator=factset&amp;DYN_ARGS=TRUE&amp;DOC_NAME=FAT:FQL_AUDITING_CLIENT_TEMPLATE.FAT&amp;display_string=Audit&amp;VAR:KEY=HOJKZIXUBC&amp;VAR:QUERY=RkZfRU5UUlBSX1ZBTF9EQUlMWSgzOTE0MSwsLCwsJ0RJTCcp&amp;WINDOW=FIRST_POPUP&amp;HEIGHT=450&amp;WIDTH=","450&amp;START_MAXIMIZED=FALSE&amp;VAR:CALENDAR=US&amp;VAR:SYMBOL=ATW&amp;VAR:INDEX=0"}</definedName>
    <definedName name="_20281__FDSAUDITLINK__">{"fdsup://directions/FAT Viewer?action=UPDATE&amp;creator=factset&amp;DYN_ARGS=TRUE&amp;DOC_NAME=FAT:FQL_AUDITING_CLIENT_TEMPLATE.FAT&amp;display_string=Audit&amp;VAR:KEY=HKVWPMDMRO&amp;VAR:QUERY=RkZfRU5UUlBSX1ZBTF9EQUlMWSgzOTE0MSwsLCwsJ0RJTCcp&amp;WINDOW=FIRST_POPUP&amp;HEIGHT=450&amp;WIDTH=","450&amp;START_MAXIMIZED=FALSE&amp;VAR:CALENDAR=US&amp;VAR:SYMBOL=RDC&amp;VAR:INDEX=0"}</definedName>
    <definedName name="_20282__FDSAUDITLINK__">{"fdsup://directions/FAT Viewer?action=UPDATE&amp;creator=factset&amp;DYN_ARGS=TRUE&amp;DOC_NAME=FAT:FQL_AUDITING_CLIENT_TEMPLATE.FAT&amp;display_string=Audit&amp;VAR:KEY=HKVWPMDMRO&amp;VAR:QUERY=RkZfRU5UUlBSX1ZBTF9EQUlMWSgzOTE0MSwsLCwsJ0RJTCcp&amp;WINDOW=FIRST_POPUP&amp;HEIGHT=450&amp;WIDTH=","450&amp;START_MAXIMIZED=FALSE&amp;VAR:CALENDAR=US&amp;VAR:SYMBOL=RDC&amp;VAR:INDEX=0"}</definedName>
    <definedName name="_20283__FDSAUDITLINK__">{"fdsup://directions/FAT Viewer?action=UPDATE&amp;creator=factset&amp;DYN_ARGS=TRUE&amp;DOC_NAME=FAT:FQL_AUDITING_CLIENT_TEMPLATE.FAT&amp;display_string=Audit&amp;VAR:KEY=DELAXIBCVO&amp;VAR:QUERY=RkZfRU5UUlBSX1ZBTF9EQUlMWSgzOTE0MSwsLCwsJ0RJTCcp&amp;WINDOW=FIRST_POPUP&amp;HEIGHT=450&amp;WIDTH=","450&amp;START_MAXIMIZED=FALSE&amp;VAR:CALENDAR=US&amp;VAR:SYMBOL=NE&amp;VAR:INDEX=0"}</definedName>
    <definedName name="_20284__FDSAUDITLINK__">{"fdsup://directions/FAT Viewer?action=UPDATE&amp;creator=factset&amp;DYN_ARGS=TRUE&amp;DOC_NAME=FAT:FQL_AUDITING_CLIENT_TEMPLATE.FAT&amp;display_string=Audit&amp;VAR:KEY=DELAXIBCVO&amp;VAR:QUERY=RkZfRU5UUlBSX1ZBTF9EQUlMWSgzOTE0MSwsLCwsJ0RJTCcp&amp;WINDOW=FIRST_POPUP&amp;HEIGHT=450&amp;WIDTH=","450&amp;START_MAXIMIZED=FALSE&amp;VAR:CALENDAR=US&amp;VAR:SYMBOL=NE&amp;VAR:INDEX=0"}</definedName>
    <definedName name="_20285__FDSAUDITLINK__">{"fdsup://directions/FAT Viewer?action=UPDATE&amp;creator=factset&amp;DYN_ARGS=TRUE&amp;DOC_NAME=FAT:FQL_AUDITING_CLIENT_TEMPLATE.FAT&amp;display_string=Audit&amp;VAR:KEY=RANCBQDUDG&amp;VAR:QUERY=RkZfRU5UUlBSX1ZBTF9EQUlMWSgzOTE0MSwsLCwsJ0RJTCcp&amp;WINDOW=FIRST_POPUP&amp;HEIGHT=450&amp;WIDTH=","450&amp;START_MAXIMIZED=FALSE&amp;VAR:CALENDAR=US&amp;VAR:SYMBOL=ESV&amp;VAR:INDEX=0"}</definedName>
    <definedName name="_20286__FDSAUDITLINK__">{"fdsup://directions/FAT Viewer?action=UPDATE&amp;creator=factset&amp;DYN_ARGS=TRUE&amp;DOC_NAME=FAT:FQL_AUDITING_CLIENT_TEMPLATE.FAT&amp;display_string=Audit&amp;VAR:KEY=TGHCXCBOBS&amp;VAR:QUERY=RkZfRU5UUlBSX1ZBTF9EQUlMWSgzOTE0MSwsLCwsJ0RJTCcp&amp;WINDOW=FIRST_POPUP&amp;HEIGHT=450&amp;WIDTH=","450&amp;START_MAXIMIZED=FALSE&amp;VAR:CALENDAR=US&amp;VAR:SYMBOL=B07Y0K&amp;VAR:INDEX=0"}</definedName>
    <definedName name="_20287__FDSAUDITLINK__">{"fdsup://directions/FAT Viewer?action=UPDATE&amp;creator=factset&amp;DYN_ARGS=TRUE&amp;DOC_NAME=FAT:FQL_AUDITING_CLIENT_TEMPLATE.FAT&amp;display_string=Audit&amp;VAR:KEY=TGHCXCBOBS&amp;VAR:QUERY=RkZfRU5UUlBSX1ZBTF9EQUlMWSgzOTE0MSwsLCwsJ0RJTCcp&amp;WINDOW=FIRST_POPUP&amp;HEIGHT=450&amp;WIDTH=","450&amp;START_MAXIMIZED=FALSE&amp;VAR:CALENDAR=US&amp;VAR:SYMBOL=B07Y0K&amp;VAR:INDEX=0"}</definedName>
    <definedName name="_20288__FDSAUDITLINK__">{"fdsup://directions/FAT Viewer?action=UPDATE&amp;creator=factset&amp;DYN_ARGS=TRUE&amp;DOC_NAME=FAT:FQL_AUDITING_CLIENT_TEMPLATE.FAT&amp;display_string=Audit&amp;VAR:KEY=ZYXATUXEZG&amp;VAR:QUERY=RkZfRU5UUlBSX1ZBTF9EQUlMWSgzOTExMywsLCwsJ0RJTCcp&amp;WINDOW=FIRST_POPUP&amp;HEIGHT=450&amp;WIDTH=","450&amp;START_MAXIMIZED=FALSE&amp;VAR:CALENDAR=US&amp;VAR:SYMBOL=ATW&amp;VAR:INDEX=0"}</definedName>
    <definedName name="_20289__FDSAUDITLINK__">{"fdsup://directions/FAT Viewer?action=UPDATE&amp;creator=factset&amp;DYN_ARGS=TRUE&amp;DOC_NAME=FAT:FQL_AUDITING_CLIENT_TEMPLATE.FAT&amp;display_string=Audit&amp;VAR:KEY=ZYXATUXEZG&amp;VAR:QUERY=RkZfRU5UUlBSX1ZBTF9EQUlMWSgzOTExMywsLCwsJ0RJTCcp&amp;WINDOW=FIRST_POPUP&amp;HEIGHT=450&amp;WIDTH=","450&amp;START_MAXIMIZED=FALSE&amp;VAR:CALENDAR=US&amp;VAR:SYMBOL=ATW&amp;VAR:INDEX=0"}</definedName>
    <definedName name="_202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90__FDSAUDITLINK__">{"fdsup://directions/FAT Viewer?action=UPDATE&amp;creator=factset&amp;DYN_ARGS=TRUE&amp;DOC_NAME=FAT:FQL_AUDITING_CLIENT_TEMPLATE.FAT&amp;display_string=Audit&amp;VAR:KEY=BQRCVKDGXG&amp;VAR:QUERY=RkZfRU5UUlBSX1ZBTF9EQUlMWSgzOTExMywsLCwsJ0RJTCcp&amp;WINDOW=FIRST_POPUP&amp;HEIGHT=450&amp;WIDTH=","450&amp;START_MAXIMIZED=FALSE&amp;VAR:CALENDAR=US&amp;VAR:SYMBOL=RDC&amp;VAR:INDEX=0"}</definedName>
    <definedName name="_20291__FDSAUDITLINK__">{"fdsup://directions/FAT Viewer?action=UPDATE&amp;creator=factset&amp;DYN_ARGS=TRUE&amp;DOC_NAME=FAT:FQL_AUDITING_CLIENT_TEMPLATE.FAT&amp;display_string=Audit&amp;VAR:KEY=BQRCVKDGXG&amp;VAR:QUERY=RkZfRU5UUlBSX1ZBTF9EQUlMWSgzOTExMywsLCwsJ0RJTCcp&amp;WINDOW=FIRST_POPUP&amp;HEIGHT=450&amp;WIDTH=","450&amp;START_MAXIMIZED=FALSE&amp;VAR:CALENDAR=US&amp;VAR:SYMBOL=RDC&amp;VAR:INDEX=0"}</definedName>
    <definedName name="_20292__FDSAUDITLINK__">{"fdsup://directions/FAT Viewer?action=UPDATE&amp;creator=factset&amp;DYN_ARGS=TRUE&amp;DOC_NAME=FAT:FQL_AUDITING_CLIENT_TEMPLATE.FAT&amp;display_string=Audit&amp;VAR:KEY=NGJENORAJW&amp;VAR:QUERY=RkZfRU5UUlBSX1ZBTF9EQUlMWSgzOTExMywsLCwsJ0RJTCcp&amp;WINDOW=FIRST_POPUP&amp;HEIGHT=450&amp;WIDTH=","450&amp;START_MAXIMIZED=FALSE&amp;VAR:CALENDAR=US&amp;VAR:SYMBOL=NE&amp;VAR:INDEX=0"}</definedName>
    <definedName name="_20293__FDSAUDITLINK__">{"fdsup://directions/FAT Viewer?action=UPDATE&amp;creator=factset&amp;DYN_ARGS=TRUE&amp;DOC_NAME=FAT:FQL_AUDITING_CLIENT_TEMPLATE.FAT&amp;display_string=Audit&amp;VAR:KEY=NGJENORAJW&amp;VAR:QUERY=RkZfRU5UUlBSX1ZBTF9EQUlMWSgzOTExMywsLCwsJ0RJTCcp&amp;WINDOW=FIRST_POPUP&amp;HEIGHT=450&amp;WIDTH=","450&amp;START_MAXIMIZED=FALSE&amp;VAR:CALENDAR=US&amp;VAR:SYMBOL=NE&amp;VAR:INDEX=0"}</definedName>
    <definedName name="_20294__FDSAUDITLINK__">{"fdsup://directions/FAT Viewer?action=UPDATE&amp;creator=factset&amp;DYN_ARGS=TRUE&amp;DOC_NAME=FAT:FQL_AUDITING_CLIENT_TEMPLATE.FAT&amp;display_string=Audit&amp;VAR:KEY=BMNILIZQXQ&amp;VAR:QUERY=RkZfRU5UUlBSX1ZBTF9EQUlMWSgzOTExMywsLCwsJ0RJTCcp&amp;WINDOW=FIRST_POPUP&amp;HEIGHT=450&amp;WIDTH=","450&amp;START_MAXIMIZED=FALSE&amp;VAR:CALENDAR=US&amp;VAR:SYMBOL=ESV&amp;VAR:INDEX=0"}</definedName>
    <definedName name="_20295__FDSAUDITLINK__">{"fdsup://directions/FAT Viewer?action=UPDATE&amp;creator=factset&amp;DYN_ARGS=TRUE&amp;DOC_NAME=FAT:FQL_AUDITING_CLIENT_TEMPLATE.FAT&amp;display_string=Audit&amp;VAR:KEY=RSNQFCTIJO&amp;VAR:QUERY=RkZfRU5UUlBSX1ZBTF9EQUlMWSgzOTExMywsLCwsJ0RJTCcp&amp;WINDOW=FIRST_POPUP&amp;HEIGHT=450&amp;WIDTH=","450&amp;START_MAXIMIZED=FALSE&amp;VAR:CALENDAR=US&amp;VAR:SYMBOL=B07Y0K&amp;VAR:INDEX=0"}</definedName>
    <definedName name="_20296__FDSAUDITLINK__">{"fdsup://directions/FAT Viewer?action=UPDATE&amp;creator=factset&amp;DYN_ARGS=TRUE&amp;DOC_NAME=FAT:FQL_AUDITING_CLIENT_TEMPLATE.FAT&amp;display_string=Audit&amp;VAR:KEY=RSNQFCTIJO&amp;VAR:QUERY=RkZfRU5UUlBSX1ZBTF9EQUlMWSgzOTExMywsLCwsJ0RJTCcp&amp;WINDOW=FIRST_POPUP&amp;HEIGHT=450&amp;WIDTH=","450&amp;START_MAXIMIZED=FALSE&amp;VAR:CALENDAR=US&amp;VAR:SYMBOL=B07Y0K&amp;VAR:INDEX=0"}</definedName>
    <definedName name="_20297__FDSAUDITLINK__">{"fdsup://directions/FAT Viewer?action=UPDATE&amp;creator=factset&amp;DYN_ARGS=TRUE&amp;DOC_NAME=FAT:FQL_AUDITING_CLIENT_TEMPLATE.FAT&amp;display_string=Audit&amp;VAR:KEY=HCDULIZMRW&amp;VAR:QUERY=RkZfRU5UUlBSX1ZBTF9EQUlMWSgzOTA4MiwsLCwsJ0RJTCcp&amp;WINDOW=FIRST_POPUP&amp;HEIGHT=450&amp;WIDTH=","450&amp;START_MAXIMIZED=FALSE&amp;VAR:CALENDAR=US&amp;VAR:SYMBOL=ATW&amp;VAR:INDEX=0"}</definedName>
    <definedName name="_20298__FDSAUDITLINK__">{"fdsup://directions/FAT Viewer?action=UPDATE&amp;creator=factset&amp;DYN_ARGS=TRUE&amp;DOC_NAME=FAT:FQL_AUDITING_CLIENT_TEMPLATE.FAT&amp;display_string=Audit&amp;VAR:KEY=HCDULIZMRW&amp;VAR:QUERY=RkZfRU5UUlBSX1ZBTF9EQUlMWSgzOTA4MiwsLCwsJ0RJTCcp&amp;WINDOW=FIRST_POPUP&amp;HEIGHT=450&amp;WIDTH=","450&amp;START_MAXIMIZED=FALSE&amp;VAR:CALENDAR=US&amp;VAR:SYMBOL=ATW&amp;VAR:INDEX=0"}</definedName>
    <definedName name="_20299__FDSAUDITLINK__">{"fdsup://directions/FAT Viewer?action=UPDATE&amp;creator=factset&amp;DYN_ARGS=TRUE&amp;DOC_NAME=FAT:FQL_AUDITING_CLIENT_TEMPLATE.FAT&amp;display_string=Audit&amp;VAR:KEY=LIFOZWVYHU&amp;VAR:QUERY=RkZfRU5UUlBSX1ZBTF9EQUlMWSgzOTA4MiwsLCwsJ0RJTCcp&amp;WINDOW=FIRST_POPUP&amp;HEIGHT=450&amp;WIDTH=","450&amp;START_MAXIMIZED=FALSE&amp;VAR:CALENDAR=US&amp;VAR:SYMBOL=RDC&amp;VAR:INDEX=0"}</definedName>
    <definedName name="_202f8a388783423d9e0afa558c968140" hidden="1">#REF!</definedName>
    <definedName name="_203__FDSAUDITLINK__">{"fdsup://directions/FAT Viewer?action=UPDATE&amp;creator=factset&amp;DYN_ARGS=TRUE&amp;DOC_NAME=FAT:FQL_AUDITING_CLIENT_TEMPLATE.FAT&amp;display_string=Audit&amp;VAR:KEY=ULUVKDKRYR&amp;VAR:QUERY=RkdfUFJJQ0UoNDA3MjUpLy9GRl9CUFNfVEFORyhBTk4sMCk=&amp;WINDOW=FIRST_POPUP&amp;HEIGHT=450&amp;WIDTH=","450&amp;START_MAXIMIZED=FALSE&amp;VAR:CALENDAR=US&amp;VAR:SYMBOL=LNT&amp;VAR:INDEX=0"}</definedName>
    <definedName name="_203__FDSAUDITLINK___1">{"fdsup://directions/FAT Viewer?action=UPDATE&amp;creator=factset&amp;DYN_ARGS=TRUE&amp;DOC_NAME=FAT:FQL_AUDITING_CLIENT_TEMPLATE.FAT&amp;display_string=Audit&amp;VAR:KEY=JCLAJQXYBY&amp;VAR:QUERY=RkZfRUJJVChDQUwsMjAwOSwsLCxVU0Qp&amp;WINDOW=FIRST_POPUP&amp;HEIGHT=450&amp;WIDTH=450&amp;START_MAXIMI","ZED=FALSE&amp;VAR:CALENDAR=US&amp;VAR:SYMBOL=JIVE&amp;VAR:INDEX=0"}</definedName>
    <definedName name="_203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00__FDSAUDITLINK__">{"fdsup://directions/FAT Viewer?action=UPDATE&amp;creator=factset&amp;DYN_ARGS=TRUE&amp;DOC_NAME=FAT:FQL_AUDITING_CLIENT_TEMPLATE.FAT&amp;display_string=Audit&amp;VAR:KEY=LIFOZWVYHU&amp;VAR:QUERY=RkZfRU5UUlBSX1ZBTF9EQUlMWSgzOTA4MiwsLCwsJ0RJTCcp&amp;WINDOW=FIRST_POPUP&amp;HEIGHT=450&amp;WIDTH=","450&amp;START_MAXIMIZED=FALSE&amp;VAR:CALENDAR=US&amp;VAR:SYMBOL=RDC&amp;VAR:INDEX=0"}</definedName>
    <definedName name="_20301__FDSAUDITLINK__">{"fdsup://directions/FAT Viewer?action=UPDATE&amp;creator=factset&amp;DYN_ARGS=TRUE&amp;DOC_NAME=FAT:FQL_AUDITING_CLIENT_TEMPLATE.FAT&amp;display_string=Audit&amp;VAR:KEY=VGDGFMZGDM&amp;VAR:QUERY=RkZfRU5UUlBSX1ZBTF9EQUlMWSgzOTA4MiwsLCwsJ0RJTCcp&amp;WINDOW=FIRST_POPUP&amp;HEIGHT=450&amp;WIDTH=","450&amp;START_MAXIMIZED=FALSE&amp;VAR:CALENDAR=US&amp;VAR:SYMBOL=NE&amp;VAR:INDEX=0"}</definedName>
    <definedName name="_20302__FDSAUDITLINK__">{"fdsup://directions/FAT Viewer?action=UPDATE&amp;creator=factset&amp;DYN_ARGS=TRUE&amp;DOC_NAME=FAT:FQL_AUDITING_CLIENT_TEMPLATE.FAT&amp;display_string=Audit&amp;VAR:KEY=VGDGFMZGDM&amp;VAR:QUERY=RkZfRU5UUlBSX1ZBTF9EQUlMWSgzOTA4MiwsLCwsJ0RJTCcp&amp;WINDOW=FIRST_POPUP&amp;HEIGHT=450&amp;WIDTH=","450&amp;START_MAXIMIZED=FALSE&amp;VAR:CALENDAR=US&amp;VAR:SYMBOL=NE&amp;VAR:INDEX=0"}</definedName>
    <definedName name="_20303__FDSAUDITLINK__">{"fdsup://directions/FAT Viewer?action=UPDATE&amp;creator=factset&amp;DYN_ARGS=TRUE&amp;DOC_NAME=FAT:FQL_AUDITING_CLIENT_TEMPLATE.FAT&amp;display_string=Audit&amp;VAR:KEY=ZEBKREPMTG&amp;VAR:QUERY=RkZfRU5UUlBSX1ZBTF9EQUlMWSgzOTA4MiwsLCwsJ0RJTCcp&amp;WINDOW=FIRST_POPUP&amp;HEIGHT=450&amp;WIDTH=","450&amp;START_MAXIMIZED=FALSE&amp;VAR:CALENDAR=US&amp;VAR:SYMBOL=ESV&amp;VAR:INDEX=0"}</definedName>
    <definedName name="_20304__FDSAUDITLINK__">{"fdsup://directions/FAT Viewer?action=UPDATE&amp;creator=factset&amp;DYN_ARGS=TRUE&amp;DOC_NAME=FAT:FQL_AUDITING_CLIENT_TEMPLATE.FAT&amp;display_string=Audit&amp;VAR:KEY=HGVMPSPCDE&amp;VAR:QUERY=RkZfRU5UUlBSX1ZBTF9EQUlMWSgzOTA4MiwsLCwsJ0RJTCcp&amp;WINDOW=FIRST_POPUP&amp;HEIGHT=450&amp;WIDTH=","450&amp;START_MAXIMIZED=FALSE&amp;VAR:CALENDAR=US&amp;VAR:SYMBOL=B07Y0K&amp;VAR:INDEX=0"}</definedName>
    <definedName name="_20305__FDSAUDITLINK__">{"fdsup://directions/FAT Viewer?action=UPDATE&amp;creator=factset&amp;DYN_ARGS=TRUE&amp;DOC_NAME=FAT:FQL_AUDITING_CLIENT_TEMPLATE.FAT&amp;display_string=Audit&amp;VAR:KEY=HGVMPSPCDE&amp;VAR:QUERY=RkZfRU5UUlBSX1ZBTF9EQUlMWSgzOTA4MiwsLCwsJ0RJTCcp&amp;WINDOW=FIRST_POPUP&amp;HEIGHT=450&amp;WIDTH=","450&amp;START_MAXIMIZED=FALSE&amp;VAR:CALENDAR=US&amp;VAR:SYMBOL=B07Y0K&amp;VAR:INDEX=0"}</definedName>
    <definedName name="_20306__FDSAUDITLINK__">{"fdsup://directions/FAT Viewer?action=UPDATE&amp;creator=factset&amp;DYN_ARGS=TRUE&amp;DOC_NAME=FAT:FQL_AUDITING_CLIENT_TEMPLATE.FAT&amp;display_string=Audit&amp;VAR:KEY=TOZYXWRQFY&amp;VAR:QUERY=RkZfRU5UUlBSX1ZBTF9EQUlMWSgzOTA1MSwsLCwsJ0RJTCcp&amp;WINDOW=FIRST_POPUP&amp;HEIGHT=450&amp;WIDTH=","450&amp;START_MAXIMIZED=FALSE&amp;VAR:CALENDAR=US&amp;VAR:SYMBOL=ATW&amp;VAR:INDEX=0"}</definedName>
    <definedName name="_20307__FDSAUDITLINK__">{"fdsup://directions/FAT Viewer?action=UPDATE&amp;creator=factset&amp;DYN_ARGS=TRUE&amp;DOC_NAME=FAT:FQL_AUDITING_CLIENT_TEMPLATE.FAT&amp;display_string=Audit&amp;VAR:KEY=TOZYXWRQFY&amp;VAR:QUERY=RkZfRU5UUlBSX1ZBTF9EQUlMWSgzOTA1MSwsLCwsJ0RJTCcp&amp;WINDOW=FIRST_POPUP&amp;HEIGHT=450&amp;WIDTH=","450&amp;START_MAXIMIZED=FALSE&amp;VAR:CALENDAR=US&amp;VAR:SYMBOL=ATW&amp;VAR:INDEX=0"}</definedName>
    <definedName name="_20308__FDSAUDITLINK__">{"fdsup://directions/FAT Viewer?action=UPDATE&amp;creator=factset&amp;DYN_ARGS=TRUE&amp;DOC_NAME=FAT:FQL_AUDITING_CLIENT_TEMPLATE.FAT&amp;display_string=Audit&amp;VAR:KEY=NQLGJWLEJU&amp;VAR:QUERY=RkZfRU5UUlBSX1ZBTF9EQUlMWSgzOTA1MSwsLCwsJ0RJTCcp&amp;WINDOW=FIRST_POPUP&amp;HEIGHT=450&amp;WIDTH=","450&amp;START_MAXIMIZED=FALSE&amp;VAR:CALENDAR=US&amp;VAR:SYMBOL=RDC&amp;VAR:INDEX=0"}</definedName>
    <definedName name="_20309__FDSAUDITLINK__">{"fdsup://directions/FAT Viewer?action=UPDATE&amp;creator=factset&amp;DYN_ARGS=TRUE&amp;DOC_NAME=FAT:FQL_AUDITING_CLIENT_TEMPLATE.FAT&amp;display_string=Audit&amp;VAR:KEY=NQLGJWLEJU&amp;VAR:QUERY=RkZfRU5UUlBSX1ZBTF9EQUlMWSgzOTA1MSwsLCwsJ0RJTCcp&amp;WINDOW=FIRST_POPUP&amp;HEIGHT=450&amp;WIDTH=","450&amp;START_MAXIMIZED=FALSE&amp;VAR:CALENDAR=US&amp;VAR:SYMBOL=RDC&amp;VAR:INDEX=0"}</definedName>
    <definedName name="_203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10__FDSAUDITLINK__">{"fdsup://directions/FAT Viewer?action=UPDATE&amp;creator=factset&amp;DYN_ARGS=TRUE&amp;DOC_NAME=FAT:FQL_AUDITING_CLIENT_TEMPLATE.FAT&amp;display_string=Audit&amp;VAR:KEY=NCHGHGZURA&amp;VAR:QUERY=RkZfRU5UUlBSX1ZBTF9EQUlMWSgzOTA1MSwsLCwsJ0RJTCcp&amp;WINDOW=FIRST_POPUP&amp;HEIGHT=450&amp;WIDTH=","450&amp;START_MAXIMIZED=FALSE&amp;VAR:CALENDAR=US&amp;VAR:SYMBOL=NE&amp;VAR:INDEX=0"}</definedName>
    <definedName name="_20311__FDSAUDITLINK__">{"fdsup://directions/FAT Viewer?action=UPDATE&amp;creator=factset&amp;DYN_ARGS=TRUE&amp;DOC_NAME=FAT:FQL_AUDITING_CLIENT_TEMPLATE.FAT&amp;display_string=Audit&amp;VAR:KEY=NCHGHGZURA&amp;VAR:QUERY=RkZfRU5UUlBSX1ZBTF9EQUlMWSgzOTA1MSwsLCwsJ0RJTCcp&amp;WINDOW=FIRST_POPUP&amp;HEIGHT=450&amp;WIDTH=","450&amp;START_MAXIMIZED=FALSE&amp;VAR:CALENDAR=US&amp;VAR:SYMBOL=NE&amp;VAR:INDEX=0"}</definedName>
    <definedName name="_20312__FDSAUDITLINK__">{"fdsup://directions/FAT Viewer?action=UPDATE&amp;creator=factset&amp;DYN_ARGS=TRUE&amp;DOC_NAME=FAT:FQL_AUDITING_CLIENT_TEMPLATE.FAT&amp;display_string=Audit&amp;VAR:KEY=NEBUHYLQBY&amp;VAR:QUERY=RkZfRU5UUlBSX1ZBTF9EQUlMWSgzOTA1MSwsLCwsJ0RJTCcp&amp;WINDOW=FIRST_POPUP&amp;HEIGHT=450&amp;WIDTH=","450&amp;START_MAXIMIZED=FALSE&amp;VAR:CALENDAR=US&amp;VAR:SYMBOL=ESV&amp;VAR:INDEX=0"}</definedName>
    <definedName name="_20313__FDSAUDITLINK__">{"fdsup://directions/FAT Viewer?action=UPDATE&amp;creator=factset&amp;DYN_ARGS=TRUE&amp;DOC_NAME=FAT:FQL_AUDITING_CLIENT_TEMPLATE.FAT&amp;display_string=Audit&amp;VAR:KEY=JGPIZUPSJU&amp;VAR:QUERY=RkZfRU5UUlBSX1ZBTF9EQUlMWSgzOTA1MSwsLCwsJ0RJTCcp&amp;WINDOW=FIRST_POPUP&amp;HEIGHT=450&amp;WIDTH=","450&amp;START_MAXIMIZED=FALSE&amp;VAR:CALENDAR=US&amp;VAR:SYMBOL=B07Y0K&amp;VAR:INDEX=0"}</definedName>
    <definedName name="_20314__FDSAUDITLINK__">{"fdsup://directions/FAT Viewer?action=UPDATE&amp;creator=factset&amp;DYN_ARGS=TRUE&amp;DOC_NAME=FAT:FQL_AUDITING_CLIENT_TEMPLATE.FAT&amp;display_string=Audit&amp;VAR:KEY=JGPIZUPSJU&amp;VAR:QUERY=RkZfRU5UUlBSX1ZBTF9EQUlMWSgzOTA1MSwsLCwsJ0RJTCcp&amp;WINDOW=FIRST_POPUP&amp;HEIGHT=450&amp;WIDTH=","450&amp;START_MAXIMIZED=FALSE&amp;VAR:CALENDAR=US&amp;VAR:SYMBOL=B07Y0K&amp;VAR:INDEX=0"}</definedName>
    <definedName name="_20315__FDSAUDITLINK__">{"fdsup://directions/FAT Viewer?action=UPDATE&amp;creator=factset&amp;DYN_ARGS=TRUE&amp;DOC_NAME=FAT:FQL_AUDITING_CLIENT_TEMPLATE.FAT&amp;display_string=Audit&amp;VAR:KEY=LQDSHAVETY&amp;VAR:QUERY=RkZfRU5UUlBSX1ZBTF9EQUlMWSgzOTAyMSwsLCwsJ0RJTCcp&amp;WINDOW=FIRST_POPUP&amp;HEIGHT=450&amp;WIDTH=","450&amp;START_MAXIMIZED=FALSE&amp;VAR:CALENDAR=US&amp;VAR:SYMBOL=ATW&amp;VAR:INDEX=0"}</definedName>
    <definedName name="_20316__FDSAUDITLINK__">{"fdsup://directions/FAT Viewer?action=UPDATE&amp;creator=factset&amp;DYN_ARGS=TRUE&amp;DOC_NAME=FAT:FQL_AUDITING_CLIENT_TEMPLATE.FAT&amp;display_string=Audit&amp;VAR:KEY=LQDSHAVETY&amp;VAR:QUERY=RkZfRU5UUlBSX1ZBTF9EQUlMWSgzOTAyMSwsLCwsJ0RJTCcp&amp;WINDOW=FIRST_POPUP&amp;HEIGHT=450&amp;WIDTH=","450&amp;START_MAXIMIZED=FALSE&amp;VAR:CALENDAR=US&amp;VAR:SYMBOL=ATW&amp;VAR:INDEX=0"}</definedName>
    <definedName name="_20317__FDSAUDITLINK__">{"fdsup://directions/FAT Viewer?action=UPDATE&amp;creator=factset&amp;DYN_ARGS=TRUE&amp;DOC_NAME=FAT:FQL_AUDITING_CLIENT_TEMPLATE.FAT&amp;display_string=Audit&amp;VAR:KEY=HUBWJGVKTW&amp;VAR:QUERY=RkZfRU5UUlBSX1ZBTF9EQUlMWSgzOTAyMSwsLCwsJ0RJTCcp&amp;WINDOW=FIRST_POPUP&amp;HEIGHT=450&amp;WIDTH=","450&amp;START_MAXIMIZED=FALSE&amp;VAR:CALENDAR=US&amp;VAR:SYMBOL=RDC&amp;VAR:INDEX=0"}</definedName>
    <definedName name="_20318__FDSAUDITLINK__">{"fdsup://directions/FAT Viewer?action=UPDATE&amp;creator=factset&amp;DYN_ARGS=TRUE&amp;DOC_NAME=FAT:FQL_AUDITING_CLIENT_TEMPLATE.FAT&amp;display_string=Audit&amp;VAR:KEY=HUBWJGVKTW&amp;VAR:QUERY=RkZfRU5UUlBSX1ZBTF9EQUlMWSgzOTAyMSwsLCwsJ0RJTCcp&amp;WINDOW=FIRST_POPUP&amp;HEIGHT=450&amp;WIDTH=","450&amp;START_MAXIMIZED=FALSE&amp;VAR:CALENDAR=US&amp;VAR:SYMBOL=RDC&amp;VAR:INDEX=0"}</definedName>
    <definedName name="_20319__FDSAUDITLINK__">{"fdsup://directions/FAT Viewer?action=UPDATE&amp;creator=factset&amp;DYN_ARGS=TRUE&amp;DOC_NAME=FAT:FQL_AUDITING_CLIENT_TEMPLATE.FAT&amp;display_string=Audit&amp;VAR:KEY=HIPIDKBIPI&amp;VAR:QUERY=RkZfRU5UUlBSX1ZBTF9EQUlMWSgzOTAyMSwsLCwsJ0RJTCcp&amp;WINDOW=FIRST_POPUP&amp;HEIGHT=450&amp;WIDTH=","450&amp;START_MAXIMIZED=FALSE&amp;VAR:CALENDAR=US&amp;VAR:SYMBOL=NE&amp;VAR:INDEX=0"}</definedName>
    <definedName name="_203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20__FDSAUDITLINK__">{"fdsup://directions/FAT Viewer?action=UPDATE&amp;creator=factset&amp;DYN_ARGS=TRUE&amp;DOC_NAME=FAT:FQL_AUDITING_CLIENT_TEMPLATE.FAT&amp;display_string=Audit&amp;VAR:KEY=HIPIDKBIPI&amp;VAR:QUERY=RkZfRU5UUlBSX1ZBTF9EQUlMWSgzOTAyMSwsLCwsJ0RJTCcp&amp;WINDOW=FIRST_POPUP&amp;HEIGHT=450&amp;WIDTH=","450&amp;START_MAXIMIZED=FALSE&amp;VAR:CALENDAR=US&amp;VAR:SYMBOL=NE&amp;VAR:INDEX=0"}</definedName>
    <definedName name="_20321__FDSAUDITLINK__">{"fdsup://directions/FAT Viewer?action=UPDATE&amp;creator=factset&amp;DYN_ARGS=TRUE&amp;DOC_NAME=FAT:FQL_AUDITING_CLIENT_TEMPLATE.FAT&amp;display_string=Audit&amp;VAR:KEY=FWTGPYRGJW&amp;VAR:QUERY=RkZfRU5UUlBSX1ZBTF9EQUlMWSgzOTAyMSwsLCwsJ0RJTCcp&amp;WINDOW=FIRST_POPUP&amp;HEIGHT=450&amp;WIDTH=","450&amp;START_MAXIMIZED=FALSE&amp;VAR:CALENDAR=US&amp;VAR:SYMBOL=ESV&amp;VAR:INDEX=0"}</definedName>
    <definedName name="_20322__FDSAUDITLINK__">{"fdsup://directions/FAT Viewer?action=UPDATE&amp;creator=factset&amp;DYN_ARGS=TRUE&amp;DOC_NAME=FAT:FQL_AUDITING_CLIENT_TEMPLATE.FAT&amp;display_string=Audit&amp;VAR:KEY=JEJORYXENU&amp;VAR:QUERY=RkZfRU5UUlBSX1ZBTF9EQUlMWSgzOTAyMSwsLCwsJ0RJTCcp&amp;WINDOW=FIRST_POPUP&amp;HEIGHT=450&amp;WIDTH=","450&amp;START_MAXIMIZED=FALSE&amp;VAR:CALENDAR=US&amp;VAR:SYMBOL=B07Y0K&amp;VAR:INDEX=0"}</definedName>
    <definedName name="_20323__FDSAUDITLINK__">{"fdsup://directions/FAT Viewer?action=UPDATE&amp;creator=factset&amp;DYN_ARGS=TRUE&amp;DOC_NAME=FAT:FQL_AUDITING_CLIENT_TEMPLATE.FAT&amp;display_string=Audit&amp;VAR:KEY=JEJORYXENU&amp;VAR:QUERY=RkZfRU5UUlBSX1ZBTF9EQUlMWSgzOTAyMSwsLCwsJ0RJTCcp&amp;WINDOW=FIRST_POPUP&amp;HEIGHT=450&amp;WIDTH=","450&amp;START_MAXIMIZED=FALSE&amp;VAR:CALENDAR=US&amp;VAR:SYMBOL=B07Y0K&amp;VAR:INDEX=0"}</definedName>
    <definedName name="_20324__FDSAUDITLINK__">{"fdsup://directions/FAT Viewer?action=UPDATE&amp;creator=factset&amp;DYN_ARGS=TRUE&amp;DOC_NAME=FAT:FQL_AUDITING_CLIENT_TEMPLATE.FAT&amp;display_string=Audit&amp;VAR:KEY=FWJMNOZUVU&amp;VAR:QUERY=RkZfRU5UUlBSX1ZBTF9EQUlMWSgzODk5MCwsLCwsJ0RJTCcp&amp;WINDOW=FIRST_POPUP&amp;HEIGHT=450&amp;WIDTH=","450&amp;START_MAXIMIZED=FALSE&amp;VAR:CALENDAR=US&amp;VAR:SYMBOL=ATW&amp;VAR:INDEX=0"}</definedName>
    <definedName name="_20325__FDSAUDITLINK__">{"fdsup://directions/FAT Viewer?action=UPDATE&amp;creator=factset&amp;DYN_ARGS=TRUE&amp;DOC_NAME=FAT:FQL_AUDITING_CLIENT_TEMPLATE.FAT&amp;display_string=Audit&amp;VAR:KEY=FWJMNOZUVU&amp;VAR:QUERY=RkZfRU5UUlBSX1ZBTF9EQUlMWSgzODk5MCwsLCwsJ0RJTCcp&amp;WINDOW=FIRST_POPUP&amp;HEIGHT=450&amp;WIDTH=","450&amp;START_MAXIMIZED=FALSE&amp;VAR:CALENDAR=US&amp;VAR:SYMBOL=ATW&amp;VAR:INDEX=0"}</definedName>
    <definedName name="_20326__FDSAUDITLINK__">{"fdsup://directions/FAT Viewer?action=UPDATE&amp;creator=factset&amp;DYN_ARGS=TRUE&amp;DOC_NAME=FAT:FQL_AUDITING_CLIENT_TEMPLATE.FAT&amp;display_string=Audit&amp;VAR:KEY=VINAPAPQDO&amp;VAR:QUERY=RkZfRU5UUlBSX1ZBTF9EQUlMWSgzODk5MCwsLCwsJ0RJTCcp&amp;WINDOW=FIRST_POPUP&amp;HEIGHT=450&amp;WIDTH=","450&amp;START_MAXIMIZED=FALSE&amp;VAR:CALENDAR=US&amp;VAR:SYMBOL=RDC&amp;VAR:INDEX=0"}</definedName>
    <definedName name="_20327__FDSAUDITLINK__">{"fdsup://directions/FAT Viewer?action=UPDATE&amp;creator=factset&amp;DYN_ARGS=TRUE&amp;DOC_NAME=FAT:FQL_AUDITING_CLIENT_TEMPLATE.FAT&amp;display_string=Audit&amp;VAR:KEY=VINAPAPQDO&amp;VAR:QUERY=RkZfRU5UUlBSX1ZBTF9EQUlMWSgzODk5MCwsLCwsJ0RJTCcp&amp;WINDOW=FIRST_POPUP&amp;HEIGHT=450&amp;WIDTH=","450&amp;START_MAXIMIZED=FALSE&amp;VAR:CALENDAR=US&amp;VAR:SYMBOL=RDC&amp;VAR:INDEX=0"}</definedName>
    <definedName name="_20328__FDSAUDITLINK__">{"fdsup://directions/FAT Viewer?action=UPDATE&amp;creator=factset&amp;DYN_ARGS=TRUE&amp;DOC_NAME=FAT:FQL_AUDITING_CLIENT_TEMPLATE.FAT&amp;display_string=Audit&amp;VAR:KEY=XWBKLEXQFM&amp;VAR:QUERY=RkZfRU5UUlBSX1ZBTF9EQUlMWSgzODk5MCwsLCwsJ0RJTCcp&amp;WINDOW=FIRST_POPUP&amp;HEIGHT=450&amp;WIDTH=","450&amp;START_MAXIMIZED=FALSE&amp;VAR:CALENDAR=US&amp;VAR:SYMBOL=NE&amp;VAR:INDEX=0"}</definedName>
    <definedName name="_20329__FDSAUDITLINK__">{"fdsup://directions/FAT Viewer?action=UPDATE&amp;creator=factset&amp;DYN_ARGS=TRUE&amp;DOC_NAME=FAT:FQL_AUDITING_CLIENT_TEMPLATE.FAT&amp;display_string=Audit&amp;VAR:KEY=XWBKLEXQFM&amp;VAR:QUERY=RkZfRU5UUlBSX1ZBTF9EQUlMWSgzODk5MCwsLCwsJ0RJTCcp&amp;WINDOW=FIRST_POPUP&amp;HEIGHT=450&amp;WIDTH=","450&amp;START_MAXIMIZED=FALSE&amp;VAR:CALENDAR=US&amp;VAR:SYMBOL=NE&amp;VAR:INDEX=0"}</definedName>
    <definedName name="_203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30__FDSAUDITLINK__">{"fdsup://directions/FAT Viewer?action=UPDATE&amp;creator=factset&amp;DYN_ARGS=TRUE&amp;DOC_NAME=FAT:FQL_AUDITING_CLIENT_TEMPLATE.FAT&amp;display_string=Audit&amp;VAR:KEY=FCPWTCVWZK&amp;VAR:QUERY=RkZfRU5UUlBSX1ZBTF9EQUlMWSgzODk5MCwsLCwsJ0RJTCcp&amp;WINDOW=FIRST_POPUP&amp;HEIGHT=450&amp;WIDTH=","450&amp;START_MAXIMIZED=FALSE&amp;VAR:CALENDAR=US&amp;VAR:SYMBOL=ESV&amp;VAR:INDEX=0"}</definedName>
    <definedName name="_20331__FDSAUDITLINK__">{"fdsup://directions/FAT Viewer?action=UPDATE&amp;creator=factset&amp;DYN_ARGS=TRUE&amp;DOC_NAME=FAT:FQL_AUDITING_CLIENT_TEMPLATE.FAT&amp;display_string=Audit&amp;VAR:KEY=BYPKBYFELY&amp;VAR:QUERY=RkZfRU5UUlBSX1ZBTF9EQUlMWSgzODk5MCwsLCwsJ0RJTCcp&amp;WINDOW=FIRST_POPUP&amp;HEIGHT=450&amp;WIDTH=","450&amp;START_MAXIMIZED=FALSE&amp;VAR:CALENDAR=US&amp;VAR:SYMBOL=B07Y0K&amp;VAR:INDEX=0"}</definedName>
    <definedName name="_20332__FDSAUDITLINK__">{"fdsup://directions/FAT Viewer?action=UPDATE&amp;creator=factset&amp;DYN_ARGS=TRUE&amp;DOC_NAME=FAT:FQL_AUDITING_CLIENT_TEMPLATE.FAT&amp;display_string=Audit&amp;VAR:KEY=BYPKBYFELY&amp;VAR:QUERY=RkZfRU5UUlBSX1ZBTF9EQUlMWSgzODk5MCwsLCwsJ0RJTCcp&amp;WINDOW=FIRST_POPUP&amp;HEIGHT=450&amp;WIDTH=","450&amp;START_MAXIMIZED=FALSE&amp;VAR:CALENDAR=US&amp;VAR:SYMBOL=B07Y0K&amp;VAR:INDEX=0"}</definedName>
    <definedName name="_20333__FDSAUDITLINK__">{"fdsup://directions/FAT Viewer?action=UPDATE&amp;creator=factset&amp;DYN_ARGS=TRUE&amp;DOC_NAME=FAT:FQL_AUDITING_CLIENT_TEMPLATE.FAT&amp;display_string=Audit&amp;VAR:KEY=FCHYJCRWVI&amp;VAR:QUERY=RkZfRU5UUlBSX1ZBTF9EQUlMWSgzODk2MCwsLCwsJ0RJTCcp&amp;WINDOW=FIRST_POPUP&amp;HEIGHT=450&amp;WIDTH=","450&amp;START_MAXIMIZED=FALSE&amp;VAR:CALENDAR=US&amp;VAR:SYMBOL=ATW&amp;VAR:INDEX=0"}</definedName>
    <definedName name="_20334__FDSAUDITLINK__">{"fdsup://directions/FAT Viewer?action=UPDATE&amp;creator=factset&amp;DYN_ARGS=TRUE&amp;DOC_NAME=FAT:FQL_AUDITING_CLIENT_TEMPLATE.FAT&amp;display_string=Audit&amp;VAR:KEY=FCHYJCRWVI&amp;VAR:QUERY=RkZfRU5UUlBSX1ZBTF9EQUlMWSgzODk2MCwsLCwsJ0RJTCcp&amp;WINDOW=FIRST_POPUP&amp;HEIGHT=450&amp;WIDTH=","450&amp;START_MAXIMIZED=FALSE&amp;VAR:CALENDAR=US&amp;VAR:SYMBOL=ATW&amp;VAR:INDEX=0"}</definedName>
    <definedName name="_20335__FDSAUDITLINK__">{"fdsup://directions/FAT Viewer?action=UPDATE&amp;creator=factset&amp;DYN_ARGS=TRUE&amp;DOC_NAME=FAT:FQL_AUDITING_CLIENT_TEMPLATE.FAT&amp;display_string=Audit&amp;VAR:KEY=VWNQHWBSFK&amp;VAR:QUERY=RkZfRU5UUlBSX1ZBTF9EQUlMWSgzODk2MCwsLCwsJ0RJTCcp&amp;WINDOW=FIRST_POPUP&amp;HEIGHT=450&amp;WIDTH=","450&amp;START_MAXIMIZED=FALSE&amp;VAR:CALENDAR=US&amp;VAR:SYMBOL=RDC&amp;VAR:INDEX=0"}</definedName>
    <definedName name="_20336__FDSAUDITLINK__">{"fdsup://directions/FAT Viewer?action=UPDATE&amp;creator=factset&amp;DYN_ARGS=TRUE&amp;DOC_NAME=FAT:FQL_AUDITING_CLIENT_TEMPLATE.FAT&amp;display_string=Audit&amp;VAR:KEY=VWNQHWBSFK&amp;VAR:QUERY=RkZfRU5UUlBSX1ZBTF9EQUlMWSgzODk2MCwsLCwsJ0RJTCcp&amp;WINDOW=FIRST_POPUP&amp;HEIGHT=450&amp;WIDTH=","450&amp;START_MAXIMIZED=FALSE&amp;VAR:CALENDAR=US&amp;VAR:SYMBOL=RDC&amp;VAR:INDEX=0"}</definedName>
    <definedName name="_20337__FDSAUDITLINK__">{"fdsup://directions/FAT Viewer?action=UPDATE&amp;creator=factset&amp;DYN_ARGS=TRUE&amp;DOC_NAME=FAT:FQL_AUDITING_CLIENT_TEMPLATE.FAT&amp;display_string=Audit&amp;VAR:KEY=TEZCTYVWHQ&amp;VAR:QUERY=RkZfRU5UUlBSX1ZBTF9EQUlMWSgzODk2MCwsLCwsJ0RJTCcp&amp;WINDOW=FIRST_POPUP&amp;HEIGHT=450&amp;WIDTH=","450&amp;START_MAXIMIZED=FALSE&amp;VAR:CALENDAR=US&amp;VAR:SYMBOL=NE&amp;VAR:INDEX=0"}</definedName>
    <definedName name="_20338__FDSAUDITLINK__">{"fdsup://directions/FAT Viewer?action=UPDATE&amp;creator=factset&amp;DYN_ARGS=TRUE&amp;DOC_NAME=FAT:FQL_AUDITING_CLIENT_TEMPLATE.FAT&amp;display_string=Audit&amp;VAR:KEY=TEZCTYVWHQ&amp;VAR:QUERY=RkZfRU5UUlBSX1ZBTF9EQUlMWSgzODk2MCwsLCwsJ0RJTCcp&amp;WINDOW=FIRST_POPUP&amp;HEIGHT=450&amp;WIDTH=","450&amp;START_MAXIMIZED=FALSE&amp;VAR:CALENDAR=US&amp;VAR:SYMBOL=NE&amp;VAR:INDEX=0"}</definedName>
    <definedName name="_20339__FDSAUDITLINK__">{"fdsup://directions/FAT Viewer?action=UPDATE&amp;creator=factset&amp;DYN_ARGS=TRUE&amp;DOC_NAME=FAT:FQL_AUDITING_CLIENT_TEMPLATE.FAT&amp;display_string=Audit&amp;VAR:KEY=PQHOBMPGXW&amp;VAR:QUERY=RkZfRU5UUlBSX1ZBTF9EQUlMWSgzODk2MCwsLCwsJ0RJTCcp&amp;WINDOW=FIRST_POPUP&amp;HEIGHT=450&amp;WIDTH=","450&amp;START_MAXIMIZED=FALSE&amp;VAR:CALENDAR=US&amp;VAR:SYMBOL=ESV&amp;VAR:INDEX=0"}</definedName>
    <definedName name="_203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40__FDSAUDITLINK__">{"fdsup://directions/FAT Viewer?action=UPDATE&amp;creator=factset&amp;DYN_ARGS=TRUE&amp;DOC_NAME=FAT:FQL_AUDITING_CLIENT_TEMPLATE.FAT&amp;display_string=Audit&amp;VAR:KEY=BCBGTOBETG&amp;VAR:QUERY=RkZfRU5UUlBSX1ZBTF9EQUlMWSgzODk2MCwsLCwsJ0RJTCcp&amp;WINDOW=FIRST_POPUP&amp;HEIGHT=450&amp;WIDTH=","450&amp;START_MAXIMIZED=FALSE&amp;VAR:CALENDAR=US&amp;VAR:SYMBOL=B07Y0K&amp;VAR:INDEX=0"}</definedName>
    <definedName name="_20341__FDSAUDITLINK__">{"fdsup://directions/FAT Viewer?action=UPDATE&amp;creator=factset&amp;DYN_ARGS=TRUE&amp;DOC_NAME=FAT:FQL_AUDITING_CLIENT_TEMPLATE.FAT&amp;display_string=Audit&amp;VAR:KEY=BCBGTOBETG&amp;VAR:QUERY=RkZfRU5UUlBSX1ZBTF9EQUlMWSgzODk2MCwsLCwsJ0RJTCcp&amp;WINDOW=FIRST_POPUP&amp;HEIGHT=450&amp;WIDTH=","450&amp;START_MAXIMIZED=FALSE&amp;VAR:CALENDAR=US&amp;VAR:SYMBOL=B07Y0K&amp;VAR:INDEX=0"}</definedName>
    <definedName name="_20342__FDSAUDITLINK__">{"fdsup://directions/FAT Viewer?action=UPDATE&amp;creator=factset&amp;DYN_ARGS=TRUE&amp;DOC_NAME=FAT:FQL_AUDITING_CLIENT_TEMPLATE.FAT&amp;display_string=Audit&amp;VAR:KEY=LSLGHOZSDC&amp;VAR:QUERY=RkZfRU5UUlBSX1ZBTF9EQUlMWSgzODkyOSwsLCwsJ0RJTCcp&amp;WINDOW=FIRST_POPUP&amp;HEIGHT=450&amp;WIDTH=","450&amp;START_MAXIMIZED=FALSE&amp;VAR:CALENDAR=US&amp;VAR:SYMBOL=ATW&amp;VAR:INDEX=0"}</definedName>
    <definedName name="_20343__FDSAUDITLINK__">{"fdsup://directions/FAT Viewer?action=UPDATE&amp;creator=factset&amp;DYN_ARGS=TRUE&amp;DOC_NAME=FAT:FQL_AUDITING_CLIENT_TEMPLATE.FAT&amp;display_string=Audit&amp;VAR:KEY=LSLGHOZSDC&amp;VAR:QUERY=RkZfRU5UUlBSX1ZBTF9EQUlMWSgzODkyOSwsLCwsJ0RJTCcp&amp;WINDOW=FIRST_POPUP&amp;HEIGHT=450&amp;WIDTH=","450&amp;START_MAXIMIZED=FALSE&amp;VAR:CALENDAR=US&amp;VAR:SYMBOL=ATW&amp;VAR:INDEX=0"}</definedName>
    <definedName name="_20344__FDSAUDITLINK__">{"fdsup://directions/FAT Viewer?action=UPDATE&amp;creator=factset&amp;DYN_ARGS=TRUE&amp;DOC_NAME=FAT:FQL_AUDITING_CLIENT_TEMPLATE.FAT&amp;display_string=Audit&amp;VAR:KEY=ZAVABIRUHU&amp;VAR:QUERY=RkZfRU5UUlBSX1ZBTF9EQUlMWSgzODkyOSwsLCwsJ0RJTCcp&amp;WINDOW=FIRST_POPUP&amp;HEIGHT=450&amp;WIDTH=","450&amp;START_MAXIMIZED=FALSE&amp;VAR:CALENDAR=US&amp;VAR:SYMBOL=RDC&amp;VAR:INDEX=0"}</definedName>
    <definedName name="_20345__FDSAUDITLINK__">{"fdsup://directions/FAT Viewer?action=UPDATE&amp;creator=factset&amp;DYN_ARGS=TRUE&amp;DOC_NAME=FAT:FQL_AUDITING_CLIENT_TEMPLATE.FAT&amp;display_string=Audit&amp;VAR:KEY=ZAVABIRUHU&amp;VAR:QUERY=RkZfRU5UUlBSX1ZBTF9EQUlMWSgzODkyOSwsLCwsJ0RJTCcp&amp;WINDOW=FIRST_POPUP&amp;HEIGHT=450&amp;WIDTH=","450&amp;START_MAXIMIZED=FALSE&amp;VAR:CALENDAR=US&amp;VAR:SYMBOL=RDC&amp;VAR:INDEX=0"}</definedName>
    <definedName name="_20346__FDSAUDITLINK__">{"fdsup://directions/FAT Viewer?action=UPDATE&amp;creator=factset&amp;DYN_ARGS=TRUE&amp;DOC_NAME=FAT:FQL_AUDITING_CLIENT_TEMPLATE.FAT&amp;display_string=Audit&amp;VAR:KEY=NAZKXYBAXO&amp;VAR:QUERY=RkZfRU5UUlBSX1ZBTF9EQUlMWSgzODkyOSwsLCwsJ0RJTCcp&amp;WINDOW=FIRST_POPUP&amp;HEIGHT=450&amp;WIDTH=","450&amp;START_MAXIMIZED=FALSE&amp;VAR:CALENDAR=US&amp;VAR:SYMBOL=NE&amp;VAR:INDEX=0"}</definedName>
    <definedName name="_20347__FDSAUDITLINK__">{"fdsup://directions/FAT Viewer?action=UPDATE&amp;creator=factset&amp;DYN_ARGS=TRUE&amp;DOC_NAME=FAT:FQL_AUDITING_CLIENT_TEMPLATE.FAT&amp;display_string=Audit&amp;VAR:KEY=NAZKXYBAXO&amp;VAR:QUERY=RkZfRU5UUlBSX1ZBTF9EQUlMWSgzODkyOSwsLCwsJ0RJTCcp&amp;WINDOW=FIRST_POPUP&amp;HEIGHT=450&amp;WIDTH=","450&amp;START_MAXIMIZED=FALSE&amp;VAR:CALENDAR=US&amp;VAR:SYMBOL=NE&amp;VAR:INDEX=0"}</definedName>
    <definedName name="_20348__FDSAUDITLINK__">{"fdsup://directions/FAT Viewer?action=UPDATE&amp;creator=factset&amp;DYN_ARGS=TRUE&amp;DOC_NAME=FAT:FQL_AUDITING_CLIENT_TEMPLATE.FAT&amp;display_string=Audit&amp;VAR:KEY=PODSBWVMNA&amp;VAR:QUERY=RkZfRU5UUlBSX1ZBTF9EQUlMWSgzODkyOSwsLCwsJ0RJTCcp&amp;WINDOW=FIRST_POPUP&amp;HEIGHT=450&amp;WIDTH=","450&amp;START_MAXIMIZED=FALSE&amp;VAR:CALENDAR=US&amp;VAR:SYMBOL=ESV&amp;VAR:INDEX=0"}</definedName>
    <definedName name="_20349__FDSAUDITLINK__">{"fdsup://directions/FAT Viewer?action=UPDATE&amp;creator=factset&amp;DYN_ARGS=TRUE&amp;DOC_NAME=FAT:FQL_AUDITING_CLIENT_TEMPLATE.FAT&amp;display_string=Audit&amp;VAR:KEY=NUZWNQHEBO&amp;VAR:QUERY=RkZfRU5UUlBSX1ZBTF9EQUlMWSgzODkyOSwsLCwsJ0RJTCcp&amp;WINDOW=FIRST_POPUP&amp;HEIGHT=450&amp;WIDTH=","450&amp;START_MAXIMIZED=FALSE&amp;VAR:CALENDAR=US&amp;VAR:SYMBOL=B07Y0K&amp;VAR:INDEX=0"}</definedName>
    <definedName name="_203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50__FDSAUDITLINK__">{"fdsup://directions/FAT Viewer?action=UPDATE&amp;creator=factset&amp;DYN_ARGS=TRUE&amp;DOC_NAME=FAT:FQL_AUDITING_CLIENT_TEMPLATE.FAT&amp;display_string=Audit&amp;VAR:KEY=NUZWNQHEBO&amp;VAR:QUERY=RkZfRU5UUlBSX1ZBTF9EQUlMWSgzODkyOSwsLCwsJ0RJTCcp&amp;WINDOW=FIRST_POPUP&amp;HEIGHT=450&amp;WIDTH=","450&amp;START_MAXIMIZED=FALSE&amp;VAR:CALENDAR=US&amp;VAR:SYMBOL=B07Y0K&amp;VAR:INDEX=0"}</definedName>
    <definedName name="_20351__FDSAUDITLINK__">{"fdsup://directions/FAT Viewer?action=UPDATE&amp;creator=factset&amp;DYN_ARGS=TRUE&amp;DOC_NAME=FAT:FQL_AUDITING_CLIENT_TEMPLATE.FAT&amp;display_string=Audit&amp;VAR:KEY=NYTQNWHGZA&amp;VAR:QUERY=RkZfRU5UUlBSX1ZBTF9EQUlMWSgzODg5OCwsLCwsJ0RJTCcp&amp;WINDOW=FIRST_POPUP&amp;HEIGHT=450&amp;WIDTH=","450&amp;START_MAXIMIZED=FALSE&amp;VAR:CALENDAR=US&amp;VAR:SYMBOL=ATW&amp;VAR:INDEX=0"}</definedName>
    <definedName name="_20352__FDSAUDITLINK__">{"fdsup://directions/FAT Viewer?action=UPDATE&amp;creator=factset&amp;DYN_ARGS=TRUE&amp;DOC_NAME=FAT:FQL_AUDITING_CLIENT_TEMPLATE.FAT&amp;display_string=Audit&amp;VAR:KEY=NYTQNWHGZA&amp;VAR:QUERY=RkZfRU5UUlBSX1ZBTF9EQUlMWSgzODg5OCwsLCwsJ0RJTCcp&amp;WINDOW=FIRST_POPUP&amp;HEIGHT=450&amp;WIDTH=","450&amp;START_MAXIMIZED=FALSE&amp;VAR:CALENDAR=US&amp;VAR:SYMBOL=ATW&amp;VAR:INDEX=0"}</definedName>
    <definedName name="_20353__FDSAUDITLINK__">{"fdsup://directions/FAT Viewer?action=UPDATE&amp;creator=factset&amp;DYN_ARGS=TRUE&amp;DOC_NAME=FAT:FQL_AUDITING_CLIENT_TEMPLATE.FAT&amp;display_string=Audit&amp;VAR:KEY=RABIHCDWVS&amp;VAR:QUERY=RkZfRU5UUlBSX1ZBTF9EQUlMWSgzODg5OCwsLCwsJ0RJTCcp&amp;WINDOW=FIRST_POPUP&amp;HEIGHT=450&amp;WIDTH=","450&amp;START_MAXIMIZED=FALSE&amp;VAR:CALENDAR=US&amp;VAR:SYMBOL=RDC&amp;VAR:INDEX=0"}</definedName>
    <definedName name="_20354__FDSAUDITLINK__">{"fdsup://directions/FAT Viewer?action=UPDATE&amp;creator=factset&amp;DYN_ARGS=TRUE&amp;DOC_NAME=FAT:FQL_AUDITING_CLIENT_TEMPLATE.FAT&amp;display_string=Audit&amp;VAR:KEY=RABIHCDWVS&amp;VAR:QUERY=RkZfRU5UUlBSX1ZBTF9EQUlMWSgzODg5OCwsLCwsJ0RJTCcp&amp;WINDOW=FIRST_POPUP&amp;HEIGHT=450&amp;WIDTH=","450&amp;START_MAXIMIZED=FALSE&amp;VAR:CALENDAR=US&amp;VAR:SYMBOL=RDC&amp;VAR:INDEX=0"}</definedName>
    <definedName name="_20355__FDSAUDITLINK__">{"fdsup://directions/FAT Viewer?action=UPDATE&amp;creator=factset&amp;DYN_ARGS=TRUE&amp;DOC_NAME=FAT:FQL_AUDITING_CLIENT_TEMPLATE.FAT&amp;display_string=Audit&amp;VAR:KEY=TKFODYLEFO&amp;VAR:QUERY=RkZfRU5UUlBSX1ZBTF9EQUlMWSgzODg5OCwsLCwsJ0RJTCcp&amp;WINDOW=FIRST_POPUP&amp;HEIGHT=450&amp;WIDTH=","450&amp;START_MAXIMIZED=FALSE&amp;VAR:CALENDAR=US&amp;VAR:SYMBOL=NE&amp;VAR:INDEX=0"}</definedName>
    <definedName name="_20356__FDSAUDITLINK__">{"fdsup://directions/FAT Viewer?action=UPDATE&amp;creator=factset&amp;DYN_ARGS=TRUE&amp;DOC_NAME=FAT:FQL_AUDITING_CLIENT_TEMPLATE.FAT&amp;display_string=Audit&amp;VAR:KEY=TKFODYLEFO&amp;VAR:QUERY=RkZfRU5UUlBSX1ZBTF9EQUlMWSgzODg5OCwsLCwsJ0RJTCcp&amp;WINDOW=FIRST_POPUP&amp;HEIGHT=450&amp;WIDTH=","450&amp;START_MAXIMIZED=FALSE&amp;VAR:CALENDAR=US&amp;VAR:SYMBOL=NE&amp;VAR:INDEX=0"}</definedName>
    <definedName name="_20357__FDSAUDITLINK__">{"fdsup://directions/FAT Viewer?action=UPDATE&amp;creator=factset&amp;DYN_ARGS=TRUE&amp;DOC_NAME=FAT:FQL_AUDITING_CLIENT_TEMPLATE.FAT&amp;display_string=Audit&amp;VAR:KEY=NWBCJKJABM&amp;VAR:QUERY=RkZfRU5UUlBSX1ZBTF9EQUlMWSgzODg5OCwsLCwsJ0RJTCcp&amp;WINDOW=FIRST_POPUP&amp;HEIGHT=450&amp;WIDTH=","450&amp;START_MAXIMIZED=FALSE&amp;VAR:CALENDAR=US&amp;VAR:SYMBOL=ESV&amp;VAR:INDEX=0"}</definedName>
    <definedName name="_20358__FDSAUDITLINK__">{"fdsup://directions/FAT Viewer?action=UPDATE&amp;creator=factset&amp;DYN_ARGS=TRUE&amp;DOC_NAME=FAT:FQL_AUDITING_CLIENT_TEMPLATE.FAT&amp;display_string=Audit&amp;VAR:KEY=HSDKPMTMNM&amp;VAR:QUERY=RkZfRU5UUlBSX1ZBTF9EQUlMWSgzODg5OCwsLCwsJ0RJTCcp&amp;WINDOW=FIRST_POPUP&amp;HEIGHT=450&amp;WIDTH=","450&amp;START_MAXIMIZED=FALSE&amp;VAR:CALENDAR=US&amp;VAR:SYMBOL=B07Y0K&amp;VAR:INDEX=0"}</definedName>
    <definedName name="_20359__FDSAUDITLINK__">{"fdsup://directions/FAT Viewer?action=UPDATE&amp;creator=factset&amp;DYN_ARGS=TRUE&amp;DOC_NAME=FAT:FQL_AUDITING_CLIENT_TEMPLATE.FAT&amp;display_string=Audit&amp;VAR:KEY=HSDKPMTMNM&amp;VAR:QUERY=RkZfRU5UUlBSX1ZBTF9EQUlMWSgzODg5OCwsLCwsJ0RJTCcp&amp;WINDOW=FIRST_POPUP&amp;HEIGHT=450&amp;WIDTH=","450&amp;START_MAXIMIZED=FALSE&amp;VAR:CALENDAR=US&amp;VAR:SYMBOL=B07Y0K&amp;VAR:INDEX=0"}</definedName>
    <definedName name="_203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60__FDSAUDITLINK__">{"fdsup://directions/FAT Viewer?action=UPDATE&amp;creator=factset&amp;DYN_ARGS=TRUE&amp;DOC_NAME=FAT:FQL_AUDITING_CLIENT_TEMPLATE.FAT&amp;display_string=Audit&amp;VAR:KEY=RQPERIRSPC&amp;VAR:QUERY=RkZfRU5UUlBSX1ZBTF9EQUlMWSgzODg2OCwsLCwsJ0RJTCcp&amp;WINDOW=FIRST_POPUP&amp;HEIGHT=450&amp;WIDTH=","450&amp;START_MAXIMIZED=FALSE&amp;VAR:CALENDAR=US&amp;VAR:SYMBOL=ATW&amp;VAR:INDEX=0"}</definedName>
    <definedName name="_20361__FDSAUDITLINK__">{"fdsup://directions/FAT Viewer?action=UPDATE&amp;creator=factset&amp;DYN_ARGS=TRUE&amp;DOC_NAME=FAT:FQL_AUDITING_CLIENT_TEMPLATE.FAT&amp;display_string=Audit&amp;VAR:KEY=RQPERIRSPC&amp;VAR:QUERY=RkZfRU5UUlBSX1ZBTF9EQUlMWSgzODg2OCwsLCwsJ0RJTCcp&amp;WINDOW=FIRST_POPUP&amp;HEIGHT=450&amp;WIDTH=","450&amp;START_MAXIMIZED=FALSE&amp;VAR:CALENDAR=US&amp;VAR:SYMBOL=ATW&amp;VAR:INDEX=0"}</definedName>
    <definedName name="_20362__FDSAUDITLINK__">{"fdsup://directions/FAT Viewer?action=UPDATE&amp;creator=factset&amp;DYN_ARGS=TRUE&amp;DOC_NAME=FAT:FQL_AUDITING_CLIENT_TEMPLATE.FAT&amp;display_string=Audit&amp;VAR:KEY=HGHWXSFKDA&amp;VAR:QUERY=RkZfRU5UUlBSX1ZBTF9EQUlMWSgzODg2OCwsLCwsJ0RJTCcp&amp;WINDOW=FIRST_POPUP&amp;HEIGHT=450&amp;WIDTH=","450&amp;START_MAXIMIZED=FALSE&amp;VAR:CALENDAR=US&amp;VAR:SYMBOL=RDC&amp;VAR:INDEX=0"}</definedName>
    <definedName name="_20363__FDSAUDITLINK__">{"fdsup://directions/FAT Viewer?action=UPDATE&amp;creator=factset&amp;DYN_ARGS=TRUE&amp;DOC_NAME=FAT:FQL_AUDITING_CLIENT_TEMPLATE.FAT&amp;display_string=Audit&amp;VAR:KEY=HGHWXSFKDA&amp;VAR:QUERY=RkZfRU5UUlBSX1ZBTF9EQUlMWSgzODg2OCwsLCwsJ0RJTCcp&amp;WINDOW=FIRST_POPUP&amp;HEIGHT=450&amp;WIDTH=","450&amp;START_MAXIMIZED=FALSE&amp;VAR:CALENDAR=US&amp;VAR:SYMBOL=RDC&amp;VAR:INDEX=0"}</definedName>
    <definedName name="_20364__FDSAUDITLINK__">{"fdsup://directions/FAT Viewer?action=UPDATE&amp;creator=factset&amp;DYN_ARGS=TRUE&amp;DOC_NAME=FAT:FQL_AUDITING_CLIENT_TEMPLATE.FAT&amp;display_string=Audit&amp;VAR:KEY=XWTALAXAPS&amp;VAR:QUERY=RkZfRU5UUlBSX1ZBTF9EQUlMWSgzODg2OCwsLCwsJ0RJTCcp&amp;WINDOW=FIRST_POPUP&amp;HEIGHT=450&amp;WIDTH=","450&amp;START_MAXIMIZED=FALSE&amp;VAR:CALENDAR=US&amp;VAR:SYMBOL=NE&amp;VAR:INDEX=0"}</definedName>
    <definedName name="_20365__FDSAUDITLINK__">{"fdsup://directions/FAT Viewer?action=UPDATE&amp;creator=factset&amp;DYN_ARGS=TRUE&amp;DOC_NAME=FAT:FQL_AUDITING_CLIENT_TEMPLATE.FAT&amp;display_string=Audit&amp;VAR:KEY=XWTALAXAPS&amp;VAR:QUERY=RkZfRU5UUlBSX1ZBTF9EQUlMWSgzODg2OCwsLCwsJ0RJTCcp&amp;WINDOW=FIRST_POPUP&amp;HEIGHT=450&amp;WIDTH=","450&amp;START_MAXIMIZED=FALSE&amp;VAR:CALENDAR=US&amp;VAR:SYMBOL=NE&amp;VAR:INDEX=0"}</definedName>
    <definedName name="_20366__FDSAUDITLINK__">{"fdsup://directions/FAT Viewer?action=UPDATE&amp;creator=factset&amp;DYN_ARGS=TRUE&amp;DOC_NAME=FAT:FQL_AUDITING_CLIENT_TEMPLATE.FAT&amp;display_string=Audit&amp;VAR:KEY=PGFKHURGVU&amp;VAR:QUERY=RkZfRU5UUlBSX1ZBTF9EQUlMWSgzODg2OCwsLCwsJ0RJTCcp&amp;WINDOW=FIRST_POPUP&amp;HEIGHT=450&amp;WIDTH=","450&amp;START_MAXIMIZED=FALSE&amp;VAR:CALENDAR=US&amp;VAR:SYMBOL=ESV&amp;VAR:INDEX=0"}</definedName>
    <definedName name="_20367__FDSAUDITLINK__">{"fdsup://directions/FAT Viewer?action=UPDATE&amp;creator=factset&amp;DYN_ARGS=TRUE&amp;DOC_NAME=FAT:FQL_AUDITING_CLIENT_TEMPLATE.FAT&amp;display_string=Audit&amp;VAR:KEY=LWLGHCNERW&amp;VAR:QUERY=RkZfRU5UUlBSX1ZBTF9EQUlMWSgzODg2OCwsLCwsJ0RJTCcp&amp;WINDOW=FIRST_POPUP&amp;HEIGHT=450&amp;WIDTH=","450&amp;START_MAXIMIZED=FALSE&amp;VAR:CALENDAR=US&amp;VAR:SYMBOL=B07Y0K&amp;VAR:INDEX=0"}</definedName>
    <definedName name="_20368__FDSAUDITLINK__">{"fdsup://directions/FAT Viewer?action=UPDATE&amp;creator=factset&amp;DYN_ARGS=TRUE&amp;DOC_NAME=FAT:FQL_AUDITING_CLIENT_TEMPLATE.FAT&amp;display_string=Audit&amp;VAR:KEY=LWLGHCNERW&amp;VAR:QUERY=RkZfRU5UUlBSX1ZBTF9EQUlMWSgzODg2OCwsLCwsJ0RJTCcp&amp;WINDOW=FIRST_POPUP&amp;HEIGHT=450&amp;WIDTH=","450&amp;START_MAXIMIZED=FALSE&amp;VAR:CALENDAR=US&amp;VAR:SYMBOL=B07Y0K&amp;VAR:INDEX=0"}</definedName>
    <definedName name="_20369__FDSAUDITLINK__">{"fdsup://directions/FAT Viewer?action=UPDATE&amp;creator=factset&amp;DYN_ARGS=TRUE&amp;DOC_NAME=FAT:FQL_AUDITING_CLIENT_TEMPLATE.FAT&amp;display_string=Audit&amp;VAR:KEY=VWZSFUBUTE&amp;VAR:QUERY=RkZfRU5UUlBSX1ZBTF9EQUlMWSgzODgzNywsLCwsJ0RJTCcp&amp;WINDOW=FIRST_POPUP&amp;HEIGHT=450&amp;WIDTH=","450&amp;START_MAXIMIZED=FALSE&amp;VAR:CALENDAR=US&amp;VAR:SYMBOL=ATW&amp;VAR:INDEX=0"}</definedName>
    <definedName name="_203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70__FDSAUDITLINK__">{"fdsup://directions/FAT Viewer?action=UPDATE&amp;creator=factset&amp;DYN_ARGS=TRUE&amp;DOC_NAME=FAT:FQL_AUDITING_CLIENT_TEMPLATE.FAT&amp;display_string=Audit&amp;VAR:KEY=VWZSFUBUTE&amp;VAR:QUERY=RkZfRU5UUlBSX1ZBTF9EQUlMWSgzODgzNywsLCwsJ0RJTCcp&amp;WINDOW=FIRST_POPUP&amp;HEIGHT=450&amp;WIDTH=","450&amp;START_MAXIMIZED=FALSE&amp;VAR:CALENDAR=US&amp;VAR:SYMBOL=ATW&amp;VAR:INDEX=0"}</definedName>
    <definedName name="_20371__FDSAUDITLINK__">{"fdsup://directions/FAT Viewer?action=UPDATE&amp;creator=factset&amp;DYN_ARGS=TRUE&amp;DOC_NAME=FAT:FQL_AUDITING_CLIENT_TEMPLATE.FAT&amp;display_string=Audit&amp;VAR:KEY=FARKVUDCHQ&amp;VAR:QUERY=RkZfRU5UUlBSX1ZBTF9EQUlMWSgzODgzNywsLCwsJ0RJTCcp&amp;WINDOW=FIRST_POPUP&amp;HEIGHT=450&amp;WIDTH=","450&amp;START_MAXIMIZED=FALSE&amp;VAR:CALENDAR=US&amp;VAR:SYMBOL=RDC&amp;VAR:INDEX=0"}</definedName>
    <definedName name="_20372__FDSAUDITLINK__">{"fdsup://directions/FAT Viewer?action=UPDATE&amp;creator=factset&amp;DYN_ARGS=TRUE&amp;DOC_NAME=FAT:FQL_AUDITING_CLIENT_TEMPLATE.FAT&amp;display_string=Audit&amp;VAR:KEY=FARKVUDCHQ&amp;VAR:QUERY=RkZfRU5UUlBSX1ZBTF9EQUlMWSgzODgzNywsLCwsJ0RJTCcp&amp;WINDOW=FIRST_POPUP&amp;HEIGHT=450&amp;WIDTH=","450&amp;START_MAXIMIZED=FALSE&amp;VAR:CALENDAR=US&amp;VAR:SYMBOL=RDC&amp;VAR:INDEX=0"}</definedName>
    <definedName name="_20373__FDSAUDITLINK__">{"fdsup://directions/FAT Viewer?action=UPDATE&amp;creator=factset&amp;DYN_ARGS=TRUE&amp;DOC_NAME=FAT:FQL_AUDITING_CLIENT_TEMPLATE.FAT&amp;display_string=Audit&amp;VAR:KEY=XGNQPIXUDM&amp;VAR:QUERY=RkZfRU5UUlBSX1ZBTF9EQUlMWSgzODgzNywsLCwsJ0RJTCcp&amp;WINDOW=FIRST_POPUP&amp;HEIGHT=450&amp;WIDTH=","450&amp;START_MAXIMIZED=FALSE&amp;VAR:CALENDAR=US&amp;VAR:SYMBOL=NE&amp;VAR:INDEX=0"}</definedName>
    <definedName name="_20374__FDSAUDITLINK__">{"fdsup://directions/FAT Viewer?action=UPDATE&amp;creator=factset&amp;DYN_ARGS=TRUE&amp;DOC_NAME=FAT:FQL_AUDITING_CLIENT_TEMPLATE.FAT&amp;display_string=Audit&amp;VAR:KEY=XGNQPIXUDM&amp;VAR:QUERY=RkZfRU5UUlBSX1ZBTF9EQUlMWSgzODgzNywsLCwsJ0RJTCcp&amp;WINDOW=FIRST_POPUP&amp;HEIGHT=450&amp;WIDTH=","450&amp;START_MAXIMIZED=FALSE&amp;VAR:CALENDAR=US&amp;VAR:SYMBOL=NE&amp;VAR:INDEX=0"}</definedName>
    <definedName name="_20375__FDSAUDITLINK__">{"fdsup://directions/FAT Viewer?action=UPDATE&amp;creator=factset&amp;DYN_ARGS=TRUE&amp;DOC_NAME=FAT:FQL_AUDITING_CLIENT_TEMPLATE.FAT&amp;display_string=Audit&amp;VAR:KEY=XSDAJUTIVY&amp;VAR:QUERY=RkZfRU5UUlBSX1ZBTF9EQUlMWSgzODgzNywsLCwsJ0RJTCcp&amp;WINDOW=FIRST_POPUP&amp;HEIGHT=450&amp;WIDTH=","450&amp;START_MAXIMIZED=FALSE&amp;VAR:CALENDAR=US&amp;VAR:SYMBOL=ESV&amp;VAR:INDEX=0"}</definedName>
    <definedName name="_20376__FDSAUDITLINK__">{"fdsup://directions/FAT Viewer?action=UPDATE&amp;creator=factset&amp;DYN_ARGS=TRUE&amp;DOC_NAME=FAT:FQL_AUDITING_CLIENT_TEMPLATE.FAT&amp;display_string=Audit&amp;VAR:KEY=NCFUTMFYZE&amp;VAR:QUERY=RkZfRU5UUlBSX1ZBTF9EQUlMWSgzODgzNywsLCwsJ0RJTCcp&amp;WINDOW=FIRST_POPUP&amp;HEIGHT=450&amp;WIDTH=","450&amp;START_MAXIMIZED=FALSE&amp;VAR:CALENDAR=US&amp;VAR:SYMBOL=B07Y0K&amp;VAR:INDEX=0"}</definedName>
    <definedName name="_20377__FDSAUDITLINK__">{"fdsup://directions/FAT Viewer?action=UPDATE&amp;creator=factset&amp;DYN_ARGS=TRUE&amp;DOC_NAME=FAT:FQL_AUDITING_CLIENT_TEMPLATE.FAT&amp;display_string=Audit&amp;VAR:KEY=NCFUTMFYZE&amp;VAR:QUERY=RkZfRU5UUlBSX1ZBTF9EQUlMWSgzODgzNywsLCwsJ0RJTCcp&amp;WINDOW=FIRST_POPUP&amp;HEIGHT=450&amp;WIDTH=","450&amp;START_MAXIMIZED=FALSE&amp;VAR:CALENDAR=US&amp;VAR:SYMBOL=B07Y0K&amp;VAR:INDEX=0"}</definedName>
    <definedName name="_20378__FDSAUDITLINK__">{"fdsup://directions/FAT Viewer?action=UPDATE&amp;creator=factset&amp;DYN_ARGS=TRUE&amp;DOC_NAME=FAT:FQL_AUDITING_CLIENT_TEMPLATE.FAT&amp;display_string=Audit&amp;VAR:KEY=NIRKXOFADG&amp;VAR:QUERY=RkZfRU5UUlBSX1ZBTF9EQUlMWSgzODgwNywsLCwsJ0RJTCcp&amp;WINDOW=FIRST_POPUP&amp;HEIGHT=450&amp;WIDTH=","450&amp;START_MAXIMIZED=FALSE&amp;VAR:CALENDAR=US&amp;VAR:SYMBOL=ATW&amp;VAR:INDEX=0"}</definedName>
    <definedName name="_20379__FDSAUDITLINK__">{"fdsup://directions/FAT Viewer?action=UPDATE&amp;creator=factset&amp;DYN_ARGS=TRUE&amp;DOC_NAME=FAT:FQL_AUDITING_CLIENT_TEMPLATE.FAT&amp;display_string=Audit&amp;VAR:KEY=NIRKXOFADG&amp;VAR:QUERY=RkZfRU5UUlBSX1ZBTF9EQUlMWSgzODgwNywsLCwsJ0RJTCcp&amp;WINDOW=FIRST_POPUP&amp;HEIGHT=450&amp;WIDTH=","450&amp;START_MAXIMIZED=FALSE&amp;VAR:CALENDAR=US&amp;VAR:SYMBOL=ATW&amp;VAR:INDEX=0"}</definedName>
    <definedName name="_203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80__FDSAUDITLINK__">{"fdsup://directions/FAT Viewer?action=UPDATE&amp;creator=factset&amp;DYN_ARGS=TRUE&amp;DOC_NAME=FAT:FQL_AUDITING_CLIENT_TEMPLATE.FAT&amp;display_string=Audit&amp;VAR:KEY=HSLATYJOXU&amp;VAR:QUERY=RkZfRU5UUlBSX1ZBTF9EQUlMWSgzODgwNywsLCwsJ0RJTCcp&amp;WINDOW=FIRST_POPUP&amp;HEIGHT=450&amp;WIDTH=","450&amp;START_MAXIMIZED=FALSE&amp;VAR:CALENDAR=US&amp;VAR:SYMBOL=RDC&amp;VAR:INDEX=0"}</definedName>
    <definedName name="_20381__FDSAUDITLINK__">{"fdsup://directions/FAT Viewer?action=UPDATE&amp;creator=factset&amp;DYN_ARGS=TRUE&amp;DOC_NAME=FAT:FQL_AUDITING_CLIENT_TEMPLATE.FAT&amp;display_string=Audit&amp;VAR:KEY=HSLATYJOXU&amp;VAR:QUERY=RkZfRU5UUlBSX1ZBTF9EQUlMWSgzODgwNywsLCwsJ0RJTCcp&amp;WINDOW=FIRST_POPUP&amp;HEIGHT=450&amp;WIDTH=","450&amp;START_MAXIMIZED=FALSE&amp;VAR:CALENDAR=US&amp;VAR:SYMBOL=RDC&amp;VAR:INDEX=0"}</definedName>
    <definedName name="_20382__FDSAUDITLINK__">{"fdsup://directions/FAT Viewer?action=UPDATE&amp;creator=factset&amp;DYN_ARGS=TRUE&amp;DOC_NAME=FAT:FQL_AUDITING_CLIENT_TEMPLATE.FAT&amp;display_string=Audit&amp;VAR:KEY=XYTCVSPKDC&amp;VAR:QUERY=RkZfRU5UUlBSX1ZBTF9EQUlMWSgzODgwNywsLCwsJ0RJTCcp&amp;WINDOW=FIRST_POPUP&amp;HEIGHT=450&amp;WIDTH=","450&amp;START_MAXIMIZED=FALSE&amp;VAR:CALENDAR=US&amp;VAR:SYMBOL=NE&amp;VAR:INDEX=0"}</definedName>
    <definedName name="_20383__FDSAUDITLINK__">{"fdsup://directions/FAT Viewer?action=UPDATE&amp;creator=factset&amp;DYN_ARGS=TRUE&amp;DOC_NAME=FAT:FQL_AUDITING_CLIENT_TEMPLATE.FAT&amp;display_string=Audit&amp;VAR:KEY=XYTCVSPKDC&amp;VAR:QUERY=RkZfRU5UUlBSX1ZBTF9EQUlMWSgzODgwNywsLCwsJ0RJTCcp&amp;WINDOW=FIRST_POPUP&amp;HEIGHT=450&amp;WIDTH=","450&amp;START_MAXIMIZED=FALSE&amp;VAR:CALENDAR=US&amp;VAR:SYMBOL=NE&amp;VAR:INDEX=0"}</definedName>
    <definedName name="_20384__FDSAUDITLINK__">{"fdsup://directions/FAT Viewer?action=UPDATE&amp;creator=factset&amp;DYN_ARGS=TRUE&amp;DOC_NAME=FAT:FQL_AUDITING_CLIENT_TEMPLATE.FAT&amp;display_string=Audit&amp;VAR:KEY=DCJEDKVCNU&amp;VAR:QUERY=RkZfRU5UUlBSX1ZBTF9EQUlMWSgzODgwNywsLCwsJ0RJTCcp&amp;WINDOW=FIRST_POPUP&amp;HEIGHT=450&amp;WIDTH=","450&amp;START_MAXIMIZED=FALSE&amp;VAR:CALENDAR=US&amp;VAR:SYMBOL=ESV&amp;VAR:INDEX=0"}</definedName>
    <definedName name="_20385__FDSAUDITLINK__">{"fdsup://directions/FAT Viewer?action=UPDATE&amp;creator=factset&amp;DYN_ARGS=TRUE&amp;DOC_NAME=FAT:FQL_AUDITING_CLIENT_TEMPLATE.FAT&amp;display_string=Audit&amp;VAR:KEY=NIBYFCFOBW&amp;VAR:QUERY=RkZfRU5UUlBSX1ZBTF9EQUlMWSgzODgwNywsLCwsJ0RJTCcp&amp;WINDOW=FIRST_POPUP&amp;HEIGHT=450&amp;WIDTH=","450&amp;START_MAXIMIZED=FALSE&amp;VAR:CALENDAR=US&amp;VAR:SYMBOL=B07Y0K&amp;VAR:INDEX=0"}</definedName>
    <definedName name="_20386__FDSAUDITLINK__">{"fdsup://directions/FAT Viewer?action=UPDATE&amp;creator=factset&amp;DYN_ARGS=TRUE&amp;DOC_NAME=FAT:FQL_AUDITING_CLIENT_TEMPLATE.FAT&amp;display_string=Audit&amp;VAR:KEY=NIBYFCFOBW&amp;VAR:QUERY=RkZfRU5UUlBSX1ZBTF9EQUlMWSgzODgwNywsLCwsJ0RJTCcp&amp;WINDOW=FIRST_POPUP&amp;HEIGHT=450&amp;WIDTH=","450&amp;START_MAXIMIZED=FALSE&amp;VAR:CALENDAR=US&amp;VAR:SYMBOL=B07Y0K&amp;VAR:INDEX=0"}</definedName>
    <definedName name="_20387__FDSAUDITLINK__">{"fdsup://directions/FAT Viewer?action=UPDATE&amp;creator=factset&amp;DYN_ARGS=TRUE&amp;DOC_NAME=FAT:FQL_AUDITING_CLIENT_TEMPLATE.FAT&amp;display_string=Audit&amp;VAR:KEY=WZOZSHIHYD&amp;VAR:QUERY=RkZfRU5UUlBSX1ZBTF9EQUlMWSg0MDM2OCwsLCwsJ0RJTCcp&amp;WINDOW=FIRST_POPUP&amp;HEIGHT=450&amp;WIDTH=","450&amp;START_MAXIMIZED=FALSE&amp;VAR:CALENDAR=US&amp;VAR:SYMBOL=VTG&amp;VAR:INDEX=0"}</definedName>
    <definedName name="_20388__FDSAUDITLINK__">{"fdsup://directions/FAT Viewer?action=UPDATE&amp;creator=factset&amp;DYN_ARGS=TRUE&amp;DOC_NAME=FAT:FQL_AUDITING_CLIENT_TEMPLATE.FAT&amp;display_string=Audit&amp;VAR:KEY=WZOZSHIHYD&amp;VAR:QUERY=RkZfRU5UUlBSX1ZBTF9EQUlMWSg0MDM2OCwsLCwsJ0RJTCcp&amp;WINDOW=FIRST_POPUP&amp;HEIGHT=450&amp;WIDTH=","450&amp;START_MAXIMIZED=FALSE&amp;VAR:CALENDAR=US&amp;VAR:SYMBOL=VTG&amp;VAR:INDEX=0"}</definedName>
    <definedName name="_20389__FDSAUDITLINK__">{"fdsup://directions/FAT Viewer?action=UPDATE&amp;creator=factset&amp;DYN_ARGS=TRUE&amp;DOC_NAME=FAT:FQL_AUDITING_CLIENT_TEMPLATE.FAT&amp;display_string=Audit&amp;VAR:KEY=AZQHGDUFGT&amp;VAR:QUERY=RkZfRU5UUlBSX1ZBTF9EQUlMWSg0MDM2OCwsLCwsJ0RJTCcp&amp;WINDOW=FIRST_POPUP&amp;HEIGHT=450&amp;WIDTH=","450&amp;START_MAXIMIZED=FALSE&amp;VAR:CALENDAR=US&amp;VAR:SYMBOL=HAWK&amp;VAR:INDEX=0"}</definedName>
    <definedName name="_2039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90__FDSAUDITLINK__">{"fdsup://directions/FAT Viewer?action=UPDATE&amp;creator=factset&amp;DYN_ARGS=TRUE&amp;DOC_NAME=FAT:FQL_AUDITING_CLIENT_TEMPLATE.FAT&amp;display_string=Audit&amp;VAR:KEY=AZQHGDUFGT&amp;VAR:QUERY=RkZfRU5UUlBSX1ZBTF9EQUlMWSg0MDM2OCwsLCwsJ0RJTCcp&amp;WINDOW=FIRST_POPUP&amp;HEIGHT=450&amp;WIDTH=","450&amp;START_MAXIMIZED=FALSE&amp;VAR:CALENDAR=US&amp;VAR:SYMBOL=HAWK&amp;VAR:INDEX=0"}</definedName>
    <definedName name="_20391__FDSAUDITLINK__">{"fdsup://directions/FAT Viewer?action=UPDATE&amp;creator=factset&amp;DYN_ARGS=TRUE&amp;DOC_NAME=FAT:FQL_AUDITING_CLIENT_TEMPLATE.FAT&amp;display_string=Audit&amp;VAR:KEY=YNULOTYRKB&amp;VAR:QUERY=RkZfRU5UUlBSX1ZBTF9EQUlMWSg0MDM2OCwsLCwsJ0RJTCcp&amp;WINDOW=FIRST_POPUP&amp;HEIGHT=450&amp;WIDTH=","450&amp;START_MAXIMIZED=FALSE&amp;VAR:CALENDAR=US&amp;VAR:SYMBOL=HERO&amp;VAR:INDEX=0"}</definedName>
    <definedName name="_20392__FDSAUDITLINK__">{"fdsup://directions/FAT Viewer?action=UPDATE&amp;creator=factset&amp;DYN_ARGS=TRUE&amp;DOC_NAME=FAT:FQL_AUDITING_CLIENT_TEMPLATE.FAT&amp;display_string=Audit&amp;VAR:KEY=YNULOTYRKB&amp;VAR:QUERY=RkZfRU5UUlBSX1ZBTF9EQUlMWSg0MDM2OCwsLCwsJ0RJTCcp&amp;WINDOW=FIRST_POPUP&amp;HEIGHT=450&amp;WIDTH=","450&amp;START_MAXIMIZED=FALSE&amp;VAR:CALENDAR=US&amp;VAR:SYMBOL=HERO&amp;VAR:INDEX=0"}</definedName>
    <definedName name="_20393__FDSAUDITLINK__">{"fdsup://directions/FAT Viewer?action=UPDATE&amp;creator=factset&amp;DYN_ARGS=TRUE&amp;DOC_NAME=FAT:FQL_AUDITING_CLIENT_TEMPLATE.FAT&amp;display_string=Audit&amp;VAR:KEY=ANEXMFWHGV&amp;VAR:QUERY=RkZfRU5UUlBSX1ZBTF9EQUlMWSg0MDM2OCwsLCwsJ0RJTCcp&amp;WINDOW=FIRST_POPUP&amp;HEIGHT=450&amp;WIDTH=","450&amp;START_MAXIMIZED=FALSE&amp;VAR:CALENDAR=US&amp;VAR:SYMBOL=RDC&amp;VAR:INDEX=0"}</definedName>
    <definedName name="_20394__FDSAUDITLINK__">{"fdsup://directions/FAT Viewer?action=UPDATE&amp;creator=factset&amp;DYN_ARGS=TRUE&amp;DOC_NAME=FAT:FQL_AUDITING_CLIENT_TEMPLATE.FAT&amp;display_string=Audit&amp;VAR:KEY=ANEXMFWHGV&amp;VAR:QUERY=RkZfRU5UUlBSX1ZBTF9EQUlMWSg0MDM2OCwsLCwsJ0RJTCcp&amp;WINDOW=FIRST_POPUP&amp;HEIGHT=450&amp;WIDTH=","450&amp;START_MAXIMIZED=FALSE&amp;VAR:CALENDAR=US&amp;VAR:SYMBOL=RDC&amp;VAR:INDEX=0"}</definedName>
    <definedName name="_20395__FDSAUDITLINK__">{"fdsup://directions/FAT Viewer?action=UPDATE&amp;creator=factset&amp;DYN_ARGS=TRUE&amp;DOC_NAME=FAT:FQL_AUDITING_CLIENT_TEMPLATE.FAT&amp;display_string=Audit&amp;VAR:KEY=GVMZMXGNAT&amp;VAR:QUERY=RkZfRU5UUlBSX1ZBTF9EQUlMWSg0MDM2OCwsLCwsJ0RJTCcp&amp;WINDOW=FIRST_POPUP&amp;HEIGHT=450&amp;WIDTH=","450&amp;START_MAXIMIZED=FALSE&amp;VAR:CALENDAR=US&amp;VAR:SYMBOL=466529&amp;VAR:INDEX=0"}</definedName>
    <definedName name="_20396__FDSAUDITLINK__">{"fdsup://directions/FAT Viewer?action=UPDATE&amp;creator=factset&amp;DYN_ARGS=TRUE&amp;DOC_NAME=FAT:FQL_AUDITING_CLIENT_TEMPLATE.FAT&amp;display_string=Audit&amp;VAR:KEY=GVMZMXGNAT&amp;VAR:QUERY=RkZfRU5UUlBSX1ZBTF9EQUlMWSg0MDM2OCwsLCwsJ0RJTCcp&amp;WINDOW=FIRST_POPUP&amp;HEIGHT=450&amp;WIDTH=","450&amp;START_MAXIMIZED=FALSE&amp;VAR:CALENDAR=US&amp;VAR:SYMBOL=466529&amp;VAR:INDEX=0"}</definedName>
    <definedName name="_20397__FDSAUDITLINK__">{"fdsup://directions/FAT Viewer?action=UPDATE&amp;creator=factset&amp;DYN_ARGS=TRUE&amp;DOC_NAME=FAT:FQL_AUDITING_CLIENT_TEMPLATE.FAT&amp;display_string=Audit&amp;VAR:KEY=GNIPQDEDCJ&amp;VAR:QUERY=RkZfRU5UUlBSX1ZBTF9EQUlMWSg0MDM2OCwsLCwsJ0RJTCcp&amp;WINDOW=FIRST_POPUP&amp;HEIGHT=450&amp;WIDTH=","450&amp;START_MAXIMIZED=FALSE&amp;VAR:CALENDAR=US&amp;VAR:SYMBOL=NE&amp;VAR:INDEX=0"}</definedName>
    <definedName name="_20398__FDSAUDITLINK__">{"fdsup://directions/FAT Viewer?action=UPDATE&amp;creator=factset&amp;DYN_ARGS=TRUE&amp;DOC_NAME=FAT:FQL_AUDITING_CLIENT_TEMPLATE.FAT&amp;display_string=Audit&amp;VAR:KEY=GNIPQDEDCJ&amp;VAR:QUERY=RkZfRU5UUlBSX1ZBTF9EQUlMWSg0MDM2OCwsLCwsJ0RJTCcp&amp;WINDOW=FIRST_POPUP&amp;HEIGHT=450&amp;WIDTH=","450&amp;START_MAXIMIZED=FALSE&amp;VAR:CALENDAR=US&amp;VAR:SYMBOL=NE&amp;VAR:INDEX=0"}</definedName>
    <definedName name="_20399__FDSAUDITLINK__">{"fdsup://directions/FAT Viewer?action=UPDATE&amp;creator=factset&amp;DYN_ARGS=TRUE&amp;DOC_NAME=FAT:FQL_AUDITING_CLIENT_TEMPLATE.FAT&amp;display_string=Audit&amp;VAR:KEY=UZWTYJIVGF&amp;VAR:QUERY=RkZfRU5UUlBSX1ZBTF9EQUlMWSg0MDM2OCwsLCwsJ0RJTCcp&amp;WINDOW=FIRST_POPUP&amp;HEIGHT=450&amp;WIDTH=","450&amp;START_MAXIMIZED=FALSE&amp;VAR:CALENDAR=US&amp;VAR:SYMBOL=ESV&amp;VAR:INDEX=0"}</definedName>
    <definedName name="_204__FDSAUDITLINK__">{"fdsup://directions/FAT Viewer?action=UPDATE&amp;creator=factset&amp;DYN_ARGS=TRUE&amp;DOC_NAME=FAT:FQL_AUDITING_CLIENT_TEMPLATE.FAT&amp;display_string=Audit&amp;VAR:KEY=GDIXCFCBET&amp;VAR:QUERY=RkZfRFBTKEFOTiwwKS9FQ0FfTUVBTl9FUFMoKzEsMCk=&amp;WINDOW=FIRST_POPUP&amp;HEIGHT=450&amp;WIDTH=450&amp;","START_MAXIMIZED=FALSE&amp;VAR:CALENDAR=US&amp;VAR:SYMBOL=VVC&amp;VAR:INDEX=0"}</definedName>
    <definedName name="_204__FDSAUDITLINK___1">{"fdsup://directions/FAT Viewer?action=UPDATE&amp;creator=factset&amp;DYN_ARGS=TRUE&amp;DOC_NAME=FAT:FQL_AUDITING_CLIENT_TEMPLATE.FAT&amp;display_string=Audit&amp;VAR:KEY=ZMJMHIVSRI&amp;VAR:QUERY=RkZfRUJJVChDQUwsMjAxMCwsLCxVU0Qp&amp;WINDOW=FIRST_POPUP&amp;HEIGHT=450&amp;WIDTH=450&amp;START_MAXIMI","ZED=FALSE&amp;VAR:CALENDAR=US&amp;VAR:SYMBOL=JIVE&amp;VAR:INDEX=0"}</definedName>
    <definedName name="_2040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00__FDSAUDITLINK__">{"fdsup://directions/FAT Viewer?action=UPDATE&amp;creator=factset&amp;DYN_ARGS=TRUE&amp;DOC_NAME=FAT:FQL_AUDITING_CLIENT_TEMPLATE.FAT&amp;display_string=Audit&amp;VAR:KEY=UZWTYJIVGF&amp;VAR:QUERY=RkZfRU5UUlBSX1ZBTF9EQUlMWSg0MDM2OCwsLCwsJ0RJTCcp&amp;WINDOW=FIRST_POPUP&amp;HEIGHT=450&amp;WIDTH=","450&amp;START_MAXIMIZED=FALSE&amp;VAR:CALENDAR=US&amp;VAR:SYMBOL=ESV&amp;VAR:INDEX=0"}</definedName>
    <definedName name="_20401__FDSAUDITLINK__">{"fdsup://directions/FAT Viewer?action=UPDATE&amp;creator=factset&amp;DYN_ARGS=TRUE&amp;DOC_NAME=FAT:FQL_AUDITING_CLIENT_TEMPLATE.FAT&amp;display_string=Audit&amp;VAR:KEY=SPARUZIBOX&amp;VAR:QUERY=RkZfRU5UUlBSX1ZBTF9EQUlMWSg0MDM2OCwsLCwsJ0RJTCcp&amp;WINDOW=FIRST_POPUP&amp;HEIGHT=450&amp;WIDTH=","450&amp;START_MAXIMIZED=FALSE&amp;VAR:CALENDAR=US&amp;VAR:SYMBOL=B07Y0K&amp;VAR:INDEX=0"}</definedName>
    <definedName name="_20402__FDSAUDITLINK__">{"fdsup://directions/FAT Viewer?action=UPDATE&amp;creator=factset&amp;DYN_ARGS=TRUE&amp;DOC_NAME=FAT:FQL_AUDITING_CLIENT_TEMPLATE.FAT&amp;display_string=Audit&amp;VAR:KEY=SPARUZIBOX&amp;VAR:QUERY=RkZfRU5UUlBSX1ZBTF9EQUlMWSg0MDM2OCwsLCwsJ0RJTCcp&amp;WINDOW=FIRST_POPUP&amp;HEIGHT=450&amp;WIDTH=","450&amp;START_MAXIMIZED=FALSE&amp;VAR:CALENDAR=US&amp;VAR:SYMBOL=B07Y0K&amp;VAR:INDEX=0"}</definedName>
    <definedName name="_20403__FDSAUDITLINK__">{"fdsup://directions/FAT Viewer?action=UPDATE&amp;creator=factset&amp;DYN_ARGS=TRUE&amp;DOC_NAME=FAT:FQL_AUDITING_CLIENT_TEMPLATE.FAT&amp;display_string=Audit&amp;VAR:KEY=GZUNYRIZWN&amp;VAR:QUERY=RkZfRU5UUlBSX1ZBTF9EQUlMWSg0MDM2OCwsLCwsJ0RJTCcp&amp;WINDOW=FIRST_POPUP&amp;HEIGHT=450&amp;WIDTH=","450&amp;START_MAXIMIZED=FALSE&amp;VAR:CALENDAR=US&amp;VAR:SYMBOL=B4K47R&amp;VAR:INDEX=0"}</definedName>
    <definedName name="_20404__FDSAUDITLINK__">{"fdsup://directions/FAT Viewer?action=UPDATE&amp;creator=factset&amp;DYN_ARGS=TRUE&amp;DOC_NAME=FAT:FQL_AUDITING_CLIENT_TEMPLATE.FAT&amp;display_string=Audit&amp;VAR:KEY=GZUNYRIZWN&amp;VAR:QUERY=RkZfRU5UUlBSX1ZBTF9EQUlMWSg0MDM2OCwsLCwsJ0RJTCcp&amp;WINDOW=FIRST_POPUP&amp;HEIGHT=450&amp;WIDTH=","450&amp;START_MAXIMIZED=FALSE&amp;VAR:CALENDAR=US&amp;VAR:SYMBOL=B4K47R&amp;VAR:INDEX=0"}</definedName>
    <definedName name="_20405__FDSAUDITLINK__">{"fdsup://directions/FAT Viewer?action=UPDATE&amp;creator=factset&amp;DYN_ARGS=TRUE&amp;DOC_NAME=FAT:FQL_AUDITING_CLIENT_TEMPLATE.FAT&amp;display_string=Audit&amp;VAR:KEY=STEJWNCPIV&amp;VAR:QUERY=RkZfRU5UUlBSX1ZBTF9EQUlMWSg0MDM2OCwsLCwsJ0RJTCcp&amp;WINDOW=FIRST_POPUP&amp;HEIGHT=450&amp;WIDTH=","450&amp;START_MAXIMIZED=FALSE&amp;VAR:CALENDAR=US&amp;VAR:SYMBOL=FOE&amp;VAR:INDEX=0"}</definedName>
    <definedName name="_20406__FDSAUDITLINK__">{"fdsup://directions/FAT Viewer?action=UPDATE&amp;creator=factset&amp;DYN_ARGS=TRUE&amp;DOC_NAME=FAT:FQL_AUDITING_CLIENT_TEMPLATE.FAT&amp;display_string=Audit&amp;VAR:KEY=STEJWNCPIV&amp;VAR:QUERY=RkZfRU5UUlBSX1ZBTF9EQUlMWSg0MDM2OCwsLCwsJ0RJTCcp&amp;WINDOW=FIRST_POPUP&amp;HEIGHT=450&amp;WIDTH=","450&amp;START_MAXIMIZED=FALSE&amp;VAR:CALENDAR=US&amp;VAR:SYMBOL=FOE&amp;VAR:INDEX=0"}</definedName>
    <definedName name="_20407__FDSAUDITLINK__">{"fdsup://directions/FAT Viewer?action=UPDATE&amp;creator=factset&amp;DYN_ARGS=TRUE&amp;DOC_NAME=FAT:FQL_AUDITING_CLIENT_TEMPLATE.FAT&amp;display_string=Audit&amp;VAR:KEY=QHSRQLYJCR&amp;VAR:QUERY=RkZfRU5UUlBSX1ZBTF9EQUlMWSg0MDM2OCwsLCwsJ0RJTCcp&amp;WINDOW=FIRST_POPUP&amp;HEIGHT=450&amp;WIDTH=","450&amp;START_MAXIMIZED=FALSE&amp;VAR:CALENDAR=US&amp;VAR:SYMBOL=DO&amp;VAR:INDEX=0"}</definedName>
    <definedName name="_20408__FDSAUDITLINK__">{"fdsup://directions/FAT Viewer?action=UPDATE&amp;creator=factset&amp;DYN_ARGS=TRUE&amp;DOC_NAME=FAT:FQL_AUDITING_CLIENT_TEMPLATE.FAT&amp;display_string=Audit&amp;VAR:KEY=QHSRQLYJCR&amp;VAR:QUERY=RkZfRU5UUlBSX1ZBTF9EQUlMWSg0MDM2OCwsLCwsJ0RJTCcp&amp;WINDOW=FIRST_POPUP&amp;HEIGHT=450&amp;WIDTH=","450&amp;START_MAXIMIZED=FALSE&amp;VAR:CALENDAR=US&amp;VAR:SYMBOL=DO&amp;VAR:INDEX=0"}</definedName>
    <definedName name="_20409__FDSAUDITLINK__">{"fdsup://directions/FAT Viewer?action=UPDATE&amp;creator=factset&amp;DYN_ARGS=TRUE&amp;DOC_NAME=FAT:FQL_AUDITING_CLIENT_TEMPLATE.FAT&amp;display_string=Audit&amp;VAR:KEY=OPMNIXUPYZ&amp;VAR:QUERY=RkZfRU5UUlBSX1ZBTF9EQUlMWSg0MDM2OCwsLCwsJ0RJTCcp&amp;WINDOW=FIRST_POPUP&amp;HEIGHT=450&amp;WIDTH=","450&amp;START_MAXIMIZED=FALSE&amp;VAR:CALENDAR=US&amp;VAR:SYMBOL=RIG&amp;VAR:INDEX=0"}</definedName>
    <definedName name="_2041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10__FDSAUDITLINK__">{"fdsup://directions/FAT Viewer?action=UPDATE&amp;creator=factset&amp;DYN_ARGS=TRUE&amp;DOC_NAME=FAT:FQL_AUDITING_CLIENT_TEMPLATE.FAT&amp;display_string=Audit&amp;VAR:KEY=OPMNIXUPYZ&amp;VAR:QUERY=RkZfRU5UUlBSX1ZBTF9EQUlMWSg0MDM2OCwsLCwsJ0RJTCcp&amp;WINDOW=FIRST_POPUP&amp;HEIGHT=450&amp;WIDTH=","450&amp;START_MAXIMIZED=FALSE&amp;VAR:CALENDAR=US&amp;VAR:SYMBOL=RIG&amp;VAR:INDEX=0"}</definedName>
    <definedName name="_20411__FDSAUDITLINK__">{"fdsup://directions/FAT Viewer?action=UPDATE&amp;creator=factset&amp;DYN_ARGS=TRUE&amp;DOC_NAME=FAT:FQL_AUDITING_CLIENT_TEMPLATE.FAT&amp;display_string=Audit&amp;VAR:KEY=SPYBIZCZET&amp;VAR:QUERY=RkZfRU5UUlBSX1ZBTF9EQUlMWSg0MDM2OCwsLCwsJ0RJTCcp&amp;WINDOW=FIRST_POPUP&amp;HEIGHT=450&amp;WIDTH=","450&amp;START_MAXIMIZED=FALSE&amp;VAR:CALENDAR=US&amp;VAR:SYMBOL=ATW&amp;VAR:INDEX=0"}</definedName>
    <definedName name="_20412__FDSAUDITLINK__">{"fdsup://directions/FAT Viewer?action=UPDATE&amp;creator=factset&amp;DYN_ARGS=TRUE&amp;DOC_NAME=FAT:FQL_AUDITING_CLIENT_TEMPLATE.FAT&amp;display_string=Audit&amp;VAR:KEY=SPYBIZCZET&amp;VAR:QUERY=RkZfRU5UUlBSX1ZBTF9EQUlMWSg0MDM2OCwsLCwsJ0RJTCcp&amp;WINDOW=FIRST_POPUP&amp;HEIGHT=450&amp;WIDTH=","450&amp;START_MAXIMIZED=FALSE&amp;VAR:CALENDAR=US&amp;VAR:SYMBOL=ATW&amp;VAR:INDEX=0"}</definedName>
    <definedName name="_20413__FDSAUDITLINK__">{"fdsup://directions/FAT Viewer?action=UPDATE&amp;creator=factset&amp;DYN_ARGS=TRUE&amp;DOC_NAME=FAT:FQL_AUDITING_CLIENT_TEMPLATE.FAT&amp;display_string=Audit&amp;VAR:KEY=CPKRKXWDQP&amp;VAR:QUERY=RkZfRU5UUlBSX1ZBTF9EQUlMWSg0MDM2OCwsLCwsJ0RJTCcp&amp;WINDOW=FIRST_POPUP&amp;HEIGHT=450&amp;WIDTH=","450&amp;START_MAXIMIZED=FALSE&amp;VAR:CALENDAR=US&amp;VAR:SYMBOL=PDE&amp;VAR:INDEX=0"}</definedName>
    <definedName name="_20414__FDSAUDITLINK__">{"fdsup://directions/FAT Viewer?action=UPDATE&amp;creator=factset&amp;DYN_ARGS=TRUE&amp;DOC_NAME=FAT:FQL_AUDITING_CLIENT_TEMPLATE.FAT&amp;display_string=Audit&amp;VAR:KEY=CPKRKXWDQP&amp;VAR:QUERY=RkZfRU5UUlBSX1ZBTF9EQUlMWSg0MDM2OCwsLCwsJ0RJTCcp&amp;WINDOW=FIRST_POPUP&amp;HEIGHT=450&amp;WIDTH=","450&amp;START_MAXIMIZED=FALSE&amp;VAR:CALENDAR=US&amp;VAR:SYMBOL=PDE&amp;VAR:INDEX=0"}</definedName>
    <definedName name="_20415__FDSAUDITLINK__">{"fdsup://directions/FAT Viewer?action=UPDATE&amp;creator=factset&amp;DYN_ARGS=TRUE&amp;DOC_NAME=FAT:FQL_AUDITING_CLIENT_TEMPLATE.FAT&amp;display_string=Audit&amp;VAR:KEY=WPOBCJUDAT&amp;VAR:QUERY=RkZfRU5UUlBSX1ZBTF9EQUlMWSg0MDM2OCwsLCwsJ0RJTCcp&amp;WINDOW=FIRST_POPUP&amp;HEIGHT=450&amp;WIDTH=","450&amp;START_MAXIMIZED=FALSE&amp;VAR:CALENDAR=US&amp;VAR:SYMBOL=SDRL&amp;VAR:INDEX=0"}</definedName>
    <definedName name="_20416__FDSAUDITLINK__">{"fdsup://directions/FAT Viewer?action=UPDATE&amp;creator=factset&amp;DYN_ARGS=TRUE&amp;DOC_NAME=FAT:FQL_AUDITING_CLIENT_TEMPLATE.FAT&amp;display_string=Audit&amp;VAR:KEY=WPOBCJUDAT&amp;VAR:QUERY=RkZfRU5UUlBSX1ZBTF9EQUlMWSg0MDM2OCwsLCwsJ0RJTCcp&amp;WINDOW=FIRST_POPUP&amp;HEIGHT=450&amp;WIDTH=","450&amp;START_MAXIMIZED=FALSE&amp;VAR:CALENDAR=US&amp;VAR:SYMBOL=SDRL&amp;VAR:INDEX=0"}</definedName>
    <definedName name="_20417__FDSAUDITLINK__">{"fdsup://directions/FAT Viewer?action=UPDATE&amp;creator=factset&amp;DYN_ARGS=TRUE&amp;DOC_NAME=FAT:FQL_AUDITING_CLIENT_TEMPLATE.FAT&amp;display_string=Audit&amp;VAR:KEY=MBIBKTOHWX&amp;VAR:QUERY=RkZfRU5UUlBSX1ZBTF9EQUlMWSgxMi8zMS8yMDA4LCwsLCwnRElMJyk=&amp;WINDOW=FIRST_POPUP&amp;HEIGHT=45","0&amp;WIDTH=450&amp;START_MAXIMIZED=FALSE&amp;VAR:CALENDAR=US&amp;VAR:SYMBOL=VTG&amp;VAR:INDEX=0"}</definedName>
    <definedName name="_20418__FDSAUDITLINK__">{"fdsup://directions/FAT Viewer?action=UPDATE&amp;creator=factset&amp;DYN_ARGS=TRUE&amp;DOC_NAME=FAT:FQL_AUDITING_CLIENT_TEMPLATE.FAT&amp;display_string=Audit&amp;VAR:KEY=EREBANYFOV&amp;VAR:QUERY=RkZfRU5UUlBSX1ZBTF9EQUlMWSgxMi8zMS8yMDA3LCwsLCwnRElMJyk=&amp;WINDOW=FIRST_POPUP&amp;HEIGHT=45","0&amp;WIDTH=450&amp;START_MAXIMIZED=FALSE&amp;VAR:CALENDAR=US&amp;VAR:SYMBOL=VTG&amp;VAR:INDEX=0"}</definedName>
    <definedName name="_2042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3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4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5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6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7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8__FDSAUDITLINK__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__FDSAUDITLINK__">{"fdsup://directions/FAT Viewer?action=UPDATE&amp;creator=factset&amp;DYN_ARGS=TRUE&amp;DOC_NAME=FAT:FQL_AUDITING_CLIENT_TEMPLATE.FAT&amp;display_string=Audit&amp;VAR:KEY=ABGVSXGTYZ&amp;VAR:QUERY=RkZfRFBTKEFOTiwwKS9FQ0FfTUVBTl9FUFMoKzEsMCk=&amp;WINDOW=FIRST_POPUP&amp;HEIGHT=450&amp;WIDTH=450&amp;","START_MAXIMIZED=FALSE&amp;VAR:CALENDAR=US&amp;VAR:SYMBOL=TE&amp;VAR:INDEX=0"}</definedName>
    <definedName name="_205__FDSAUDITLINK___1">{"fdsup://directions/FAT Viewer?action=UPDATE&amp;creator=factset&amp;DYN_ARGS=TRUE&amp;DOC_NAME=FAT:FQL_AUDITING_CLIENT_TEMPLATE.FAT&amp;display_string=Audit&amp;VAR:KEY=JCLAJQXYBY&amp;VAR:QUERY=RkZfRUJJVChDQUwsMjAwOSwsLCxVU0Qp&amp;WINDOW=FIRST_POPUP&amp;HEIGHT=450&amp;WIDTH=450&amp;START_MAXIMI","ZED=FALSE&amp;VAR:CALENDAR=US&amp;VAR:SYMBOL=JIVE&amp;VAR:INDEX=0"}</definedName>
    <definedName name="_205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__FDSAUDITLINK__">{"fdsup://directions/FAT Viewer?action=UPDATE&amp;creator=factset&amp;DYN_ARGS=TRUE&amp;DOC_NAME=FAT:FQL_AUDITING_CLIENT_TEMPLATE.FAT&amp;display_string=Audit&amp;VAR:KEY=AZEJGJATYH&amp;VAR:QUERY=RkZfRFBTKEFOTiwwKS9FQ0FfTUVBTl9FUFMoKzEsMCk=&amp;WINDOW=FIRST_POPUP&amp;HEIGHT=450&amp;WIDTH=450&amp;","START_MAXIMIZED=FALSE&amp;VAR:CALENDAR=US&amp;VAR:SYMBOL=GXP&amp;VAR:INDEX=0"}</definedName>
    <definedName name="_206__FDSAUDITLINK___1">{"fdsup://directions/FAT Viewer?action=UPDATE&amp;creator=factset&amp;DYN_ARGS=TRUE&amp;DOC_NAME=FAT:FQL_AUDITING_CLIENT_TEMPLATE.FAT&amp;display_string=Audit&amp;VAR:KEY=RUNMXSTURU&amp;VAR:QUERY=RkZfU0FMRVMoQ0FMLDIwMTAsLCwsVVNEKQ==&amp;WINDOW=FIRST_POPUP&amp;HEIGHT=450&amp;WIDTH=450&amp;START_MA","XIMIZED=FALSE&amp;VAR:CALENDAR=US&amp;VAR:SYMBOL=JIVE&amp;VAR:INDEX=0"}</definedName>
    <definedName name="_206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__FDSAUDITLINK__">{"fdsup://directions/FAT Viewer?action=UPDATE&amp;creator=factset&amp;DYN_ARGS=TRUE&amp;DOC_NAME=FAT:FQL_AUDITING_CLIENT_TEMPLATE.FAT&amp;display_string=Audit&amp;VAR:KEY=WJIDSHSZWP&amp;VAR:QUERY=RkZfRFBTKEFOTiwwKS9FQ0FfTUVBTl9FUFMoKzEsMCk=&amp;WINDOW=FIRST_POPUP&amp;HEIGHT=450&amp;WIDTH=450&amp;","START_MAXIMIZED=FALSE&amp;VAR:CALENDAR=US&amp;VAR:SYMBOL=CMS&amp;VAR:INDEX=0"}</definedName>
    <definedName name="_207__FDSAUDITLINK___1">{"fdsup://directions/FAT Viewer?action=UPDATE&amp;creator=factset&amp;DYN_ARGS=TRUE&amp;DOC_NAME=FAT:FQL_AUDITING_CLIENT_TEMPLATE.FAT&amp;display_string=Audit&amp;VAR:KEY=FIROPWNQXO&amp;VAR:QUERY=RkZfU0FMRVMoQ0FMLDIwMDksLCwsVVNEKQ==&amp;WINDOW=FIRST_POPUP&amp;HEIGHT=450&amp;WIDTH=450&amp;START_MA","XIMIZED=FALSE&amp;VAR:CALENDAR=US&amp;VAR:SYMBOL=JIVE&amp;VAR:INDEX=0"}</definedName>
    <definedName name="_207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__FDSAUDITLINK__">{"fdsup://directions/FAT Viewer?action=UPDATE&amp;creator=factset&amp;DYN_ARGS=TRUE&amp;DOC_NAME=FAT:FQL_AUDITING_CLIENT_TEMPLATE.FAT&amp;display_string=Audit&amp;VAR:KEY=MZWVYZYZGN&amp;VAR:QUERY=RkZfRFBTKEFOTiwwKS9FQ0FfTUVBTl9FUFMoKzEsMCk=&amp;WINDOW=FIRST_POPUP&amp;HEIGHT=450&amp;WIDTH=450&amp;","START_MAXIMIZED=FALSE&amp;VAR:CALENDAR=US&amp;VAR:SYMBOL=LNT&amp;VAR:INDEX=0"}</definedName>
    <definedName name="_208__FDSAUDITLINK___1">{"fdsup://directions/FAT Viewer?action=UPDATE&amp;creator=factset&amp;DYN_ARGS=TRUE&amp;DOC_NAME=FAT:FQL_AUDITING_CLIENT_TEMPLATE.FAT&amp;display_string=Audit&amp;VAR:KEY=DKNKVIXGHC&amp;VAR:QUERY=RkZfU0FMRVMoQ0FMLDIwMDgsLCwsVVNEKQ==&amp;WINDOW=FIRST_POPUP&amp;HEIGHT=450&amp;WIDTH=450&amp;START_MA","XIMIZED=FALSE&amp;VAR:CALENDAR=US&amp;VAR:SYMBOL=JIVE&amp;VAR:INDEX=0"}</definedName>
    <definedName name="_208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__FDSAUDITLINK__">{"fdsup://directions/FAT Viewer?action=UPDATE&amp;creator=factset&amp;DYN_ARGS=TRUE&amp;DOC_NAME=FAT:FQL_AUDITING_CLIENT_TEMPLATE.FAT&amp;display_string=Audit&amp;VAR:KEY=ABERMNMRGJ&amp;VAR:QUERY=RkZfRFBTKEFOTiwwKS9QX1BSSUNFKDQwNzI1KQ==&amp;WINDOW=FIRST_POPUP&amp;HEIGHT=450&amp;WIDTH=450&amp;STAR","T_MAXIMIZED=FALSE&amp;VAR:CALENDAR=US&amp;VAR:SYMBOL=VVC&amp;VAR:INDEX=0"}</definedName>
    <definedName name="_209__FDSAUDITLINK___1">{"fdsup://directions/FAT Viewer?action=UPDATE&amp;creator=factset&amp;DYN_ARGS=TRUE&amp;DOC_NAME=FAT:FQL_AUDITING_CLIENT_TEMPLATE.FAT&amp;display_string=Audit&amp;VAR:KEY=TCTMJILMPM&amp;VAR:QUERY=RkZfUk9FKEFOTiwp&amp;WINDOW=FIRST_POPUP&amp;HEIGHT=450&amp;WIDTH=450&amp;START_MAXIMIZED=FALSE&amp;VAR:CA","LENDAR=US&amp;VAR:SYMBOL=JIVE&amp;VAR:INDEX=0"}</definedName>
    <definedName name="_209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__123Graph_BCHART_1" hidden="1">'[11]AP ''S ANALYSIS'!#REF!</definedName>
    <definedName name="_21__FDSAUDITLINK__">{"fdsup://directions/FAT Viewer?action=UPDATE&amp;creator=factset&amp;DYN_ARGS=TRUE&amp;DOC_NAME=FAT:FQL_AUDITING_CLIENT_TEMPLATE.FAT&amp;display_string=Audit&amp;VAR:KEY=INIDUNITCH&amp;VAR:QUERY=RkZfRU5UUlBSX1ZBTF9EQUlMWSg0MDc2NywsLCwsJ0RJTCcp&amp;WINDOW=FIRST_POPUP&amp;HEIGHT=450&amp;WIDTH=","450&amp;START_MAXIMIZED=FALSE&amp;VAR:CALENDAR=US&amp;VAR:SYMBOL=NUTR&amp;VAR:INDEX=0"}</definedName>
    <definedName name="_21__FDSAUDITLINK___1">{"fdsup://directions/FAT Viewer?action=UPDATE&amp;creator=factset&amp;DYN_ARGS=TRUE&amp;DOC_NAME=FAT:FQL_AUDITING_CLIENT_TEMPLATE.FAT&amp;display_string=Audit&amp;VAR:KEY=TCXWNETGBA&amp;VAR:QUERY=RkZfU0FMRVMoQ0FMLDIwMDgsLCwsVVNEKQ==&amp;WINDOW=FIRST_POPUP&amp;HEIGHT=450&amp;WIDTH=450&amp;START_MA","XIMIZED=FALSE&amp;VAR:CALENDAR=US&amp;VAR:SYMBOL=TIBX&amp;VAR:INDEX=0"}</definedName>
    <definedName name="_210__FDSAUDITLINK__">{"fdsup://directions/FAT Viewer?action=UPDATE&amp;creator=factset&amp;DYN_ARGS=TRUE&amp;DOC_NAME=FAT:FQL_AUDITING_CLIENT_TEMPLATE.FAT&amp;display_string=Audit&amp;VAR:KEY=CVQBYTSLML&amp;VAR:QUERY=RkZfRFBTKEFOTiwwKS9QX1BSSUNFKDQwNzI1KQ==&amp;WINDOW=FIRST_POPUP&amp;HEIGHT=450&amp;WIDTH=450&amp;STAR","T_MAXIMIZED=FALSE&amp;VAR:CALENDAR=US&amp;VAR:SYMBOL=TE&amp;VAR:INDEX=0"}</definedName>
    <definedName name="_210__FDSAUDITLINK___1">{"fdsup://Directions/FactSet Auditing Viewer?action=AUDIT_VALUE&amp;DB=129&amp;ID1=47760A10&amp;VALUEID=18321&amp;SDATE=2010&amp;PERIODTYPE=ANN_STD&amp;SCFT=3&amp;window=popup_no_bar&amp;width=385&amp;height=120&amp;START_MAXIMIZED=FALSE&amp;creator=factset&amp;display_string=Audit"}</definedName>
    <definedName name="_210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164e04d024d6b9198d4865935dfff" hidden="1">#REF!</definedName>
    <definedName name="_210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4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5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6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7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8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9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__FDSAUDITLINK__">{"fdsup://directions/FAT Viewer?action=UPDATE&amp;creator=factset&amp;DYN_ARGS=TRUE&amp;DOC_NAME=FAT:FQL_AUDITING_CLIENT_TEMPLATE.FAT&amp;display_string=Audit&amp;VAR:KEY=QZONENAROB&amp;VAR:QUERY=RkZfRFBTKEFOTiwwKS9QX1BSSUNFKDQwNzI1KQ==&amp;WINDOW=FIRST_POPUP&amp;HEIGHT=450&amp;WIDTH=450&amp;STAR","T_MAXIMIZED=FALSE&amp;VAR:CALENDAR=US&amp;VAR:SYMBOL=GXP&amp;VAR:INDEX=0"}</definedName>
    <definedName name="_211__FDSAUDITLINK___1">{"fdsup://Directions/FactSet Auditing Viewer?action=AUDIT_VALUE&amp;DB=129&amp;ID1=47760A10&amp;VALUEID=18141&amp;SDATE=2010&amp;PERIODTYPE=ANN_STD&amp;SCFT=3&amp;window=popup_no_bar&amp;width=385&amp;height=120&amp;START_MAXIMIZED=FALSE&amp;creator=factset&amp;display_string=Audit"}</definedName>
    <definedName name="_2110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1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2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3__FDSAUDITLINK__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__FDSAUDITLINK__">{"fdsup://directions/FAT Viewer?action=UPDATE&amp;creator=factset&amp;DYN_ARGS=TRUE&amp;DOC_NAME=FAT:FQL_AUDITING_CLIENT_TEMPLATE.FAT&amp;display_string=Audit&amp;VAR:KEY=QVKBOZKXAX&amp;VAR:QUERY=RkZfRFBTKEFOTiwwKS9QX1BSSUNFKDQwNzI1KQ==&amp;WINDOW=FIRST_POPUP&amp;HEIGHT=450&amp;WIDTH=450&amp;STAR","T_MAXIMIZED=FALSE&amp;VAR:CALENDAR=US&amp;VAR:SYMBOL=CMS&amp;VAR:INDEX=0"}</definedName>
    <definedName name="_212__FDSAUDITLINK___1">{"fdsup://directions/FAT Viewer?action=UPDATE&amp;creator=factset&amp;DYN_ARGS=TRUE&amp;DOC_NAME=FAT:FQL_AUDITING_CLIENT_TEMPLATE.FAT&amp;display_string=Audit&amp;VAR:KEY=PYNOFUVWTE&amp;VAR:QUERY=RkZfRUJJVERBX0lCKExUTSwwKQ==&amp;WINDOW=FIRST_POPUP&amp;HEIGHT=450&amp;WIDTH=450&amp;START_MAXIMIZED=","FALSE&amp;VAR:CALENDAR=US&amp;VAR:SYMBOL=JIVE&amp;VAR:INDEX=0"}</definedName>
    <definedName name="_212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__FDSAUDITLINK__">{"fdsup://directions/FAT Viewer?action=UPDATE&amp;creator=factset&amp;DYN_ARGS=TRUE&amp;DOC_NAME=FAT:FQL_AUDITING_CLIENT_TEMPLATE.FAT&amp;display_string=Audit&amp;VAR:KEY=YXCHSLGLMD&amp;VAR:QUERY=RkZfRFBTKEFOTiwwKS9QX1BSSUNFKDQwNzI1KQ==&amp;WINDOW=FIRST_POPUP&amp;HEIGHT=450&amp;WIDTH=450&amp;STAR","T_MAXIMIZED=FALSE&amp;VAR:CALENDAR=US&amp;VAR:SYMBOL=LNT&amp;VAR:INDEX=0"}</definedName>
    <definedName name="_213__FDSAUDITLINK___1">{"fdsup://directions/FAT Viewer?action=UPDATE&amp;creator=factset&amp;DYN_ARGS=TRUE&amp;DOC_NAME=FAT:FQL_AUDITING_CLIENT_TEMPLATE.FAT&amp;display_string=Audit&amp;VAR:KEY=NEJSXWFUTU&amp;VAR:QUERY=RkZfRU5UUlBSX1ZBTF9EQUlMWSgwLCwsUkYsLCdESUwnKQ==&amp;WINDOW=FIRST_POPUP&amp;HEIGHT=450&amp;WIDTH=","450&amp;START_MAXIMIZED=FALSE&amp;VAR:CALENDAR=US&amp;VAR:SYMBOL=JIVE&amp;VAR:INDEX=0"}</definedName>
    <definedName name="_213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__FDSAUDITLINK__">{"fdsup://IBCentral/FAT Viewer?action=UPDATE&amp;creator=factset&amp;DOC_NAME=fat:reuters_qtrly_source_window.fat&amp;display_string=Audit&amp;DYN_ARGS=TRUE&amp;VAR:ID1=34520320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4__FDSAUDITLINK___1">{"fdsup://Directions/FactSet Auditing Viewer?action=AUDIT_VALUE&amp;DB=129&amp;ID1=47760A10&amp;VALUEID=02001&amp;SDATE=201103&amp;PERIODTYPE=QTR_STD&amp;SCFT=3&amp;window=popup_no_bar&amp;width=385&amp;height=120&amp;START_MAXIMIZED=FALSE&amp;creator=factset&amp;display_string=Audit"}</definedName>
    <definedName name="_214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__FDSAUDITLINK__">{"fdsup://IBCentral/FAT Viewer?action=UPDATE&amp;creator=factset&amp;DOC_NAME=fat:reuters_qtrly_source_window.fat&amp;display_string=Audit&amp;DYN_ARGS=TRUE&amp;VAR:ID1=68823920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5__FDSAUDITLINK___1">{"fdsup://Directions/FactSet Auditing Viewer?action=AUDIT_VALUE&amp;DB=129&amp;ID1=47760A10&amp;VALUEID=05194&amp;SDATE=201103&amp;PERIODTYPE=QTR_STD&amp;SCFT=3&amp;window=popup_no_bar&amp;width=385&amp;height=120&amp;START_MAXIMIZED=FALSE&amp;creator=factset&amp;display_string=Audit"}</definedName>
    <definedName name="_215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__FDSAUDITLINK__">{"fdsup://IBCentral/FAT Viewer?action=UPDATE&amp;creator=factset&amp;DOC_NAME=fat:reuters_qtrly_source_window.fat&amp;display_string=Audit&amp;DYN_ARGS=TRUE&amp;VAR:ID1=92956610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6__FDSAUDITLINK___1">{"fdsup://directions/FAT Viewer?action=UPDATE&amp;creator=factset&amp;DYN_ARGS=TRUE&amp;DOC_NAME=FAT:FQL_AUDITING_CLIENT_TEMPLATE.FAT&amp;display_string=Audit&amp;VAR:KEY=DQBAXOFMRA&amp;VAR:QUERY=RkZfRUJJVChDQUwsMjAxMCwsLCxVU0Qp&amp;WINDOW=FIRST_POPUP&amp;HEIGHT=450&amp;WIDTH=450&amp;START_MAXIMI","ZED=FALSE&amp;VAR:CALENDAR=US&amp;VAR:SYMBOL=SQI&amp;VAR:INDEX=0"}</definedName>
    <definedName name="_216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9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__FDSAUDITLINK__">{"fdsup://IBCentral/FAT Viewer?action=UPDATE&amp;creator=factset&amp;DOC_NAME=fat:reuters_qtrly_source_window.fat&amp;display_string=Audit&amp;DYN_ARGS=TRUE&amp;VAR:ID1=31385510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7__FDSAUDITLINK___1">{"fdsup://directions/FAT Viewer?action=UPDATE&amp;creator=factset&amp;DYN_ARGS=TRUE&amp;DOC_NAME=FAT:FQL_AUDITING_CLIENT_TEMPLATE.FAT&amp;display_string=Audit&amp;VAR:KEY=RAXERQROJC&amp;VAR:QUERY=RkZfRUJJVChDQUwsMjAwOSwsLCxVU0Qp&amp;WINDOW=FIRST_POPUP&amp;HEIGHT=450&amp;WIDTH=450&amp;START_MAXIMI","ZED=FALSE&amp;VAR:CALENDAR=US&amp;VAR:SYMBOL=SQI&amp;VAR:INDEX=0"}</definedName>
    <definedName name="_2170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1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2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3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4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5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6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7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8__FDSAUDITLINK__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__FDSAUDITLINK__">{"fdsup://IBCentral/FAT Viewer?action=UPDATE&amp;creator=factset&amp;DOC_NAME=fat:reuters_qtrly_source_window.fat&amp;display_string=Audit&amp;DYN_ARGS=TRUE&amp;VAR:ID1=34520320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8__FDSAUDITLINK___1">{"fdsup://directions/FAT Viewer?action=UPDATE&amp;creator=factset&amp;DYN_ARGS=TRUE&amp;DOC_NAME=FAT:FQL_AUDITING_CLIENT_TEMPLATE.FAT&amp;display_string=Audit&amp;VAR:KEY=DQBAXOFMRA&amp;VAR:QUERY=RkZfRUJJVChDQUwsMjAxMCwsLCxVU0Qp&amp;WINDOW=FIRST_POPUP&amp;HEIGHT=450&amp;WIDTH=450&amp;START_MAXIMI","ZED=FALSE&amp;VAR:CALENDAR=US&amp;VAR:SYMBOL=SQI&amp;VAR:INDEX=0"}</definedName>
    <definedName name="_218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__FDSAUDITLINK__">{"fdsup://IBCentral/FAT Viewer?action=UPDATE&amp;creator=factset&amp;DOC_NAME=fat:reuters_qtrly_source_window.fat&amp;display_string=Audit&amp;DYN_ARGS=TRUE&amp;VAR:ID1=68823920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19__FDSAUDITLINK___1">{"fdsup://directions/FAT Viewer?action=UPDATE&amp;creator=factset&amp;DYN_ARGS=TRUE&amp;DOC_NAME=FAT:FQL_AUDITING_CLIENT_TEMPLATE.FAT&amp;display_string=Audit&amp;VAR:KEY=RAXERQROJC&amp;VAR:QUERY=RkZfRUJJVChDQUwsMjAwOSwsLCxVU0Qp&amp;WINDOW=FIRST_POPUP&amp;HEIGHT=450&amp;WIDTH=450&amp;START_MAXIMI","ZED=FALSE&amp;VAR:CALENDAR=US&amp;VAR:SYMBOL=SQI&amp;VAR:INDEX=0"}</definedName>
    <definedName name="_219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__123Graph_BCHART_10" hidden="1">'[10]#REF'!$E$229:$T$229</definedName>
    <definedName name="_22__FDSAUDITLINK__">{"fdsup://directions/FAT Viewer?action=UPDATE&amp;creator=factset&amp;DYN_ARGS=TRUE&amp;DOC_NAME=FAT:FQL_AUDITING_CLIENT_TEMPLATE.FAT&amp;display_string=Audit&amp;VAR:KEY=UDADIPCVAT&amp;VAR:QUERY=RkZfRU5UUlBSX1ZBTF9EQUlMWSg0MDc2NywsLCwsJ0RJTCcp&amp;WINDOW=FIRST_POPUP&amp;HEIGHT=450&amp;WIDTH=","450&amp;START_MAXIMIZED=FALSE&amp;VAR:CALENDAR=US&amp;VAR:SYMBOL=NUS&amp;VAR:INDEX=0"}</definedName>
    <definedName name="_22__FDSAUDITLINK___1">{"fdsup://directions/FAT Viewer?action=UPDATE&amp;creator=factset&amp;DYN_ARGS=TRUE&amp;DOC_NAME=FAT:FQL_AUDITING_CLIENT_TEMPLATE.FAT&amp;display_string=Audit&amp;VAR:KEY=JWZUXOHETQ&amp;VAR:QUERY=RkZfUk9FKEFOTiwp&amp;WINDOW=FIRST_POPUP&amp;HEIGHT=450&amp;WIDTH=450&amp;START_MAXIMIZED=FALSE&amp;VAR:CA","LENDAR=US&amp;VAR:SYMBOL=TIBX&amp;VAR:INDEX=0"}</definedName>
    <definedName name="_220__FDSAUDITLINK__">{"fdsup://IBCentral/FAT Viewer?action=UPDATE&amp;creator=factset&amp;DOC_NAME=fat:reuters_qtrly_source_window.fat&amp;display_string=Audit&amp;DYN_ARGS=TRUE&amp;VAR:ID1=92956610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_1">{"fdsup://directions/FAT Viewer?action=UPDATE&amp;creator=factset&amp;DYN_ARGS=TRUE&amp;DOC_NAME=FAT:FQL_AUDITING_CLIENT_TEMPLATE.FAT&amp;display_string=Audit&amp;VAR:KEY=HUDOZIXSZA&amp;VAR:QUERY=RkZfU0FMRVMoQ0FMLDIwMTAsLCwsVVNEKQ==&amp;WINDOW=FIRST_POPUP&amp;HEIGHT=450&amp;WIDTH=450&amp;START_MA","XIMIZED=FALSE&amp;VAR:CALENDAR=US&amp;VAR:SYMBOL=SQI&amp;VAR:INDEX=0"}</definedName>
    <definedName name="_220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__FDSAUDITLINK__">{"fdsup://IBCentral/FAT Viewer?action=UPDATE&amp;creator=factset&amp;DOC_NAME=fat:reuters_qtrly_source_window.fat&amp;display_string=Audit&amp;DYN_ARGS=TRUE&amp;VAR:ID1=31385510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_1">{"fdsup://directions/FAT Viewer?action=UPDATE&amp;creator=factset&amp;DYN_ARGS=TRUE&amp;DOC_NAME=FAT:FQL_AUDITING_CLIENT_TEMPLATE.FAT&amp;display_string=Audit&amp;VAR:KEY=VKFCJONETA&amp;VAR:QUERY=RkZfU0FMRVMoQ0FMLDIwMDksLCwsVVNEKQ==&amp;WINDOW=FIRST_POPUP&amp;HEIGHT=450&amp;WIDTH=450&amp;START_MA","XIMIZED=FALSE&amp;VAR:CALENDAR=US&amp;VAR:SYMBOL=SQI&amp;VAR:INDEX=0"}</definedName>
    <definedName name="_221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ad6ce40e648ffae007151357cfdbd" hidden="1">#REF!</definedName>
    <definedName name="_222__FDSAUDITLINK__">{"fdsup://IBCentral/FAT Viewer?action=UPDATE&amp;creator=factset&amp;DOC_NAME=fat:reuters_qtrly_source_window.fat&amp;display_string=Audit&amp;DYN_ARGS=TRUE&amp;VAR:ID1=92956610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_1">{"fdsup://directions/FAT Viewer?action=UPDATE&amp;creator=factset&amp;DYN_ARGS=TRUE&amp;DOC_NAME=FAT:FQL_AUDITING_CLIENT_TEMPLATE.FAT&amp;display_string=Audit&amp;VAR:KEY=PGXSZKHQVS&amp;VAR:QUERY=RkZfU0FMRVMoQ0FMLDIwMDgsLCwsVVNEKQ==&amp;WINDOW=FIRST_POPUP&amp;HEIGHT=450&amp;WIDTH=450&amp;START_MA","XIMIZED=FALSE&amp;VAR:CALENDAR=US&amp;VAR:SYMBOL=SQI&amp;VAR:INDEX=0"}</definedName>
    <definedName name="_222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__FDSAUDITLINK__">{"fdsup://IBCentral/FAT Viewer?action=UPDATE&amp;creator=factset&amp;DOC_NAME=fat:reuters_qtrly_source_window.fat&amp;display_string=Audit&amp;DYN_ARGS=TRUE&amp;VAR:ID1=31385510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_1">{"fdsup://directions/FAT Viewer?action=UPDATE&amp;creator=factset&amp;DYN_ARGS=TRUE&amp;DOC_NAME=FAT:FQL_AUDITING_CLIENT_TEMPLATE.FAT&amp;display_string=Audit&amp;VAR:KEY=LEPGBMHYJA&amp;VAR:QUERY=RkZfUk9FKEFOTiwp&amp;WINDOW=FIRST_POPUP&amp;HEIGHT=450&amp;WIDTH=450&amp;START_MAXIMIZED=FALSE&amp;VAR:CA","LENDAR=US&amp;VAR:SYMBOL=SQI&amp;VAR:INDEX=0"}</definedName>
    <definedName name="_223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1b47535784a708185b6ad9356a638" hidden="1">#REF!</definedName>
    <definedName name="_223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4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5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6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7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8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9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__FDSAUDITLINK__">{"fdsup://IBCentral/FAT Viewer?action=UPDATE&amp;creator=factset&amp;DOC_NAME=fat:reuters_qtrly_source_window.fat&amp;display_string=Audit&amp;DYN_ARGS=TRUE&amp;VAR:ID1=34520320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_1">{"fdsup://Directions/FactSet Auditing Viewer?action=AUDIT_VALUE&amp;DB=129&amp;ID1=80908T10&amp;VALUEID=18321&amp;SDATE=2010&amp;PERIODTYPE=ANN_STD&amp;SCFT=3&amp;window=popup_no_bar&amp;width=385&amp;height=120&amp;START_MAXIMIZED=FALSE&amp;creator=factset&amp;display_string=Audit"}</definedName>
    <definedName name="_2240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1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2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3__FDSAUDITLINK__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__FDSAUDITLINK__">{"fdsup://IBCentral/FAT Viewer?action=UPDATE&amp;creator=factset&amp;DOC_NAME=fat:reuters_qtrly_source_window.fat&amp;display_string=Audit&amp;DYN_ARGS=TRUE&amp;VAR:ID1=68823920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5__FDSAUDITLINK___1">{"fdsup://Directions/FactSet Auditing Viewer?action=AUDIT_VALUE&amp;DB=129&amp;ID1=80908T10&amp;VALUEID=18141&amp;SDATE=2010&amp;PERIODTYPE=ANN_STD&amp;SCFT=3&amp;window=popup_no_bar&amp;width=385&amp;height=120&amp;START_MAXIMIZED=FALSE&amp;creator=factset&amp;display_string=Audit"}</definedName>
    <definedName name="_225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__FDSAUDITLINK__">{"fdsup://IBCentral/FAT Viewer?action=UPDATE&amp;creator=factset&amp;DOC_NAME=fat:reuters_annual_shs_src_window.fat&amp;display_string=Audit&amp;DYN_ARGS=TRUE&amp;VAR:ID1=92956610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26__FDSAUDITLINK___1">{"fdsup://directions/FAT Viewer?action=UPDATE&amp;creator=factset&amp;DYN_ARGS=TRUE&amp;DOC_NAME=FAT:FQL_AUDITING_CLIENT_TEMPLATE.FAT&amp;display_string=Audit&amp;VAR:KEY=RODUZGRQBK&amp;VAR:QUERY=RkZfRUJJVERBX0lCKExUTSwwKQ==&amp;WINDOW=FIRST_POPUP&amp;HEIGHT=450&amp;WIDTH=450&amp;START_MAXIMIZED=","FALSE&amp;VAR:CALENDAR=US&amp;VAR:SYMBOL=SQI&amp;VAR:INDEX=0"}</definedName>
    <definedName name="_226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__FDSAUDITLINK__">{"fdsup://IBCentral/FAT Viewer?action=UPDATE&amp;creator=factset&amp;DOC_NAME=fat:reuters_annual_shs_src_window.fat&amp;display_string=Audit&amp;DYN_ARGS=TRUE&amp;VAR:ID1=31385510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27__FDSAUDITLINK___1">{"fdsup://directions/FAT Viewer?action=UPDATE&amp;creator=factset&amp;DYN_ARGS=TRUE&amp;DOC_NAME=FAT:FQL_AUDITING_CLIENT_TEMPLATE.FAT&amp;display_string=Audit&amp;VAR:KEY=RCLYTKNWHE&amp;VAR:QUERY=RkZfRU5UUlBSX1ZBTF9EQUlMWSgwLCwsUkYsLCdESUwnKQ==&amp;WINDOW=FIRST_POPUP&amp;HEIGHT=450&amp;WIDTH=","450&amp;START_MAXIMIZED=FALSE&amp;VAR:CALENDAR=US&amp;VAR:SYMBOL=SQI&amp;VAR:INDEX=0"}</definedName>
    <definedName name="_227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__FDSAUDITLINK__">{"fdsup://IBCentral/FAT Viewer?action=UPDATE&amp;creator=factset&amp;DOC_NAME=fat:reuters_annual_shs_src_window.fat&amp;display_string=Audit&amp;DYN_ARGS=TRUE&amp;VAR:ID1=34520320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28__FDSAUDITLINK___1">{"fdsup://Directions/FactSet Auditing Viewer?action=AUDIT_VALUE&amp;DB=129&amp;ID1=80908T10&amp;VALUEID=02001&amp;SDATE=201103&amp;PERIODTYPE=QTR_STD&amp;SCFT=3&amp;window=popup_no_bar&amp;width=385&amp;height=120&amp;START_MAXIMIZED=FALSE&amp;creator=factset&amp;display_string=Audit"}</definedName>
    <definedName name="_228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1a16b5ad74f738eccc30424f88b85" hidden="1">#REF!</definedName>
    <definedName name="_228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__FDSAUDITLINK__">{"fdsup://IBCentral/FAT Viewer?action=UPDATE&amp;creator=factset&amp;DOC_NAME=fat:reuters_annual_shs_src_window.fat&amp;display_string=Audit&amp;DYN_ARGS=TRUE&amp;VAR:ID1=68823920&amp;VAR:RCODE=FDSSHSOUTDEPS&amp;VAR:SDATE=20070999&amp;VAR:FREQ=Y&amp;VAR:RELITEM=RP&amp;VAR:CURRENCY=&amp;VAR:CURRSOURCE","=EXSHARE&amp;VAR:NATFREQ=ANNUAL&amp;VAR:RFIELD=FINALIZED&amp;VAR:DB_TYPE=&amp;VAR:UNITS=M&amp;window=popup&amp;width=450&amp;height=300&amp;START_MAXIMIZED=FALSE"}</definedName>
    <definedName name="_229__FDSAUDITLINK___1">{"fdsup://Directions/FactSet Auditing Viewer?action=AUDIT_VALUE&amp;DB=129&amp;ID1=80908T10&amp;VALUEID=05194&amp;SDATE=201103&amp;PERIODTYPE=QTR_STD&amp;SCFT=3&amp;window=popup_no_bar&amp;width=385&amp;height=120&amp;START_MAXIMIZED=FALSE&amp;creator=factset&amp;display_string=Audit"}</definedName>
    <definedName name="_229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7b5db9daa45db9e1c2390b64f230b" hidden="1">#REF!</definedName>
    <definedName name="_229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9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__123Graph_BCHART_42" hidden="1">[10]Sheet3!#REF!</definedName>
    <definedName name="_23__FDSAUDITLINK__">{"fdsup://directions/FAT Viewer?action=UPDATE&amp;creator=factset&amp;DYN_ARGS=TRUE&amp;DOC_NAME=FAT:FQL_AUDITING_CLIENT_TEMPLATE.FAT&amp;display_string=Audit&amp;VAR:KEY=OZMZUDYTGD&amp;VAR:QUERY=RkZfRU5UUlBSX1ZBTF9EQUlMWSg0MDc2NywsLCwsJ0RJTCcp&amp;WINDOW=FIRST_POPUP&amp;HEIGHT=450&amp;WIDTH=","450&amp;START_MAXIMIZED=FALSE&amp;VAR:CALENDAR=US&amp;VAR:SYMBOL=NWL&amp;VAR:INDEX=0"}</definedName>
    <definedName name="_23__FDSAUDITLINK___1">{"fdsup://directions/FAT Viewer?action=UPDATE&amp;creator=factset&amp;DYN_ARGS=TRUE&amp;DOC_NAME=FAT:FQL_AUDITING_CLIENT_TEMPLATE.FAT&amp;display_string=Audit&amp;VAR:KEY=SFIFOZSBWF&amp;VAR:QUERY=RkZfU0FMRVMoQ0FMLDIwMDksLCwsVVNEKQ==&amp;WINDOW=FIRST_POPUP&amp;HEIGHT=450&amp;WIDTH=450&amp;START_MA","XIMIZED=FALSE&amp;VAR:CALENDAR=US&amp;VAR:SYMBOL=LOGM&amp;VAR:INDEX=0"}</definedName>
    <definedName name="_230__FDSAUDITLINK__">{"fdsup://IBCentral/FAT Viewer?action=UPDATE&amp;creator=factset&amp;DOC_NAME=fat:reuters_qtrly_source_window.fat&amp;display_string=Audit&amp;DYN_ARGS=TRUE&amp;VAR:ID1=68823920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_1">{"fdsup://directions/FAT Viewer?action=UPDATE&amp;creator=factset&amp;DYN_ARGS=TRUE&amp;DOC_NAME=FAT:FQL_AUDITING_CLIENT_TEMPLATE.FAT&amp;display_string=Audit&amp;VAR:KEY=FWRQNAJMLY&amp;VAR:QUERY=RkZfRUJJVChDQUwsMjAxMCwsLCxVU0Qp&amp;WINDOW=FIRST_POPUP&amp;HEIGHT=450&amp;WIDTH=450&amp;START_MAXIMI","ZED=FALSE&amp;VAR:CALENDAR=US&amp;VAR:SYMBOL=ARBA&amp;VAR:INDEX=0"}</definedName>
    <definedName name="_2300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1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2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3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4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5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6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7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8__FDSAUDITLINK__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B1RDYG&amp;VAR:RCODE=FEBIT&amp;VAR:SDATE=20070399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1__FDSAUDITLINK___1">{"fdsup://directions/FAT Viewer?action=UPDATE&amp;creator=factset&amp;DYN_ARGS=TRUE&amp;DOC_NAME=FAT:FQL_AUDITING_CLIENT_TEMPLATE.FAT&amp;display_string=Audit&amp;VAR:KEY=RIHAFKFQXI&amp;VAR:QUERY=RkZfRUJJVChDQUwsMjAwOSwsLCxVU0Qp&amp;WINDOW=FIRST_POPUP&amp;HEIGHT=450&amp;WIDTH=450&amp;START_MAXIMI","ZED=FALSE&amp;VAR:CALENDAR=US&amp;VAR:SYMBOL=ARBA&amp;VAR:INDEX=0"}</definedName>
    <definedName name="_231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ource_window.fat&amp;display_string=Audit&amp;DYN_ARGS=TRUE&amp;VAR:ID1=556352&amp;VAR:RCODE=FEBIT&amp;VAR:SDATE=20070399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2__FDSAUDITLINK___1">{"fdsup://directions/FAT Viewer?action=UPDATE&amp;creator=factset&amp;DYN_ARGS=TRUE&amp;DOC_NAME=FAT:FQL_AUDITING_CLIENT_TEMPLATE.FAT&amp;display_string=Audit&amp;VAR:KEY=FWRQNAJMLY&amp;VAR:QUERY=RkZfRUJJVChDQUwsMjAxMCwsLCxVU0Qp&amp;WINDOW=FIRST_POPUP&amp;HEIGHT=450&amp;WIDTH=450&amp;START_MAXIMI","ZED=FALSE&amp;VAR:CALENDAR=US&amp;VAR:SYMBOL=ARBA&amp;VAR:INDEX=0"}</definedName>
    <definedName name="_232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ource_window.fat&amp;display_string=Audit&amp;DYN_ARGS=TRUE&amp;VAR:ID1=B1QH83&amp;VAR:RCODE=FEBIT&amp;VAR:SDATE=20070399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3__FDSAUDITLINK___1">{"fdsup://directions/FAT Viewer?action=UPDATE&amp;creator=factset&amp;DYN_ARGS=TRUE&amp;DOC_NAME=FAT:FQL_AUDITING_CLIENT_TEMPLATE.FAT&amp;display_string=Audit&amp;VAR:KEY=RIHAFKFQXI&amp;VAR:QUERY=RkZfRUJJVChDQUwsMjAwOSwsLCxVU0Qp&amp;WINDOW=FIRST_POPUP&amp;HEIGHT=450&amp;WIDTH=450&amp;START_MAXIMI","ZED=FALSE&amp;VAR:CALENDAR=US&amp;VAR:SYMBOL=ARBA&amp;VAR:INDEX=0"}</definedName>
    <definedName name="_233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B1RDYG&amp;VAR:RCODE=FEBIT&amp;VAR:SDATE=20080399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4__FDSAUDITLINK___1">{"fdsup://directions/FAT Viewer?action=UPDATE&amp;creator=factset&amp;DYN_ARGS=TRUE&amp;DOC_NAME=FAT:FQL_AUDITING_CLIENT_TEMPLATE.FAT&amp;display_string=Audit&amp;VAR:KEY=HCBWXKFABY&amp;VAR:QUERY=RkZfU0FMRVMoQ0FMLDIwMTAsLCwsVVNEKQ==&amp;WINDOW=FIRST_POPUP&amp;HEIGHT=450&amp;WIDTH=450&amp;START_MA","XIMIZED=FALSE&amp;VAR:CALENDAR=US&amp;VAR:SYMBOL=ARBA&amp;VAR:INDEX=0"}</definedName>
    <definedName name="_234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556352&amp;VAR:RCODE=FEBIT&amp;VAR:SDATE=20080399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5__FDSAUDITLINK___1">{"fdsup://directions/FAT Viewer?action=UPDATE&amp;creator=factset&amp;DYN_ARGS=TRUE&amp;DOC_NAME=FAT:FQL_AUDITING_CLIENT_TEMPLATE.FAT&amp;display_string=Audit&amp;VAR:KEY=PUPYTEVIJI&amp;VAR:QUERY=RkZfU0FMRVMoQ0FMLDIwMDksLCwsVVNEKQ==&amp;WINDOW=FIRST_POPUP&amp;HEIGHT=450&amp;WIDTH=450&amp;START_MA","XIMIZED=FALSE&amp;VAR:CALENDAR=US&amp;VAR:SYMBOL=ARBA&amp;VAR:INDEX=0"}</definedName>
    <definedName name="_235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ource_window.fat&amp;display_string=Audit&amp;DYN_ARGS=TRUE&amp;VAR:ID1=B1QH83&amp;VAR:RCODE=FEBIT&amp;VAR:SDATE=20080399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_236__FDSAUDITLINK___1">{"fdsup://directions/FAT Viewer?action=UPDATE&amp;creator=factset&amp;DYN_ARGS=TRUE&amp;DOC_NAME=FAT:FQL_AUDITING_CLIENT_TEMPLATE.FAT&amp;display_string=Audit&amp;VAR:KEY=PWJWJKRCHA&amp;VAR:QUERY=RkZfU0FMRVMoQ0FMLDIwMDgsLCwsVVNEKQ==&amp;WINDOW=FIRST_POPUP&amp;HEIGHT=450&amp;WIDTH=450&amp;START_MA","XIMIZED=FALSE&amp;VAR:CALENDAR=US&amp;VAR:SYMBOL=ARBA&amp;VAR:INDEX=0"}</definedName>
    <definedName name="_236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4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5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6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7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8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9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annual_shs_src_window.fat&amp;display_string=Audit&amp;DYN_ARGS=TRUE&amp;VAR:ID1=471279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237__FDSAUDITLINK___1">{"fdsup://directions/FAT Viewer?action=UPDATE&amp;creator=factset&amp;DYN_ARGS=TRUE&amp;DOC_NAME=FAT:FQL_AUDITING_CLIENT_TEMPLATE.FAT&amp;display_string=Audit&amp;VAR:KEY=FUHGDYLCRO&amp;VAR:QUERY=RkZfUk9FKEFOTiwp&amp;WINDOW=FIRST_POPUP&amp;HEIGHT=450&amp;WIDTH=450&amp;START_MAXIMIZED=FALSE&amp;VAR:CA","LENDAR=US&amp;VAR:SYMBOL=ARBA&amp;VAR:INDEX=0"}</definedName>
    <definedName name="_2370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1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2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3__FDSAUDITLINK__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__FDSAUDITLINK__">{"fdsup://IBCentral/FAT Viewer?action=UPDATE&amp;creator=factset&amp;DOC_NAME=fat:reuters_annual_shs_src_window.fat&amp;display_string=Audit&amp;DYN_ARGS=TRUE&amp;VAR:ID1=B1RDYG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238__FDSAUDITLINK___1">{"fdsup://Directions/FactSet Auditing Viewer?action=AUDIT_VALUE&amp;DB=129&amp;ID1=04033V20&amp;VALUEID=18321&amp;SDATE=2011&amp;PERIODTYPE=ANN_STD&amp;SCFT=3&amp;window=popup_no_bar&amp;width=385&amp;height=120&amp;START_MAXIMIZED=FALSE&amp;creator=factset&amp;display_string=Audit"}</definedName>
    <definedName name="_238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__FDSAUDITLINK__">{"fdsup://IBCentral/FAT Viewer?action=UPDATE&amp;creator=factset&amp;DOC_NAME=fat:reuters_annual_shs_src_window.fat&amp;display_string=Audit&amp;DYN_ARGS=TRUE&amp;VAR:ID1=556352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239__FDSAUDITLINK___1">{"fdsup://Directions/FactSet Auditing Viewer?action=AUDIT_VALUE&amp;DB=129&amp;ID1=04033V20&amp;VALUEID=18141&amp;SDATE=2011&amp;PERIODTYPE=ANN_STD&amp;SCFT=3&amp;window=popup_no_bar&amp;width=385&amp;height=120&amp;START_MAXIMIZED=FALSE&amp;creator=factset&amp;display_string=Audit"}</definedName>
    <definedName name="_239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adc7e4edf4428eaa2ef73f979a90df" hidden="1">#REF!</definedName>
    <definedName name="_23c82f4079d442c99c095aef0d64be60" hidden="1">#REF!</definedName>
    <definedName name="_23f2a08fb3c94705a8c5af18c1f55806" hidden="1">#REF!</definedName>
    <definedName name="_24__123Graph_BCHART_7" hidden="1">'[10]#REF'!$E$121:$T$121</definedName>
    <definedName name="_24__FDSAUDITLINK__">{"fdsup://directions/FAT Viewer?action=UPDATE&amp;creator=factset&amp;DYN_ARGS=TRUE&amp;DOC_NAME=FAT:FQL_AUDITING_CLIENT_TEMPLATE.FAT&amp;display_string=Audit&amp;VAR:KEY=OZGRKXKLQB&amp;VAR:QUERY=RkZfRU5UUlBSX1ZBTF9EQUlMWSg0MDc2NywsLCwsJ0RJTCcp&amp;WINDOW=FIRST_POPUP&amp;HEIGHT=450&amp;WIDTH=","450&amp;START_MAXIMIZED=FALSE&amp;VAR:CALENDAR=US&amp;VAR:SYMBOL=B014K5&amp;VAR:INDEX=0"}</definedName>
    <definedName name="_24__FDSAUDITLINK___1">{"fdsup://directions/FAT Viewer?action=UPDATE&amp;creator=factset&amp;DYN_ARGS=TRUE&amp;DOC_NAME=FAT:FQL_AUDITING_CLIENT_TEMPLATE.FAT&amp;display_string=Audit&amp;VAR:KEY=JQRSLCLAHW&amp;VAR:QUERY=RkZfRU5UUlBSX1ZBTF9EQUlMWSgwLCwsUkYsLCdESUwnKQ==&amp;WINDOW=FIRST_POPUP&amp;HEIGHT=450&amp;WIDTH=","450&amp;START_MAXIMIZED=FALSE&amp;VAR:CALENDAR=US&amp;VAR:SYMBOL=TIBX&amp;VAR:INDEX=0"}</definedName>
    <definedName name="_240__FDSAUDITLINK__">{"fdsup://IBCentral/FAT Viewer?action=UPDATE&amp;creator=factset&amp;DOC_NAME=fat:reuters_annual_shs_src_window.fat&amp;display_string=Audit&amp;DYN_ARGS=TRUE&amp;VAR:ID1=B1QH83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240__FDSAUDITLINK___1">{"fdsup://directions/FAT Viewer?action=UPDATE&amp;creator=factset&amp;DYN_ARGS=TRUE&amp;DOC_NAME=FAT:FQL_AUDITING_CLIENT_TEMPLATE.FAT&amp;display_string=Audit&amp;VAR:KEY=FUNGVMTCVY&amp;VAR:QUERY=RkZfRUJJVERBX0lCKExUTSwwKQ==&amp;WINDOW=FIRST_POPUP&amp;HEIGHT=450&amp;WIDTH=450&amp;START_MAXIMIZED=","FALSE&amp;VAR:CALENDAR=US&amp;VAR:SYMBOL=ARBA&amp;VAR:INDEX=0"}</definedName>
    <definedName name="_240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__FDSAUDITLINK__">{"fdsup://IBCentral/FAT Viewer?action=UPDATE&amp;creator=factset&amp;DOC_NAME=fat:reuters_qtrly_source_window.fat&amp;display_string=Audit&amp;DYN_ARGS=TRUE&amp;VAR:ID1=556352&amp;VAR:RCODE=ACAE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1__FDSAUDITLINK___1">{"fdsup://directions/FAT Viewer?action=UPDATE&amp;creator=factset&amp;DYN_ARGS=TRUE&amp;DOC_NAME=FAT:FQL_AUDITING_CLIENT_TEMPLATE.FAT&amp;display_string=Audit&amp;VAR:KEY=ZCLSXKXKFO&amp;VAR:QUERY=RkZfRU5UUlBSX1ZBTF9EQUlMWSgwLCwsUkYsLCdESUwnKQ==&amp;WINDOW=FIRST_POPUP&amp;HEIGHT=450&amp;WIDTH=","450&amp;START_MAXIMIZED=FALSE&amp;VAR:CALENDAR=US&amp;VAR:SYMBOL=ARBA&amp;VAR:INDEX=0"}</definedName>
    <definedName name="_241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__FDSAUDITLINK__">{"fdsup://IBCentral/FAT Viewer?action=UPDATE&amp;creator=factset&amp;DOC_NAME=fat:reuters_qtrly_source_window.fat&amp;display_string=Audit&amp;DYN_ARGS=TRUE&amp;VAR:ID1=B1QH83&amp;VAR:RCODE=ACAE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2__FDSAUDITLINK___1">{"fdsup://Directions/FactSet Auditing Viewer?action=AUDIT_VALUE&amp;DB=129&amp;ID1=04033V20&amp;VALUEID=02001&amp;SDATE=201104&amp;PERIODTYPE=QTR_STD&amp;SCFT=3&amp;window=popup_no_bar&amp;width=385&amp;height=120&amp;START_MAXIMIZED=FALSE&amp;creator=factset&amp;display_string=Audit"}</definedName>
    <definedName name="_242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9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__FDSAUDITLINK__">{"fdsup://IBCentral/FAT Viewer?action=UPDATE&amp;creator=factset&amp;DOC_NAME=fat:reuters_qtrly_source_window.fat&amp;display_string=Audit&amp;DYN_ARGS=TRUE&amp;VAR:ID1=556352&amp;VAR:RCODE=STLD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3__FDSAUDITLINK___1">{"fdsup://Directions/FactSet Auditing Viewer?action=AUDIT_VALUE&amp;DB=129&amp;ID1=04033V20&amp;VALUEID=05194&amp;SDATE=201104&amp;PERIODTYPE=QTR_STD&amp;SCFT=3&amp;window=popup_no_bar&amp;width=385&amp;height=120&amp;START_MAXIMIZED=FALSE&amp;creator=factset&amp;display_string=Audit"}</definedName>
    <definedName name="_2430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1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2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3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4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5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6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7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8__FDSAUDITLINK__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__FDSAUDITLINK__">{"fdsup://IBCentral/FAT Viewer?action=UPDATE&amp;creator=factset&amp;DOC_NAME=fat:reuters_qtrly_source_window.fat&amp;display_string=Audit&amp;DYN_ARGS=TRUE&amp;VAR:ID1=B1QH83&amp;VAR:RCODE=STLD&amp;VAR:SDATE=20080399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4__FDSAUDITLINK___1">{"fdsup://directions/FAT Viewer?action=UPDATE&amp;creator=factset&amp;DYN_ARGS=TRUE&amp;DOC_NAME=FAT:FQL_AUDITING_CLIENT_TEMPLATE.FAT&amp;display_string=Audit&amp;VAR:KEY=JOVCNEDOJC&amp;VAR:QUERY=RkZfRUJJVChDQUwsMjAxMCwsLCxVU0Qp&amp;WINDOW=FIRST_POPUP&amp;HEIGHT=450&amp;WIDTH=450&amp;START_MAXIMI","ZED=FALSE&amp;VAR:CALENDAR=US&amp;VAR:SYMBOL=SREV&amp;VAR:INDEX=0"}</definedName>
    <definedName name="_244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__FDSAUDITLINK__">{"fdsup://IBCentral/FAT Viewer?action=UPDATE&amp;creator=factset&amp;DOC_NAME=fat:reuters_qtrly_source_window.fat&amp;display_string=Audit&amp;DYN_ARGS=TRUE&amp;VAR:ID1=63934E10&amp;VAR:RCODE=FEBIT&amp;VAR:SDATE=20070499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45__FDSAUDITLINK___1">{"fdsup://directions/FAT Viewer?action=UPDATE&amp;creator=factset&amp;DYN_ARGS=TRUE&amp;DOC_NAME=FAT:FQL_AUDITING_CLIENT_TEMPLATE.FAT&amp;display_string=Audit&amp;VAR:KEY=XQLYVAJQZC&amp;VAR:QUERY=RkZfRUJJVChDQUwsMjAwOSwsLCxVU0Qp&amp;WINDOW=FIRST_POPUP&amp;HEIGHT=450&amp;WIDTH=450&amp;START_MAXIMI","ZED=FALSE&amp;VAR:CALENDAR=US&amp;VAR:SYMBOL=SREV&amp;VAR:INDEX=0"}</definedName>
    <definedName name="_245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__FDSAUDITLINK__">{"fdsup://IBCentral/FAT Viewer?action=UPDATE&amp;creator=factset&amp;DOC_NAME=fat:reuters_qtrly_source_window.fat&amp;display_string=Audit&amp;DYN_ARGS=TRUE&amp;VAR:ID1=23102110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46__FDSAUDITLINK___1">{"fdsup://directions/FAT Viewer?action=UPDATE&amp;creator=factset&amp;DYN_ARGS=TRUE&amp;DOC_NAME=FAT:FQL_AUDITING_CLIENT_TEMPLATE.FAT&amp;display_string=Audit&amp;VAR:KEY=JOVCNEDOJC&amp;VAR:QUERY=RkZfRUJJVChDQUwsMjAxMCwsLCxVU0Qp&amp;WINDOW=FIRST_POPUP&amp;HEIGHT=450&amp;WIDTH=450&amp;START_MAXIMI","ZED=FALSE&amp;VAR:CALENDAR=US&amp;VAR:SYMBOL=SREV&amp;VAR:INDEX=0"}</definedName>
    <definedName name="_246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__FDSAUDITLINK__">{"fdsup://IBCentral/FAT Viewer?action=UPDATE&amp;creator=factset&amp;DOC_NAME=fat:reuters_qtrly_source_window.fat&amp;display_string=Audit&amp;DYN_ARGS=TRUE&amp;VAR:ID1=69371810&amp;VAR:RCODE=FEBIT&amp;VAR:SDATE=20070399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47__FDSAUDITLINK___1">{"fdsup://directions/FAT Viewer?action=UPDATE&amp;creator=factset&amp;DYN_ARGS=TRUE&amp;DOC_NAME=FAT:FQL_AUDITING_CLIENT_TEMPLATE.FAT&amp;display_string=Audit&amp;VAR:KEY=XQLYVAJQZC&amp;VAR:QUERY=RkZfRUJJVChDQUwsMjAwOSwsLCxVU0Qp&amp;WINDOW=FIRST_POPUP&amp;HEIGHT=450&amp;WIDTH=450&amp;START_MAXIMI","ZED=FALSE&amp;VAR:CALENDAR=US&amp;VAR:SYMBOL=SREV&amp;VAR:INDEX=0"}</definedName>
    <definedName name="_247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__FDSAUDITLINK__">{"fdsup://IBCentral/FAT Viewer?action=UPDATE&amp;creator=factset&amp;DOC_NAME=fat:reuters_qtrly_source_window.fat&amp;display_string=Audit&amp;DYN_ARGS=TRUE&amp;VAR:ID1=63934E10&amp;VAR:RCODE=FEBIT&amp;VAR:SDATE=20080499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48__FDSAUDITLINK___1">{"fdsup://directions/FAT Viewer?action=UPDATE&amp;creator=factset&amp;DYN_ARGS=TRUE&amp;DOC_NAME=FAT:FQL_AUDITING_CLIENT_TEMPLATE.FAT&amp;display_string=Audit&amp;VAR:KEY=VYHKNKHGJC&amp;VAR:QUERY=RkZfU0FMRVMoQ0FMLDIwMTAsLCwsVVNEKQ==&amp;WINDOW=FIRST_POPUP&amp;HEIGHT=450&amp;WIDTH=450&amp;START_MA","XIMIZED=FALSE&amp;VAR:CALENDAR=US&amp;VAR:SYMBOL=SREV&amp;VAR:INDEX=0"}</definedName>
    <definedName name="_248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__FDSAUDITLINK__">{"fdsup://IBCentral/FAT Viewer?action=UPDATE&amp;creator=factset&amp;DOC_NAME=fat:reuters_qtrly_source_window.fat&amp;display_string=Audit&amp;DYN_ARGS=TRUE&amp;VAR:ID1=23102110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49__FDSAUDITLINK___1">{"fdsup://directions/FAT Viewer?action=UPDATE&amp;creator=factset&amp;DYN_ARGS=TRUE&amp;DOC_NAME=FAT:FQL_AUDITING_CLIENT_TEMPLATE.FAT&amp;display_string=Audit&amp;VAR:KEY=JAHITYVEXI&amp;VAR:QUERY=RkZfU0FMRVMoQ0FMLDIwMDksLCwsVVNEKQ==&amp;WINDOW=FIRST_POPUP&amp;HEIGHT=450&amp;WIDTH=450&amp;START_MA","XIMIZED=FALSE&amp;VAR:CALENDAR=US&amp;VAR:SYMBOL=SREV&amp;VAR:INDEX=0"}</definedName>
    <definedName name="_249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4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5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6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7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8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9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b1a95a8b3e4ac99982144bf4450af1" hidden="1">#REF!</definedName>
    <definedName name="_24e1f36d1c9b460bb84afac1e72dfe03" hidden="1">#REF!</definedName>
    <definedName name="_24f7e37aae7143b2be49556d6c7d0404" hidden="1">#REF!</definedName>
    <definedName name="_25__123Graph_BCHART_8" hidden="1">'[10]#REF'!$E$129:$T$129</definedName>
    <definedName name="_25__FDSAUDITLINK__">{"fdsup://directions/FAT Viewer?action=UPDATE&amp;creator=factset&amp;DYN_ARGS=TRUE&amp;DOC_NAME=FAT:FQL_AUDITING_CLIENT_TEMPLATE.FAT&amp;display_string=Audit&amp;VAR:KEY=SVONSRIPQB&amp;VAR:QUERY=RkZfRU5UUlBSX1ZBTF9EQUlMWSg0MDc2NywsLCwsJ0RJTCcp&amp;WINDOW=FIRST_POPUP&amp;HEIGHT=450&amp;WIDTH=","450&amp;START_MAXIMIZED=FALSE&amp;VAR:CALENDAR=US&amp;VAR:SYMBOL=MAT&amp;VAR:INDEX=0"}</definedName>
    <definedName name="_25__FDSAUDITLINK___1">{"fdsup://Directions/FactSet Auditing Viewer?action=AUDIT_VALUE&amp;DB=129&amp;ID1=88632Q10&amp;VALUEID=03426&amp;SDATE=2011&amp;PERIODTYPE=ANN_STD&amp;SCFT=3&amp;window=popup_no_bar&amp;width=385&amp;height=120&amp;START_MAXIMIZED=FALSE&amp;creator=factset&amp;display_string=Audit"}</definedName>
    <definedName name="_250__FDSAUDITLINK__">{"fdsup://IBCentral/FAT Viewer?action=UPDATE&amp;creator=factset&amp;DOC_NAME=fat:reuters_qtrly_source_window.fat&amp;display_string=Audit&amp;DYN_ARGS=TRUE&amp;VAR:ID1=69371810&amp;VAR:RCODE=FEBIT&amp;VAR:SDATE=20080399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250__FDSAUDITLINK___1">{"fdsup://directions/FAT Viewer?action=UPDATE&amp;creator=factset&amp;DYN_ARGS=TRUE&amp;DOC_NAME=FAT:FQL_AUDITING_CLIENT_TEMPLATE.FAT&amp;display_string=Audit&amp;VAR:KEY=HEPIJMRWVU&amp;VAR:QUERY=RkZfU0FMRVMoQ0FMLDIwMDgsLCwsVVNEKQ==&amp;WINDOW=FIRST_POPUP&amp;HEIGHT=450&amp;WIDTH=450&amp;START_MA","XIMIZED=FALSE&amp;VAR:CALENDAR=US&amp;VAR:SYMBOL=SREV&amp;VAR:INDEX=0"}</definedName>
    <definedName name="_2500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1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2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3__FDSAUDITLINK__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__FDSAUDITLINK__">{"fdsup://IBCentral/FAT Viewer?action=UPDATE&amp;creator=factset&amp;DOC_NAME=fat:reuters_qtrly_source_window.fat&amp;display_string=Audit&amp;DYN_ARGS=TRUE&amp;VAR:ID1=23102110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_1">{"fdsup://directions/FAT Viewer?action=UPDATE&amp;creator=factset&amp;DYN_ARGS=TRUE&amp;DOC_NAME=FAT:FQL_AUDITING_CLIENT_TEMPLATE.FAT&amp;display_string=Audit&amp;VAR:KEY=REVSROFOFQ&amp;VAR:QUERY=RkZfUk9FKEFOTiwp&amp;WINDOW=FIRST_POPUP&amp;HEIGHT=450&amp;WIDTH=450&amp;START_MAXIMIZED=FALSE&amp;VAR:CA","LENDAR=US&amp;VAR:SYMBOL=SREV&amp;VAR:INDEX=0"}</definedName>
    <definedName name="_251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__FDSAUDITLINK__">{"fdsup://IBCentral/FAT Viewer?action=UPDATE&amp;creator=factset&amp;DOC_NAME=fat:reuters_qtrly_source_window.fat&amp;display_string=Audit&amp;DYN_ARGS=TRUE&amp;VAR:ID1=69371810&amp;VAR:RCODE=ACAE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_1">{"fdsup://Directions/FactSet Auditing Viewer?action=AUDIT_VALUE&amp;DB=129&amp;ID1=81763U10&amp;VALUEID=18321&amp;SDATE=2010&amp;PERIODTYPE=ANN_STD&amp;SCFT=3&amp;window=popup_no_bar&amp;width=385&amp;height=120&amp;START_MAXIMIZED=FALSE&amp;creator=factset&amp;display_string=Audit"}</definedName>
    <definedName name="_252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__FDSAUDITLINK__">{"fdsup://IBCentral/FAT Viewer?action=UPDATE&amp;creator=factset&amp;DOC_NAME=fat:reuters_qtrly_source_window.fat&amp;display_string=Audit&amp;DYN_ARGS=TRUE&amp;VAR:ID1=23102110&amp;VAR:RCODE=STLD&amp;VAR:SDATE=20080399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_1">{"fdsup://Directions/FactSet Auditing Viewer?action=AUDIT_VALUE&amp;DB=129&amp;ID1=81763U10&amp;VALUEID=18141&amp;SDATE=2010&amp;PERIODTYPE=ANN_STD&amp;SCFT=3&amp;window=popup_no_bar&amp;width=385&amp;height=120&amp;START_MAXIMIZED=FALSE&amp;creator=factset&amp;display_string=Audit"}</definedName>
    <definedName name="_253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__FDSAUDITLINK__">{"fdsup://IBCentral/FAT Viewer?action=UPDATE&amp;creator=factset&amp;DOC_NAME=fat:reuters_annual_shs_src_window.fat&amp;display_string=Audit&amp;DYN_ARGS=TRUE&amp;VAR:ID1=23102110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54__FDSAUDITLINK___1">{"fdsup://directions/FAT Viewer?action=UPDATE&amp;creator=factset&amp;DYN_ARGS=TRUE&amp;DOC_NAME=FAT:FQL_AUDITING_CLIENT_TEMPLATE.FAT&amp;display_string=Audit&amp;VAR:KEY=DSFYPOBMXC&amp;VAR:QUERY=RkZfRUJJVERBX0lCKExUTSwwKQ==&amp;WINDOW=FIRST_POPUP&amp;HEIGHT=450&amp;WIDTH=450&amp;START_MAXIMIZED=","FALSE&amp;VAR:CALENDAR=US&amp;VAR:SYMBOL=SREV&amp;VAR:INDEX=0"}</definedName>
    <definedName name="_254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__FDSAUDITLINK__">{"fdsup://IBCentral/FAT Viewer?action=UPDATE&amp;creator=factset&amp;DOC_NAME=fat:reuters_annual_shs_src_window.fat&amp;display_string=Audit&amp;DYN_ARGS=TRUE&amp;VAR:ID1=69371810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55__FDSAUDITLINK___1">{"fdsup://directions/FAT Viewer?action=UPDATE&amp;creator=factset&amp;DYN_ARGS=TRUE&amp;DOC_NAME=FAT:FQL_AUDITING_CLIENT_TEMPLATE.FAT&amp;display_string=Audit&amp;VAR:KEY=DEDWLKFWPG&amp;VAR:QUERY=RkZfRU5UUlBSX1ZBTF9EQUlMWSgwLCwsUkYsLCdESUwnKQ==&amp;WINDOW=FIRST_POPUP&amp;HEIGHT=450&amp;WIDTH=","450&amp;START_MAXIMIZED=FALSE&amp;VAR:CALENDAR=US&amp;VAR:SYMBOL=SREV&amp;VAR:INDEX=0"}</definedName>
    <definedName name="_255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__FDSAUDITLINK__">{"fdsup://IBCentral/FAT Viewer?action=UPDATE&amp;creator=factset&amp;DOC_NAME=fat:reuters_qtrly_source_window.fat&amp;display_string=Audit&amp;DYN_ARGS=TRUE&amp;VAR:ID1=B1QH83&amp;VAR:RCODE=STLD&amp;VAR:SDATE=20071299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_1">{"fdsup://Directions/FactSet Auditing Viewer?action=AUDIT_VALUE&amp;DB=129&amp;ID1=81763U10&amp;VALUEID=02001&amp;SDATE=201103&amp;PERIODTYPE=QTR_STD&amp;SCFT=3&amp;window=popup_no_bar&amp;width=385&amp;height=120&amp;START_MAXIMIZED=FALSE&amp;creator=factset&amp;display_string=Audit"}</definedName>
    <definedName name="_2560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1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2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3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4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5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6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7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8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9__FDSAUDITLINK__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7__FDSAUDITLINK__">{"fdsup://IBCentral/FAT Viewer?action=UPDATE&amp;creator=factset&amp;DOC_NAME=fat:reuters_qtrly_source_window.fat&amp;display_string=Audit&amp;DYN_ARGS=TRUE&amp;VAR:ID1=63934E10&amp;VAR:RCODE=EBIT&amp;VAR:SDATE=20061099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7__FDSAUDITLINK___1">{"fdsup://Directions/FactSet Auditing Viewer?action=AUDIT_VALUE&amp;DB=129&amp;ID1=81763U10&amp;VALUEID=05194&amp;SDATE=201103&amp;PERIODTYPE=QTR_STD&amp;SCFT=3&amp;window=popup_no_bar&amp;width=385&amp;height=120&amp;START_MAXIMIZED=FALSE&amp;creator=factset&amp;display_string=Audit"}</definedName>
    <definedName name="_257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qtrly_source_window.fat&amp;display_string=Audit&amp;DYN_ARGS=TRUE&amp;VAR:ID1=23102110&amp;VAR:RCODE=EBIT&amp;VAR:SDATE=20061299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8__FDSAUDITLINK___1">{"fdsup://directions/FAT Viewer?action=UPDATE&amp;creator=factset&amp;DYN_ARGS=TRUE&amp;DOC_NAME=FAT:FQL_AUDITING_CLIENT_TEMPLATE.FAT&amp;display_string=Audit&amp;VAR:KEY=NWDIXMPYNQ&amp;VAR:QUERY=RkZfRUJJVChDQUwsMjAxMCwsLCxVU0Qp&amp;WINDOW=FIRST_POPUP&amp;HEIGHT=450&amp;WIDTH=450&amp;START_MAXIMI","ZED=FALSE&amp;VAR:CALENDAR=US&amp;VAR:SYMBOL=MKTG&amp;VAR:INDEX=0"}</definedName>
    <definedName name="_258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69371810&amp;VAR:RCODE=EBIT&amp;VAR:SDATE=20061299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9__FDSAUDITLINK___1">{"fdsup://directions/FAT Viewer?action=UPDATE&amp;creator=factset&amp;DYN_ARGS=TRUE&amp;DOC_NAME=FAT:FQL_AUDITING_CLIENT_TEMPLATE.FAT&amp;display_string=Audit&amp;VAR:KEY=NSBUFKXERQ&amp;VAR:QUERY=RkZfRUJJVChDQUwsMjAwOSwsLCxVU0Qp&amp;WINDOW=FIRST_POPUP&amp;HEIGHT=450&amp;WIDTH=450&amp;START_MAXIMI","ZED=FALSE&amp;VAR:CALENDAR=US&amp;VAR:SYMBOL=MKTG&amp;VAR:INDEX=0"}</definedName>
    <definedName name="_259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b2c273397a4ec9a126dee140c576d7" hidden="1">#REF!</definedName>
    <definedName name="_26__123Graph_BCHART_9" hidden="1">'[10]#REF'!$E$221:$T$221</definedName>
    <definedName name="_26__FDSAUDITLINK__">{"fdsup://directions/FAT Viewer?action=UPDATE&amp;creator=factset&amp;DYN_ARGS=TRUE&amp;DOC_NAME=FAT:FQL_AUDITING_CLIENT_TEMPLATE.FAT&amp;display_string=Audit&amp;VAR:KEY=KFETWBYZUP&amp;VAR:QUERY=RkZfRU5UUlBSX1ZBTF9EQUlMWSg0MDc2NywsLCwsJ0RJTCcp&amp;WINDOW=FIRST_POPUP&amp;HEIGHT=450&amp;WIDTH=","450&amp;START_MAXIMIZED=FALSE&amp;VAR:CALENDAR=US&amp;VAR:SYMBOL=MPX&amp;VAR:INDEX=0"}</definedName>
    <definedName name="_26__FDSAUDITLINK___1">{"fdsup://directions/FAT Viewer?action=UPDATE&amp;creator=factset&amp;DYN_ARGS=TRUE&amp;DOC_NAME=FAT:FQL_AUDITING_CLIENT_TEMPLATE.FAT&amp;display_string=Audit&amp;VAR:KEY=QJYNMBANUZ&amp;VAR:QUERY=RkZfU0FMRVMoQ0FMLDIwMDgsLCwsVVNEKQ==&amp;WINDOW=FIRST_POPUP&amp;HEIGHT=450&amp;WIDTH=450&amp;START_MA","XIMIZED=FALSE&amp;VAR:CALENDAR=US&amp;VAR:SYMBOL=SQI&amp;VAR:INDEX=0"}</definedName>
    <definedName name="_260__FDSAUDITLINK__">{"fdsup://IBCentral/FAT Viewer?action=UPDATE&amp;creator=factset&amp;DOC_NAME=fat:reuters_qtrly_source_window.fat&amp;display_string=Audit&amp;DYN_ARGS=TRUE&amp;VAR:ID1=63934E10&amp;VAR:RCODE=EBIT&amp;VAR:SDATE=20071099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0__FDSAUDITLINK___1">{"fdsup://directions/FAT Viewer?action=UPDATE&amp;creator=factset&amp;DYN_ARGS=TRUE&amp;DOC_NAME=FAT:FQL_AUDITING_CLIENT_TEMPLATE.FAT&amp;display_string=Audit&amp;VAR:KEY=NWDIXMPYNQ&amp;VAR:QUERY=RkZfRUJJVChDQUwsMjAxMCwsLCxVU0Qp&amp;WINDOW=FIRST_POPUP&amp;HEIGHT=450&amp;WIDTH=450&amp;START_MAXIMI","ZED=FALSE&amp;VAR:CALENDAR=US&amp;VAR:SYMBOL=MKTG&amp;VAR:INDEX=0"}</definedName>
    <definedName name="_260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qtrly_source_window.fat&amp;display_string=Audit&amp;DYN_ARGS=TRUE&amp;VAR:ID1=23102110&amp;VAR:RCODE=EBIT&amp;VAR:SDATE=20071299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1__FDSAUDITLINK___1">{"fdsup://directions/FAT Viewer?action=UPDATE&amp;creator=factset&amp;DYN_ARGS=TRUE&amp;DOC_NAME=FAT:FQL_AUDITING_CLIENT_TEMPLATE.FAT&amp;display_string=Audit&amp;VAR:KEY=NSBUFKXERQ&amp;VAR:QUERY=RkZfRUJJVChDQUwsMjAwOSwsLCxVU0Qp&amp;WINDOW=FIRST_POPUP&amp;HEIGHT=450&amp;WIDTH=450&amp;START_MAXIMI","ZED=FALSE&amp;VAR:CALENDAR=US&amp;VAR:SYMBOL=MKTG&amp;VAR:INDEX=0"}</definedName>
    <definedName name="_261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69371810&amp;VAR:RCODE=EBIT&amp;VAR:SDATE=20071299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2__FDSAUDITLINK___1">{"fdsup://directions/FAT Viewer?action=UPDATE&amp;creator=factset&amp;DYN_ARGS=TRUE&amp;DOC_NAME=FAT:FQL_AUDITING_CLIENT_TEMPLATE.FAT&amp;display_string=Audit&amp;VAR:KEY=JELOVKNOVG&amp;VAR:QUERY=RkZfU0FMRVMoQ0FMLDIwMTAsLCwsVVNEKQ==&amp;WINDOW=FIRST_POPUP&amp;HEIGHT=450&amp;WIDTH=450&amp;START_MA","XIMIZED=FALSE&amp;VAR:CALENDAR=US&amp;VAR:SYMBOL=MKTG&amp;VAR:INDEX=0"}</definedName>
    <definedName name="_262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1e2c35fc14cab8ec72ec0114280d2" hidden="1">#REF!</definedName>
    <definedName name="_262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5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6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7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8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9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qtrly_source_window.fat&amp;display_string=Audit&amp;DYN_ARGS=TRUE&amp;VAR:ID1=23102110&amp;VAR:RCODE=ACAE&amp;VAR:SDATE=20071299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3__FDSAUDITLINK___1">{"fdsup://directions/FAT Viewer?action=UPDATE&amp;creator=factset&amp;DYN_ARGS=TRUE&amp;DOC_NAME=FAT:FQL_AUDITING_CLIENT_TEMPLATE.FAT&amp;display_string=Audit&amp;VAR:KEY=ZQLCHYTMBQ&amp;VAR:QUERY=RkZfU0FMRVMoQ0FMLDIwMDksLCwsVVNEKQ==&amp;WINDOW=FIRST_POPUP&amp;HEIGHT=450&amp;WIDTH=450&amp;START_MA","XIMIZED=FALSE&amp;VAR:CALENDAR=US&amp;VAR:SYMBOL=MKTG&amp;VAR:INDEX=0"}</definedName>
    <definedName name="_2630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1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2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3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4__FDSAUDITLINK__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__FDSAUDITLINK__">{"fdsup://IBCentral/FAT Viewer?action=UPDATE&amp;creator=factset&amp;DOC_NAME=fat:reuters_qtrly_source_window.fat&amp;display_string=Audit&amp;DYN_ARGS=TRUE&amp;VAR:ID1=69371810&amp;VAR:RCODE=ACAE&amp;VAR:SDATE=20071299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_1">{"fdsup://directions/FAT Viewer?action=UPDATE&amp;creator=factset&amp;DYN_ARGS=TRUE&amp;DOC_NAME=FAT:FQL_AUDITING_CLIENT_TEMPLATE.FAT&amp;display_string=Audit&amp;VAR:KEY=RMBWXKVCHO&amp;VAR:QUERY=RkZfU0FMRVMoQ0FMLDIwMDgsLCwsVVNEKQ==&amp;WINDOW=FIRST_POPUP&amp;HEIGHT=450&amp;WIDTH=450&amp;START_MA","XIMIZED=FALSE&amp;VAR:CALENDAR=US&amp;VAR:SYMBOL=MKTG&amp;VAR:INDEX=0"}</definedName>
    <definedName name="_264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__FDSAUDITLINK__">{"fdsup://IBCentral/FAT Viewer?action=UPDATE&amp;creator=factset&amp;DOC_NAME=fat:reuters_qtrly_source_window.fat&amp;display_string=Audit&amp;DYN_ARGS=TRUE&amp;VAR:ID1=23102110&amp;VAR:RCODE=STLD&amp;VAR:SDATE=20071299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5__FDSAUDITLINK___1">{"fdsup://directions/FAT Viewer?action=UPDATE&amp;creator=factset&amp;DYN_ARGS=TRUE&amp;DOC_NAME=FAT:FQL_AUDITING_CLIENT_TEMPLATE.FAT&amp;display_string=Audit&amp;VAR:KEY=HENGRQDGNC&amp;VAR:QUERY=RkZfUk9FKEFOTiwp&amp;WINDOW=FIRST_POPUP&amp;HEIGHT=450&amp;WIDTH=450&amp;START_MAXIMIZED=FALSE&amp;VAR:CA","LENDAR=US&amp;VAR:SYMBOL=MKTG&amp;VAR:INDEX=0"}</definedName>
    <definedName name="_265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__FDSAUDITLINK__">{"fdsup://IBCentral/FAT Viewer?action=UPDATE&amp;creator=factset&amp;DOC_NAME=fat:reuters_annual_shs_src_window.fat&amp;display_string=Audit&amp;DYN_ARGS=TRUE&amp;VAR:ID1=23102110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66__FDSAUDITLINK___1">{"fdsup://Directions/FactSet Auditing Viewer?action=AUDIT_VALUE&amp;DB=129&amp;ID1=76124810&amp;VALUEID=18321&amp;SDATE=2010&amp;PERIODTYPE=ANN_STD&amp;SCFT=3&amp;window=popup_no_bar&amp;width=385&amp;height=120&amp;START_MAXIMIZED=FALSE&amp;creator=factset&amp;display_string=Audit"}</definedName>
    <definedName name="_266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__FDSAUDITLINK__">{"fdsup://IBCentral/FAT Viewer?action=UPDATE&amp;creator=factset&amp;DOC_NAME=fat:reuters_annual_shs_src_window.fat&amp;display_string=Audit&amp;DYN_ARGS=TRUE&amp;VAR:ID1=69371810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267__FDSAUDITLINK___1">{"fdsup://Directions/FactSet Auditing Viewer?action=AUDIT_VALUE&amp;DB=129&amp;ID1=76124810&amp;VALUEID=18141&amp;SDATE=2010&amp;PERIODTYPE=ANN_STD&amp;SCFT=3&amp;window=popup_no_bar&amp;width=385&amp;height=120&amp;START_MAXIMIZED=FALSE&amp;creator=factset&amp;display_string=Audit"}</definedName>
    <definedName name="_267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__FDSAUDITLINK__">{"fdsup://directions/FAT Viewer?action=UPDATE&amp;creator=factset&amp;DYN_ARGS=TRUE&amp;DOC_NAME=FAT:FQL_AUDITING_CLIENT_TEMPLATE.FAT&amp;display_string=Audit&amp;VAR:KEY=TONQHQDUZK&amp;VAR:QUERY=RkZfTkVUX0lOQyhBTk4sMCk=&amp;WINDOW=FIRST_POPUP&amp;HEIGHT=450&amp;WIDTH=450&amp;START_MAXIMIZED=FALS","E&amp;VAR:CALENDAR=US&amp;VAR:SYMBOL=FOE&amp;VAR:INDEX=0"}</definedName>
    <definedName name="_268__FDSAUDITLINK___1">{"fdsup://directions/FAT Viewer?action=UPDATE&amp;creator=factset&amp;DYN_ARGS=TRUE&amp;DOC_NAME=FAT:FQL_AUDITING_CLIENT_TEMPLATE.FAT&amp;display_string=Audit&amp;VAR:KEY=XCJKLQXWVY&amp;VAR:QUERY=RkZfRUJJVERBX0lCKExUTSwwKQ==&amp;WINDOW=FIRST_POPUP&amp;HEIGHT=450&amp;WIDTH=450&amp;START_MAXIMIZED=","FALSE&amp;VAR:CALENDAR=US&amp;VAR:SYMBOL=MKTG&amp;VAR:INDEX=0"}</definedName>
    <definedName name="_268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__FDSAUDITLINK__">{"fdsup://Directions/FactSet Auditing Viewer?action=AUDIT_VALUE&amp;DB=129&amp;ID1=04420910&amp;VALUEID=05376&amp;SDATE=2008&amp;PERIODTYPE=ANN_STD&amp;window=popup_no_bar&amp;width=385&amp;height=120&amp;START_MAXIMIZED=FALSE&amp;creator=factset&amp;display_string=Audit"}</definedName>
    <definedName name="_269__FDSAUDITLINK___1">{"fdsup://directions/FAT Viewer?action=UPDATE&amp;creator=factset&amp;DYN_ARGS=TRUE&amp;DOC_NAME=FAT:FQL_AUDITING_CLIENT_TEMPLATE.FAT&amp;display_string=Audit&amp;VAR:KEY=NOHCJAJMJO&amp;VAR:QUERY=RkZfRU5UUlBSX1ZBTF9EQUlMWSgwLCwsUkYsLCdESUwnKQ==&amp;WINDOW=FIRST_POPUP&amp;HEIGHT=450&amp;WIDTH=","450&amp;START_MAXIMIZED=FALSE&amp;VAR:CALENDAR=US&amp;VAR:SYMBOL=MKTG&amp;VAR:INDEX=0"}</definedName>
    <definedName name="_2690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1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2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3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4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5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6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7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8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9__FDSAUDITLINK__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f7b1bf402242fb89cbfc2bcbae6fd7" hidden="1">#REF!</definedName>
    <definedName name="_27__123Graph_BEUMC_CS" hidden="1">'[10]#REF'!$E$113:$T$113</definedName>
    <definedName name="_27__FDSAUDITLINK__">{"fdsup://directions/FAT Viewer?action=UPDATE&amp;creator=factset&amp;DYN_ARGS=TRUE&amp;DOC_NAME=FAT:FQL_AUDITING_CLIENT_TEMPLATE.FAT&amp;display_string=Audit&amp;VAR:KEY=UTYBGPKXAV&amp;VAR:QUERY=RkZfRU5UUlBSX1ZBTF9EQUlMWSg0MDc2NywsLCwsJ0RJTCcp&amp;WINDOW=FIRST_POPUP&amp;HEIGHT=450&amp;WIDTH=","450&amp;START_MAXIMIZED=FALSE&amp;VAR:CALENDAR=US&amp;VAR:SYMBOL=MTEX&amp;VAR:INDEX=0"}</definedName>
    <definedName name="_27__FDSAUDITLINK___1">{"fdsup://Directions/FactSet Auditing Viewer?action=AUDIT_VALUE&amp;DB=129&amp;ID1=88632Q10&amp;VALUEID=05194&amp;SDATE=201103&amp;PERIODTYPE=QTR_STD&amp;SCFT=3&amp;window=popup_no_bar&amp;width=385&amp;height=120&amp;START_MAXIMIZED=FALSE&amp;creator=factset&amp;display_string=Audit"}</definedName>
    <definedName name="_270__FDSAUDITLINK__">{"fdsup://Directions/FactSet Auditing Viewer?action=AUDIT_VALUE&amp;DB=129&amp;ID1=04420910&amp;VALUEID=05376&amp;SDATE=2007&amp;PERIODTYPE=ANN_STD&amp;window=popup_no_bar&amp;width=385&amp;height=120&amp;START_MAXIMIZED=FALSE&amp;creator=factset&amp;display_string=Audit"}</definedName>
    <definedName name="_270__FDSAUDITLINK___1">{"fdsup://Directions/FactSet Auditing Viewer?action=AUDIT_VALUE&amp;DB=129&amp;ID1=76124810&amp;VALUEID=03451&amp;SDATE=2010&amp;PERIODTYPE=ANN_STD&amp;SCFT=3&amp;window=popup_no_bar&amp;width=385&amp;height=120&amp;START_MAXIMIZED=FALSE&amp;creator=factset&amp;display_string=Audit"}</definedName>
    <definedName name="_270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c09a1b7a3487093b35b01bc3adb95" hidden="1">#REF!</definedName>
    <definedName name="_271__FDSAUDITLINK__">{"fdsup://directions/FAT Viewer?action=UPDATE&amp;creator=factset&amp;DYN_ARGS=TRUE&amp;DOC_NAME=FAT:FQL_AUDITING_CLIENT_TEMPLATE.FAT&amp;display_string=Audit&amp;VAR:KEY=FEZCLCRSDA&amp;VAR:QUERY=RkZfTkVUX0lOQyhBTk4sMCk=&amp;WINDOW=FIRST_POPUP&amp;HEIGHT=450&amp;WIDTH=450&amp;START_MAXIMIZED=FALS","E&amp;VAR:CALENDAR=US&amp;VAR:SYMBOL=FUL&amp;VAR:INDEX=0"}</definedName>
    <definedName name="_271__FDSAUDITLINK___1">{"fdsup://Directions/FactSet Auditing Viewer?action=AUDIT_VALUE&amp;DB=129&amp;ID1=76124810&amp;VALUEID=02001&amp;SDATE=201103&amp;PERIODTYPE=QTR_STD&amp;SCFT=3&amp;window=popup_no_bar&amp;width=385&amp;height=120&amp;START_MAXIMIZED=FALSE&amp;creator=factset&amp;display_string=Audit"}</definedName>
    <definedName name="_271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__FDSAUDITLINK__">{"fdsup://Directions/FactSet Auditing Viewer?action=AUDIT_VALUE&amp;DB=129&amp;ID1=35969410&amp;VALUEID=04751&amp;SDATE=2009&amp;PERIODTYPE=ANN_STD&amp;window=popup_no_bar&amp;width=385&amp;height=120&amp;START_MAXIMIZED=FALSE&amp;creator=factset&amp;display_string=Audit"}</definedName>
    <definedName name="_272__FDSAUDITLINK___1">{"fdsup://Directions/FactSet Auditing Viewer?action=AUDIT_VALUE&amp;DB=129&amp;ID1=76124810&amp;VALUEID=05194&amp;SDATE=201103&amp;PERIODTYPE=QTR_STD&amp;SCFT=3&amp;window=popup_no_bar&amp;width=385&amp;height=120&amp;START_MAXIMIZED=FALSE&amp;creator=factset&amp;display_string=Audit"}</definedName>
    <definedName name="_272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__FDSAUDITLINK__">{"fdsup://directions/FAT Viewer?action=UPDATE&amp;creator=factset&amp;DYN_ARGS=TRUE&amp;DOC_NAME=FAT:FQL_AUDITING_CLIENT_TEMPLATE.FAT&amp;display_string=Audit&amp;VAR:KEY=WFAZYZAZOH&amp;VAR:QUERY=RkZfTkVUX0lOQyhBTk4sMCk=&amp;WINDOW=FIRST_POPUP&amp;HEIGHT=450&amp;WIDTH=450&amp;START_MAXIMIZED=FALS","E&amp;VAR:CALENDAR=US&amp;VAR:SYMBOL=ALB&amp;VAR:INDEX=0"}</definedName>
    <definedName name="_273__FDSAUDITLINK___1">{"fdsup://directions/FAT Viewer?action=UPDATE&amp;creator=factset&amp;DYN_ARGS=TRUE&amp;DOC_NAME=FAT:FQL_AUDITING_CLIENT_TEMPLATE.FAT&amp;display_string=Audit&amp;VAR:KEY=VUZCZEXGTS&amp;VAR:QUERY=RkZfRUJJVChDQUwsMjAxMCwsLCxVU0Qp&amp;WINDOW=FIRST_POPUP&amp;HEIGHT=450&amp;WIDTH=450&amp;START_MAXIMI","ZED=FALSE&amp;VAR:CALENDAR=US&amp;VAR:SYMBOL=TNGO&amp;VAR:INDEX=0"}</definedName>
    <definedName name="_273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576e484a740dba989cfbcc402302d" hidden="1">#REF!</definedName>
    <definedName name="_273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__FDSAUDITLINK__">{"fdsup://Directions/FactSet Auditing Viewer?action=AUDIT_VALUE&amp;DB=129&amp;ID1=01265310&amp;VALUEID=04751&amp;SDATE=2009&amp;PERIODTYPE=ANN_STD&amp;window=popup_no_bar&amp;width=385&amp;height=120&amp;START_MAXIMIZED=FALSE&amp;creator=factset&amp;display_string=Audit"}</definedName>
    <definedName name="_274__FDSAUDITLINK___1">{"fdsup://directions/FAT Viewer?action=UPDATE&amp;creator=factset&amp;DYN_ARGS=TRUE&amp;DOC_NAME=FAT:FQL_AUDITING_CLIENT_TEMPLATE.FAT&amp;display_string=Audit&amp;VAR:KEY=VWDSVUPIZA&amp;VAR:QUERY=RkZfRUJJVChDQUwsMjAwOSwsLCxVU0Qp&amp;WINDOW=FIRST_POPUP&amp;HEIGHT=450&amp;WIDTH=450&amp;START_MAXIMI","ZED=FALSE&amp;VAR:CALENDAR=US&amp;VAR:SYMBOL=TNGO&amp;VAR:INDEX=0"}</definedName>
    <definedName name="_274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__FDSAUDITLINK__">{"fdsup://directions/FAT Viewer?action=UPDATE&amp;creator=factset&amp;DYN_ARGS=TRUE&amp;DOC_NAME=FAT:FQL_AUDITING_CLIENT_TEMPLATE.FAT&amp;display_string=Audit&amp;VAR:KEY=LWNEPKPEBA&amp;VAR:QUERY=RkZfTkVUX0lOQyhBTk4sMCk=&amp;WINDOW=FIRST_POPUP&amp;HEIGHT=450&amp;WIDTH=450&amp;START_MAXIMIZED=FALS","E&amp;VAR:CALENDAR=US&amp;VAR:SYMBOL=FMC&amp;VAR:INDEX=0"}</definedName>
    <definedName name="_275__FDSAUDITLINK___1">{"fdsup://directions/FAT Viewer?action=UPDATE&amp;creator=factset&amp;DYN_ARGS=TRUE&amp;DOC_NAME=FAT:FQL_AUDITING_CLIENT_TEMPLATE.FAT&amp;display_string=Audit&amp;VAR:KEY=VUZCZEXGTS&amp;VAR:QUERY=RkZfRUJJVChDQUwsMjAxMCwsLCxVU0Qp&amp;WINDOW=FIRST_POPUP&amp;HEIGHT=450&amp;WIDTH=450&amp;START_MAXIMI","ZED=FALSE&amp;VAR:CALENDAR=US&amp;VAR:SYMBOL=TNGO&amp;VAR:INDEX=0"}</definedName>
    <definedName name="_275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6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7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8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9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__FDSAUDITLINK__">{"fdsup://Directions/FactSet Auditing Viewer?action=AUDIT_VALUE&amp;DB=129&amp;ID1=30249130&amp;VALUEID=04751&amp;SDATE=2009&amp;PERIODTYPE=ANN_STD&amp;window=popup_no_bar&amp;width=385&amp;height=120&amp;START_MAXIMIZED=FALSE&amp;creator=factset&amp;display_string=Audit"}</definedName>
    <definedName name="_276__FDSAUDITLINK___1">{"fdsup://directions/FAT Viewer?action=UPDATE&amp;creator=factset&amp;DYN_ARGS=TRUE&amp;DOC_NAME=FAT:FQL_AUDITING_CLIENT_TEMPLATE.FAT&amp;display_string=Audit&amp;VAR:KEY=VWDSVUPIZA&amp;VAR:QUERY=RkZfRUJJVChDQUwsMjAwOSwsLCxVU0Qp&amp;WINDOW=FIRST_POPUP&amp;HEIGHT=450&amp;WIDTH=450&amp;START_MAXIMI","ZED=FALSE&amp;VAR:CALENDAR=US&amp;VAR:SYMBOL=TNGO&amp;VAR:INDEX=0"}</definedName>
    <definedName name="_2760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1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2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3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4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5__FDSAUDITLINK__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0.528767&amp;VAR:V=11.444082&amp;VAR:V0=12.516000&amp;VAR:V1=10.632552&amp;VAR:Y0=2010&amp;VAR:Y1=2011&amp;VAR:P=1078.747149&amp;VAR:DATE=20100712&amp;VAR:THRESH=-|-|","-|-|-|-|-"}</definedName>
    <definedName name="_277__FDSAUDITLINK___1">{"fdsup://directions/FAT Viewer?action=UPDATE&amp;creator=factset&amp;DYN_ARGS=TRUE&amp;DOC_NAME=FAT:FQL_AUDITING_CLIENT_TEMPLATE.FAT&amp;display_string=Audit&amp;VAR:KEY=ZWHUBAVMXK&amp;VAR:QUERY=RkZfU0FMRVMoQ0FMLDIwMTAsLCwsVVNEKQ==&amp;WINDOW=FIRST_POPUP&amp;HEIGHT=450&amp;WIDTH=450&amp;START_MA","XIMIZED=FALSE&amp;VAR:CALENDAR=US&amp;VAR:SYMBOL=TNGO&amp;VAR:INDEX=0"}</definedName>
    <definedName name="_277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ce0e8df174fa99e7bd1cd35910f50" hidden="1">#REF!</definedName>
    <definedName name="_27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0.528767&amp;VAR:V=11.444082&amp;VAR:V0=12.516000&amp;VAR:V1=10.632552&amp;VAR:Y0=2010&amp;VAR:Y1=2011&amp;VAR:P=1078.747149&amp;VAR:DATE=20100712&amp;VAR:THRESH=-|-|","-|-|-|-|-"}</definedName>
    <definedName name="_278__FDSAUDITLINK___1">{"fdsup://directions/FAT Viewer?action=UPDATE&amp;creator=factset&amp;DYN_ARGS=TRUE&amp;DOC_NAME=FAT:FQL_AUDITING_CLIENT_TEMPLATE.FAT&amp;display_string=Audit&amp;VAR:KEY=BAJUXWLQZM&amp;VAR:QUERY=RkZfU0FMRVMoQ0FMLDIwMDksLCwsVVNEKQ==&amp;WINDOW=FIRST_POPUP&amp;HEIGHT=450&amp;WIDTH=450&amp;START_MA","XIMIZED=FALSE&amp;VAR:CALENDAR=US&amp;VAR:SYMBOL=TNGO&amp;VAR:INDEX=0"}</definedName>
    <definedName name="_278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0.876712&amp;VAR:V=13.816816&amp;VAR:V0=16.844490&amp;VAR:V1=13.476188&amp;VAR:Y0=2009&amp;VAR:Y1=2010&amp;VAR:P=1109.298617&amp;VAR:DATE=20091116&amp;VAR:THRESH=-|-|","-|-|-|-|-"}</definedName>
    <definedName name="_279__FDSAUDITLINK___1">{"fdsup://directions/FAT Viewer?action=UPDATE&amp;creator=factset&amp;DYN_ARGS=TRUE&amp;DOC_NAME=FAT:FQL_AUDITING_CLIENT_TEMPLATE.FAT&amp;display_string=Audit&amp;VAR:KEY=TGFAHONGZK&amp;VAR:QUERY=RkZfU0FMRVMoQ0FMLDIwMDgsLCwsVVNEKQ==&amp;WINDOW=FIRST_POPUP&amp;HEIGHT=450&amp;WIDTH=450&amp;START_MA","XIMIZED=FALSE&amp;VAR:CALENDAR=US&amp;VAR:SYMBOL=TNGO&amp;VAR:INDEX=0"}</definedName>
    <definedName name="_279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__123Graph_BMC_CSCON" hidden="1">'[10]#REF'!$E$205:$T$205</definedName>
    <definedName name="_28__FDSAUDITLINK__">{"fdsup://directions/FAT Viewer?action=UPDATE&amp;creator=factset&amp;DYN_ARGS=TRUE&amp;DOC_NAME=FAT:FQL_AUDITING_CLIENT_TEMPLATE.FAT&amp;display_string=Audit&amp;VAR:KEY=ONQXAZSRMT&amp;VAR:QUERY=RkZfRU5UUlBSX1ZBTF9EQUlMWSg0MDc2NywsLCwsJ0RJTCcp&amp;WINDOW=FIRST_POPUP&amp;HEIGHT=450&amp;WIDTH=","450&amp;START_MAXIMIZED=FALSE&amp;VAR:CALENDAR=US&amp;VAR:SYMBOL=405780&amp;VAR:INDEX=0"}</definedName>
    <definedName name="_28__FDSAUDITLINK___1">{"fdsup://directions/FAT Viewer?action=UPDATE&amp;creator=factset&amp;DYN_ARGS=TRUE&amp;DOC_NAME=FAT:FQL_AUDITING_CLIENT_TEMPLATE.FAT&amp;display_string=Audit&amp;VAR:KEY=LUNGLONYPO&amp;VAR:QUERY=RkZfRUJJVChDQUwsMjAxMCwsLCxVU0Qp&amp;WINDOW=FIRST_POPUP&amp;HEIGHT=450&amp;WIDTH=450&amp;START_MAXIMI","ZED=FALSE&amp;VAR:CALENDAR=US&amp;VAR:SYMBOL=ORCL&amp;VAR:INDEX=0"}</definedName>
    <definedName name="_28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0.501370&amp;VAR:V=11.495092&amp;VAR:V0=12.516000&amp;VAR:V1=10.632552&amp;VAR:Y0=2010&amp;VAR:Y1=2011&amp;VAR:P=1022.582975&amp;VAR:DATE=20100702&amp;VAR:THRESH=-|-|","-|-|-|-|-"}</definedName>
    <definedName name="_280__FDSAUDITLINK___1">{"fdsup://directions/FAT Viewer?action=UPDATE&amp;creator=factset&amp;DYN_ARGS=TRUE&amp;DOC_NAME=FAT:FQL_AUDITING_CLIENT_TEMPLATE.FAT&amp;display_string=Audit&amp;VAR:KEY=LCXGBSJWRM&amp;VAR:QUERY=RkZfUk9FKEFOTiwp&amp;WINDOW=FIRST_POPUP&amp;HEIGHT=450&amp;WIDTH=450&amp;START_MAXIMIZED=FALSE&amp;VAR:CA","LENDAR=US&amp;VAR:SYMBOL=TNGO&amp;VAR:INDEX=0"}</definedName>
    <definedName name="_280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0.501370&amp;VAR:V=11.495092&amp;VAR:V0=12.516000&amp;VAR:V1=10.632552&amp;VAR:Y0=2010&amp;VAR:Y1=2011&amp;VAR:P=1022.582975&amp;VAR:DATE=20100702&amp;VAR:THRESH=-|-|","-|-|-|-|-"}</definedName>
    <definedName name="_281__FDSAUDITLINK___1">{"fdsup://Directions/FactSet Auditing Viewer?action=AUDIT_VALUE&amp;DB=129&amp;ID1=87582Y10&amp;VALUEID=18321&amp;SDATE=2010&amp;PERIODTYPE=ANN_STD&amp;SCFT=3&amp;window=popup_no_bar&amp;width=385&amp;height=120&amp;START_MAXIMIZED=FALSE&amp;creator=factset&amp;display_string=Audit"}</definedName>
    <definedName name="_281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0.857534&amp;VAR:V=13.871357&amp;VAR:V0=16.844490&amp;VAR:V1=13.476188&amp;VAR:Y0=2009&amp;VAR:Y1=2010&amp;VAR:P=1093.080333&amp;VAR:DATE=20091109&amp;VAR:THRESH=-|-|","-|-|-|-|-"}</definedName>
    <definedName name="_282__FDSAUDITLINK___1">{"fdsup://Directions/FactSet Auditing Viewer?action=AUDIT_VALUE&amp;DB=129&amp;ID1=87582Y10&amp;VALUEID=03249&amp;SDATE=2010&amp;PERIODTYPE=ANN_STD&amp;SCFT=3&amp;window=popup_no_bar&amp;width=385&amp;height=120&amp;START_MAXIMIZED=FALSE&amp;creator=factset&amp;display_string=Audit"}</definedName>
    <definedName name="_282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2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3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4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5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6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7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8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9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0.490411&amp;VAR:V=12.153797&amp;VAR:V0=13.195642&amp;VAR:V1=11.232286&amp;VAR:Y0=2010&amp;VAR:Y1=2011&amp;VAR:P=1074.569958&amp;VAR:DATE=20100628&amp;VAR:THRESH=-|-|","-|-|-|-|-"}</definedName>
    <definedName name="_283__FDSAUDITLINK___1">{"fdsup://Directions/FactSet Auditing Viewer?action=AUDIT_VALUE&amp;DB=129&amp;ID1=87582Y10&amp;VALUEID=18141&amp;SDATE=2010&amp;PERIODTYPE=ANN_STD&amp;SCFT=3&amp;window=popup_no_bar&amp;width=385&amp;height=120&amp;START_MAXIMIZED=FALSE&amp;creator=factset&amp;display_string=Audit"}</definedName>
    <definedName name="_2830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1__FDSAUDITLINK__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0.490411&amp;VAR:V=12.153797&amp;VAR:V0=13.195642&amp;VAR:V1=11.232286&amp;VAR:Y0=2010&amp;VAR:Y1=2011&amp;VAR:P=1074.569958&amp;VAR:DATE=20100628&amp;VAR:THRESH=-|-|","-|-|-|-|-"}</definedName>
    <definedName name="_284__FDSAUDITLINK___1">{"fdsup://directions/FAT Viewer?action=UPDATE&amp;creator=factset&amp;DYN_ARGS=TRUE&amp;DOC_NAME=FAT:FQL_AUDITING_CLIENT_TEMPLATE.FAT&amp;display_string=Audit&amp;VAR:KEY=FERWLSNORA&amp;VAR:QUERY=RkZfRUJJVERBX0lCKExUTSwwKQ==&amp;WINDOW=FIRST_POPUP&amp;HEIGHT=450&amp;WIDTH=450&amp;START_MAXIMIZED=","FALSE&amp;VAR:CALENDAR=US&amp;VAR:SYMBOL=TNGO&amp;VAR:INDEX=0"}</definedName>
    <definedName name="_284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0.838356&amp;VAR:V=13.926330&amp;VAR:V0=16.844490&amp;VAR:V1=13.476188&amp;VAR:Y0=2009&amp;VAR:Y1=2010&amp;VAR:P=1042.876803&amp;VAR:DATE=20091102&amp;VAR:THRESH=-|-|","-|-|-|-|-"}</definedName>
    <definedName name="_285__FDSAUDITLINK___1">{"fdsup://directions/FAT Viewer?action=UPDATE&amp;creator=factset&amp;DYN_ARGS=TRUE&amp;DOC_NAME=FAT:FQL_AUDITING_CLIENT_TEMPLATE.FAT&amp;display_string=Audit&amp;VAR:KEY=REXKHATSHY&amp;VAR:QUERY=RkZfRU5UUlBSX1ZBTF9EQUlMWSgwLCwsUkYsLCdESUwnKQ==&amp;WINDOW=FIRST_POPUP&amp;HEIGHT=450&amp;WIDTH=","450&amp;START_MAXIMIZED=FALSE&amp;VAR:CALENDAR=US&amp;VAR:SYMBOL=TNGO&amp;VAR:INDEX=0"}</definedName>
    <definedName name="_285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0.471233&amp;VAR:V=12.191439&amp;VAR:V0=13.195642&amp;VAR:V1=11.232286&amp;VAR:Y0=2010&amp;VAR:Y1=2011&amp;VAR:P=1113.198648&amp;VAR:DATE=20100621&amp;VAR:THRESH=-|-|","-|-|-|-|-"}</definedName>
    <definedName name="_286__FDSAUDITLINK___1">{"fdsup://Directions/FactSet Auditing Viewer?action=AUDIT_VALUE&amp;DB=129&amp;ID1=87582Y10&amp;VALUEID=03451&amp;SDATE=2010&amp;PERIODTYPE=ANN_STD&amp;SCFT=3&amp;window=popup_no_bar&amp;width=385&amp;height=120&amp;START_MAXIMIZED=FALSE&amp;creator=factset&amp;display_string=Audit"}</definedName>
    <definedName name="_286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0.471233&amp;VAR:V=12.191439&amp;VAR:V0=13.195642&amp;VAR:V1=11.232286&amp;VAR:Y0=2010&amp;VAR:Y1=2011&amp;VAR:P=1113.198648&amp;VAR:DATE=20100621&amp;VAR:THRESH=-|-|","-|-|-|-|-"}</definedName>
    <definedName name="_287__FDSAUDITLINK___1">{"fdsup://Directions/FactSet Auditing Viewer?action=AUDIT_VALUE&amp;DB=129&amp;ID1=87582Y10&amp;VALUEID=02001&amp;SDATE=201103&amp;PERIODTYPE=QTR_STD&amp;SCFT=3&amp;window=popup_no_bar&amp;width=385&amp;height=120&amp;START_MAXIMIZED=FALSE&amp;creator=factset&amp;display_string=Audit"}</definedName>
    <definedName name="_287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0.819178&amp;VAR:V=14.609718&amp;VAR:V0=17.611017&amp;VAR:V1=14.080052&amp;VAR:Y0=2009&amp;VAR:Y1=2010&amp;VAR:P=1066.950179&amp;VAR:DATE=20091026&amp;VAR:THRESH=-|-|","-|-|-|-|-"}</definedName>
    <definedName name="_288__FDSAUDITLINK___1">{"fdsup://Directions/FactSet Auditing Viewer?action=AUDIT_VALUE&amp;DB=129&amp;ID1=87582Y10&amp;VALUEID=05194&amp;SDATE=201103&amp;PERIODTYPE=QTR_STD&amp;SCFT=3&amp;window=popup_no_bar&amp;width=385&amp;height=120&amp;START_MAXIMIZED=FALSE&amp;creator=factset&amp;display_string=Audit"}</definedName>
    <definedName name="_288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6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7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8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9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0.452055&amp;VAR:V=12.229315&amp;VAR:V0=13.195642&amp;VAR:V1=11.232286&amp;VAR:Y0=2010&amp;VAR:Y1=2011&amp;VAR:P=1089.625561&amp;VAR:DATE=20100614&amp;VAR:THRESH=-|-|","-|-|-|-|-"}</definedName>
    <definedName name="_289__FDSAUDITLINK___1">{"fdsup://directions/FAT Viewer?action=UPDATE&amp;creator=factset&amp;DYN_ARGS=TRUE&amp;DOC_NAME=FAT:FQL_AUDITING_CLIENT_TEMPLATE.FAT&amp;display_string=Audit&amp;VAR:KEY=CZYJMLULSN&amp;VAR:QUERY=RkZfRUJJVChDQUwsMjAwOSwsLCxVU0Qp&amp;WINDOW=FIRST_POPUP&amp;HEIGHT=450&amp;WIDTH=450&amp;START_MAXIMI","ZED=FALSE&amp;VAR:CALENDAR=US&amp;VAR:SYMBOL=SQI&amp;VAR:INDEX=0"}</definedName>
    <definedName name="_2890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1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2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3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4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5__FDSAUDITLINK__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6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7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8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9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__123Graph_BMC_CSDRA" hidden="1">'[10]#REF'!$E$197:$T$197</definedName>
    <definedName name="_29__FDSAUDITLINK__">{"fdsup://directions/FAT Viewer?action=UPDATE&amp;creator=factset&amp;DYN_ARGS=TRUE&amp;DOC_NAME=FAT:FQL_AUDITING_CLIENT_TEMPLATE.FAT&amp;display_string=Audit&amp;VAR:KEY=SNGJUZGBGB&amp;VAR:QUERY=RkZfRU5UUlBSX1ZBTF9EQUlMWSg0MDc2NywsLCwsJ0RJTCcp&amp;WINDOW=FIRST_POPUP&amp;HEIGHT=450&amp;WIDTH=","450&amp;START_MAXIMIZED=FALSE&amp;VAR:CALENDAR=US&amp;VAR:SYMBOL=KMB&amp;VAR:INDEX=0"}</definedName>
    <definedName name="_29__FDSAUDITLINK___1">{"fdsup://directions/FAT Viewer?action=UPDATE&amp;creator=factset&amp;DYN_ARGS=TRUE&amp;DOC_NAME=FAT:FQL_AUDITING_CLIENT_TEMPLATE.FAT&amp;display_string=Audit&amp;VAR:KEY=HAJGXGBAPS&amp;VAR:QUERY=RkZfRUJJVChDQUwsMjAwOSwsLCxVU0Qp&amp;WINDOW=FIRST_POPUP&amp;HEIGHT=450&amp;WIDTH=450&amp;START_MAXIMI","ZED=FALSE&amp;VAR:CALENDAR=US&amp;VAR:SYMBOL=ORCL&amp;VAR:INDEX=0"}</definedName>
    <definedName name="_29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0.452055&amp;VAR:V=12.229315&amp;VAR:V0=13.195642&amp;VAR:V1=11.232286&amp;VAR:Y0=2010&amp;VAR:Y1=2011&amp;VAR:P=1089.625561&amp;VAR:DATE=20100614&amp;VAR:THRESH=-|-|","-|-|-|-|-"}</definedName>
    <definedName name="_290__FDSAUDITLINK___1">{"fdsup://directions/FAT Viewer?action=UPDATE&amp;creator=factset&amp;DYN_ARGS=TRUE&amp;DOC_NAME=FAT:FQL_AUDITING_CLIENT_TEMPLATE.FAT&amp;display_string=Audit&amp;VAR:KEY=KXMHWJMDGB&amp;VAR:QUERY=RkZfRUJJVChDQUwsMjAwOSwsLCxVU0Qp&amp;WINDOW=FIRST_POPUP&amp;HEIGHT=450&amp;WIDTH=450&amp;START_MAXIMI","ZED=FALSE&amp;VAR:CALENDAR=US&amp;VAR:SYMBOL=CNQR&amp;VAR:INDEX=0"}</definedName>
    <definedName name="_2900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1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2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3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4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5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6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7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8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9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0.800000&amp;VAR:V=14.668241&amp;VAR:V0=17.611017&amp;VAR:V1=14.080052&amp;VAR:Y0=2009&amp;VAR:Y1=2010&amp;VAR:P=1097.907390&amp;VAR:DATE=20091019&amp;VAR:THRESH=-|-|","-|-|-|-|-"}</definedName>
    <definedName name="_291__FDSAUDITLINK___1">{"fdsup://directions/FAT Viewer?action=UPDATE&amp;creator=factset&amp;DYN_ARGS=TRUE&amp;DOC_NAME=FAT:FQL_AUDITING_CLIENT_TEMPLATE.FAT&amp;display_string=Audit&amp;VAR:KEY=WZWNMZSREF&amp;VAR:QUERY=RkZfRUJJVChDQUwsMjAxMCwsLCxVU0Qp&amp;WINDOW=FIRST_POPUP&amp;HEIGHT=450&amp;WIDTH=450&amp;START_MAXIMI","ZED=FALSE&amp;VAR:CALENDAR=US&amp;VAR:SYMBOL=CNQR&amp;VAR:INDEX=0"}</definedName>
    <definedName name="_2910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1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2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3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4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5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6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7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8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9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0.432877&amp;VAR:V=12.267427&amp;VAR:V0=13.195642&amp;VAR:V1=11.232286&amp;VAR:Y0=2010&amp;VAR:Y1=2011&amp;VAR:P=1050.474819&amp;VAR:DATE=20100607&amp;VAR:THRESH=-|-|","-|-|-|-|-"}</definedName>
    <definedName name="_292__FDSAUDITLINK___1">{"fdsup://directions/FAT Viewer?action=UPDATE&amp;creator=factset&amp;DYN_ARGS=TRUE&amp;DOC_NAME=FAT:FQL_AUDITING_CLIENT_TEMPLATE.FAT&amp;display_string=Audit&amp;VAR:KEY=KXMHWJMDGB&amp;VAR:QUERY=RkZfRUJJVChDQUwsMjAwOSwsLCxVU0Qp&amp;WINDOW=FIRST_POPUP&amp;HEIGHT=450&amp;WIDTH=450&amp;START_MAXIMI","ZED=FALSE&amp;VAR:CALENDAR=US&amp;VAR:SYMBOL=CNQR&amp;VAR:INDEX=0"}</definedName>
    <definedName name="_2920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1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2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3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4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5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6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7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8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9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0.432877&amp;VAR:V=12.267427&amp;VAR:V0=13.195642&amp;VAR:V1=11.232286&amp;VAR:Y0=2010&amp;VAR:Y1=2011&amp;VAR:P=1050.474819&amp;VAR:DATE=20100607&amp;VAR:THRESH=-|-|","-|-|-|-|-"}</definedName>
    <definedName name="_293__FDSAUDITLINK___1">{"fdsup://directions/FAT Viewer?action=UPDATE&amp;creator=factset&amp;DYN_ARGS=TRUE&amp;DOC_NAME=FAT:FQL_AUDITING_CLIENT_TEMPLATE.FAT&amp;display_string=Audit&amp;VAR:KEY=MZSJGDKNGL&amp;VAR:QUERY=RkZfU0FMRVMoQ0FMLDIwMTAsLCwsVVNEKQ==&amp;WINDOW=FIRST_POPUP&amp;HEIGHT=450&amp;WIDTH=450&amp;START_MA","XIMIZED=FALSE&amp;VAR:CALENDAR=US&amp;VAR:SYMBOL=CNQR&amp;VAR:INDEX=0"}</definedName>
    <definedName name="_2930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1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2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3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4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5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6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7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8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9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0.780822&amp;VAR:V=14.727236&amp;VAR:V0=17.611017&amp;VAR:V1=14.080052&amp;VAR:Y0=2009&amp;VAR:Y1=2010&amp;VAR:P=1076.188745&amp;VAR:DATE=20091012&amp;VAR:THRESH=-|-|","-|-|-|-|-"}</definedName>
    <definedName name="_294__FDSAUDITLINK___1">{"fdsup://directions/FAT Viewer?action=UPDATE&amp;creator=factset&amp;DYN_ARGS=TRUE&amp;DOC_NAME=FAT:FQL_AUDITING_CLIENT_TEMPLATE.FAT&amp;display_string=Audit&amp;VAR:KEY=EZSPKBUNWF&amp;VAR:QUERY=RkZfU0FMRVMoQ0FMLDIwMDksLCwsVVNEKQ==&amp;WINDOW=FIRST_POPUP&amp;HEIGHT=450&amp;WIDTH=450&amp;START_MA","XIMIZED=FALSE&amp;VAR:CALENDAR=US&amp;VAR:SYMBOL=CNQR&amp;VAR:INDEX=0"}</definedName>
    <definedName name="_2940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1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2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3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4__FDSAUDITLINK__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29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29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29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29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29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0.405479&amp;VAR:V=13.487366&amp;VAR:V0=14.450542&amp;VAR:V1=12.286619&amp;VAR:Y0=2010&amp;VAR:Y1=2011&amp;VAR:P=1089.405844&amp;VAR:DATE=20100528&amp;VAR:THRESH=-|-|","-|-|-|-|-"}</definedName>
    <definedName name="_295__FDSAUDITLINK___1">{"fdsup://directions/FAT Viewer?action=UPDATE&amp;creator=factset&amp;DYN_ARGS=TRUE&amp;DOC_NAME=FAT:FQL_AUDITING_CLIENT_TEMPLATE.FAT&amp;display_string=Audit&amp;VAR:KEY=ULIPMRWJIF&amp;VAR:QUERY=RkZfU0FMRVMoQ0FMLDIwMDgsLCwsVVNEKQ==&amp;WINDOW=FIRST_POPUP&amp;HEIGHT=450&amp;WIDTH=450&amp;START_MA","XIMIZED=FALSE&amp;VAR:CALENDAR=US&amp;VAR:SYMBOL=CNQR&amp;VAR:INDEX=0"}</definedName>
    <definedName name="_29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29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29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29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29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29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29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29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29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29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29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0.405479&amp;VAR:V=13.487366&amp;VAR:V0=14.450542&amp;VAR:V1=12.286619&amp;VAR:Y0=2010&amp;VAR:Y1=2011&amp;VAR:P=1089.405844&amp;VAR:DATE=20100528&amp;VAR:THRESH=-|-|","-|-|-|-|-"}</definedName>
    <definedName name="_296__FDSAUDITLINK___1">{"fdsup://directions/FAT Viewer?action=UPDATE&amp;creator=factset&amp;DYN_ARGS=TRUE&amp;DOC_NAME=FAT:FQL_AUDITING_CLIENT_TEMPLATE.FAT&amp;display_string=Audit&amp;VAR:KEY=GDGRYPOHMJ&amp;VAR:QUERY=RkZfUk9FKEFOTiwp&amp;WINDOW=FIRST_POPUP&amp;HEIGHT=450&amp;WIDTH=450&amp;START_MAXIMIZED=FALSE&amp;VAR:CA","LENDAR=US&amp;VAR:SYMBOL=CNQR&amp;VAR:INDEX=0"}</definedName>
    <definedName name="_29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29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29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29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29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29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29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29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29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29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297__FDSAUDITLINK__">{"fdsup://directions/FAT Viewer?action=UPDATE&amp;creator=factset&amp;DYN_ARGS=TRUE&amp;DOC_NAME=FAT:FQL_AUDITING_CLIENT_TEMPLATE.FAT&amp;display_string=Audit&amp;VAR:KEY=VYHOZMZUDY&amp;VAR:QUERY=RkZfTkVUX0lOQyhBTk4sLTQp&amp;WINDOW=FIRST_POPUP&amp;HEIGHT=450&amp;WIDTH=450&amp;START_MAXIMIZED=FALS","E&amp;VAR:CALENDAR=US&amp;VAR:SYMBOL=FMC&amp;VAR:INDEX=0"}</definedName>
    <definedName name="_297__FDSAUDITLINK___1">{"fdsup://Directions/FactSet Auditing Viewer?action=AUDIT_VALUE&amp;DB=129&amp;ID1=45920010&amp;VALUEID=18321&amp;SDATE=2011&amp;PERIODTYPE=ANN_STD&amp;SCFT=3&amp;window=popup_no_bar&amp;width=385&amp;height=120&amp;START_MAXIMIZED=FALSE&amp;creator=factset&amp;display_string=Audit"}</definedName>
    <definedName name="_29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29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29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29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29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29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29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29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29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29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298__FDSAUDITLINK__">{"fdsup://directions/FAT Viewer?action=UPDATE&amp;creator=factset&amp;DYN_ARGS=TRUE&amp;DOC_NAME=FAT:FQL_AUDITING_CLIENT_TEMPLATE.FAT&amp;display_string=Audit&amp;VAR:KEY=PUZOZGRKXK&amp;VAR:QUERY=RkZfTkVUX0lOQyhBTk4sLTQp&amp;WINDOW=FIRST_POPUP&amp;HEIGHT=450&amp;WIDTH=450&amp;START_MAXIMIZED=FALS","E&amp;VAR:CALENDAR=US&amp;VAR:SYMBOL=NLC&amp;VAR:INDEX=0"}</definedName>
    <definedName name="_298__FDSAUDITLINK___1">{"fdsup://Directions/FactSet Auditing Viewer?action=AUDIT_VALUE&amp;DB=129&amp;ID1=24230910&amp;VALUEID=18321&amp;SDATE=2011&amp;PERIODTYPE=ANN_STD&amp;SCFT=3&amp;window=popup_no_bar&amp;width=385&amp;height=120&amp;START_MAXIMIZED=FALSE&amp;creator=factset&amp;display_string=Audit"}</definedName>
    <definedName name="_29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29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29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29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29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29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29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29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29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29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299__FDSAUDITLINK__">{"fdsup://directions/FAT Viewer?action=UPDATE&amp;creator=factset&amp;DYN_ARGS=TRUE&amp;DOC_NAME=FAT:FQL_AUDITING_CLIENT_TEMPLATE.FAT&amp;display_string=Audit&amp;VAR:KEY=ZENALIHQZU&amp;VAR:QUERY=RkZfTkVUX0lOQyhBTk4sLTMp&amp;WINDOW=FIRST_POPUP&amp;HEIGHT=450&amp;WIDTH=450&amp;START_MAXIMIZED=FALS","E&amp;VAR:CALENDAR=US&amp;VAR:SYMBOL=NLC&amp;VAR:INDEX=0"}</definedName>
    <definedName name="_299__FDSAUDITLINK___1">{"fdsup://Directions/FactSet Auditing Viewer?action=AUDIT_VALUE&amp;DB=129&amp;ID1=00508B10&amp;VALUEID=18321&amp;SDATE=2011&amp;PERIODTYPE=ANN_STD&amp;SCFT=3&amp;window=popup_no_bar&amp;width=385&amp;height=120&amp;START_MAXIMIZED=FALSE&amp;creator=factset&amp;display_string=Audit"}</definedName>
    <definedName name="_29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29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29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29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29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29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29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29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29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29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2a38220c6f2f465590e744952247352d" hidden="1">#REF!</definedName>
    <definedName name="_2b0adcdf82f54929bea4ef165b9047f5" hidden="1">#REF!</definedName>
    <definedName name="_2c0e5c7ebd8042968bda28ecb3619d17" hidden="1">#REF!</definedName>
    <definedName name="_2e20e4757ce2427983ae5748f2c73203" hidden="1">#REF!</definedName>
    <definedName name="_2f2edccc237c42ff90db4cc6c67dec09" hidden="1">#REF!</definedName>
    <definedName name="_2f669f1163a14f18b158ace36cc3b0d4" hidden="1">#REF!</definedName>
    <definedName name="_2fe36f78954e4149a7218b83bc095ed1" hidden="1">#REF!</definedName>
    <definedName name="_3__123Graph_ACHART_42" hidden="1">[10]Sheet3!#REF!</definedName>
    <definedName name="_3__123Graph_AX_ACTUAL" hidden="1">[5]DSAR!$P$6:$P$32</definedName>
    <definedName name="_3__FDSAUDITLINK__">{"fdsup://Directions/FactSet Auditing Viewer?action=AUDIT_VALUE&amp;DB=129&amp;ID1=653323&amp;VALUEID=01001&amp;SDATE=2010&amp;PERIODTYPE=ANN_STD&amp;SCFT=3&amp;window=popup_no_bar&amp;width=385&amp;height=120&amp;START_MAXIMIZED=FALSE&amp;creator=factset&amp;display_string=Audit"}</definedName>
    <definedName name="_3__FDSAUDITLINK___1">{"fdsup://directions/FAT Viewer?action=UPDATE&amp;creator=factset&amp;DYN_ARGS=TRUE&amp;DOC_NAME=FAT:FQL_AUDITING_CLIENT_TEMPLATE.FAT&amp;display_string=Audit&amp;VAR:KEY=BMVARWREFE&amp;VAR:QUERY=RkZfRUJJVChDQUwsMjAxMCwsLCxVU0Qp&amp;WINDOW=FIRST_POPUP&amp;HEIGHT=450&amp;WIDTH=450&amp;START_MAXIMI","ZED=FALSE&amp;VAR:CALENDAR=US&amp;VAR:SYMBOL=RHT&amp;VAR:INDEX=0"}</definedName>
    <definedName name="_3_03">#REF!</definedName>
    <definedName name="_30__123Graph_BMC_CSGEO" hidden="1">'[10]#REF'!$E$189:$T$189</definedName>
    <definedName name="_30__FDSAUDITLINK__">{"fdsup://directions/FAT Viewer?action=UPDATE&amp;creator=factset&amp;DYN_ARGS=TRUE&amp;DOC_NAME=FAT:FQL_AUDITING_CLIENT_TEMPLATE.FAT&amp;display_string=Audit&amp;VAR:KEY=UFQRWTMNEH&amp;VAR:QUERY=RkZfRU5UUlBSX1ZBTF9EQUlMWSg0MDc2NywsLCwsJ0RJTCcp&amp;WINDOW=FIRST_POPUP&amp;HEIGHT=450&amp;WIDTH=","450&amp;START_MAXIMIZED=FALSE&amp;VAR:CALENDAR=US&amp;VAR:SYMBOL=4452&amp;VAR:INDEX=0"}</definedName>
    <definedName name="_30__FDSAUDITLINK___1">{"fdsup://directions/FAT Viewer?action=UPDATE&amp;creator=factset&amp;DYN_ARGS=TRUE&amp;DOC_NAME=FAT:FQL_AUDITING_CLIENT_TEMPLATE.FAT&amp;display_string=Audit&amp;VAR:KEY=QRERCTMNIT&amp;VAR:QUERY=RkZfUk9FKEFOTiwp&amp;WINDOW=FIRST_POPUP&amp;HEIGHT=450&amp;WIDTH=450&amp;START_MAXIMIZED=FALSE&amp;VAR:CA","LENDAR=US&amp;VAR:SYMBOL=N&amp;VAR:INDEX=0"}</definedName>
    <definedName name="_300__FDSAUDITLINK__">{"fdsup://directions/FAT Viewer?action=UPDATE&amp;creator=factset&amp;DYN_ARGS=TRUE&amp;DOC_NAME=FAT:FQL_AUDITING_CLIENT_TEMPLATE.FAT&amp;display_string=Audit&amp;VAR:KEY=VCFMTMNEHC&amp;VAR:QUERY=RkZfTkVUX0lOQyhBTk4sLTMp&amp;WINDOW=FIRST_POPUP&amp;HEIGHT=450&amp;WIDTH=450&amp;START_MAXIMIZED=FALS","E&amp;VAR:CALENDAR=US&amp;VAR:SYMBOL=ROC&amp;VAR:INDEX=0"}</definedName>
    <definedName name="_300__FDSAUDITLINK___1">{"fdsup://Directions/FactSet Auditing Viewer?action=AUDIT_VALUE&amp;DB=129&amp;ID1=58471A10&amp;VALUEID=18321&amp;SDATE=2011&amp;PERIODTYPE=ANN_STD&amp;SCFT=3&amp;window=popup_no_bar&amp;width=385&amp;height=120&amp;START_MAXIMIZED=FALSE&amp;creator=factset&amp;display_string=Audit"}</definedName>
    <definedName name="_30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0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0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0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0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0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0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0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0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0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01__FDSAUDITLINK__">{"fdsup://directions/FAT Viewer?action=UPDATE&amp;creator=factset&amp;DYN_ARGS=TRUE&amp;DOC_NAME=FAT:FQL_AUDITING_CLIENT_TEMPLATE.FAT&amp;display_string=Audit&amp;VAR:KEY=HKPODUPWHY&amp;VAR:QUERY=RkZfTkVUX0lOQyhBTk4sLTIp&amp;WINDOW=FIRST_POPUP&amp;HEIGHT=450&amp;WIDTH=450&amp;START_MAXIMIZED=FALS","E&amp;VAR:CALENDAR=US&amp;VAR:SYMBOL=ROC&amp;VAR:INDEX=0"}</definedName>
    <definedName name="_301__FDSAUDITLINK___1">{"fdsup://Directions/FactSet Auditing Viewer?action=AUDIT_VALUE&amp;DB=129&amp;ID1=04685W10&amp;VALUEID=18321&amp;SDATE=2011&amp;PERIODTYPE=ANN_STD&amp;SCFT=3&amp;window=popup_no_bar&amp;width=385&amp;height=120&amp;START_MAXIMIZED=FALSE&amp;creator=factset&amp;display_string=Audit"}</definedName>
    <definedName name="_30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0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01189989df246a49d14a46dd529c04d" hidden="1">#REF!</definedName>
    <definedName name="_30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0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0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0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0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0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0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0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01fa927e836429a868a1e952b2ac7ce" hidden="1">#REF!</definedName>
    <definedName name="_302__FDSAUDITLINK__">{"fdsup://directions/FAT Viewer?action=UPDATE&amp;creator=factset&amp;DYN_ARGS=TRUE&amp;DOC_NAME=FAT:FQL_AUDITING_CLIENT_TEMPLATE.FAT&amp;display_string=Audit&amp;VAR:KEY=ZMZIRGRQDQ&amp;VAR:QUERY=RkZfTkVUX0lOQyhBTk4sLTEp&amp;WINDOW=FIRST_POPUP&amp;HEIGHT=450&amp;WIDTH=450&amp;START_MAXIMIZED=FALS","E&amp;VAR:CALENDAR=US&amp;VAR:SYMBOL=ROC&amp;VAR:INDEX=0"}</definedName>
    <definedName name="_302__FDSAUDITLINK___1">{"fdsup://Directions/FactSet Auditing Viewer?action=AUDIT_VALUE&amp;DB=129&amp;ID1=80908T10&amp;VALUEID=18321&amp;SDATE=2011&amp;PERIODTYPE=ANN_STD&amp;SCFT=3&amp;window=popup_no_bar&amp;width=385&amp;height=120&amp;START_MAXIMIZED=FALSE&amp;creator=factset&amp;display_string=Audit"}</definedName>
    <definedName name="_30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0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0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0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0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0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0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0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0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0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03__FDSAUDITLINK__">{"fdsup://directions/FAT Viewer?action=UPDATE&amp;creator=factset&amp;DYN_ARGS=TRUE&amp;DOC_NAME=FAT:FQL_AUDITING_CLIENT_TEMPLATE.FAT&amp;display_string=Audit&amp;VAR:KEY=ZMZIRGRQDQ&amp;VAR:QUERY=RkZfTkVUX0lOQyhBTk4sMCk=&amp;WINDOW=FIRST_POPUP&amp;HEIGHT=450&amp;WIDTH=450&amp;START_MAXIMIZED=FALS","E&amp;VAR:CALENDAR=US&amp;VAR:SYMBOL=ROC&amp;VAR:INDEX=0"}</definedName>
    <definedName name="_303__FDSAUDITLINK___1">{"fdsup://Directions/FactSet Auditing Viewer?action=AUDIT_VALUE&amp;DB=129&amp;ID1=54142L10&amp;VALUEID=18321&amp;SDATE=2011&amp;PERIODTYPE=ANN_STD&amp;SCFT=3&amp;window=popup_no_bar&amp;width=385&amp;height=120&amp;START_MAXIMIZED=FALSE&amp;creator=factset&amp;display_string=Audit"}</definedName>
    <definedName name="_30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0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0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0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0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0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0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0360" hidden="1">2</definedName>
    <definedName name="_30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0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0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04__FDSAUDITLINK__">{"fdsup://Directions/FactSet Auditing Viewer?action=AUDIT_VALUE&amp;DB=129&amp;ID1=01265310&amp;VALUEID=04751&amp;SDATE=2006&amp;PERIODTYPE=ANN_STD&amp;window=popup_no_bar&amp;width=385&amp;height=120&amp;START_MAXIMIZED=FALSE&amp;creator=factset&amp;display_string=Audit"}</definedName>
    <definedName name="_304__FDSAUDITLINK___1">{"fdsup://directions/FAT Viewer?action=UPDATE&amp;creator=factset&amp;DYN_ARGS=TRUE&amp;DOC_NAME=FAT:FQL_AUDITING_CLIENT_TEMPLATE.FAT&amp;display_string=Audit&amp;VAR:KEY=EVILCZGVAJ&amp;VAR:QUERY=RkZfRUJJVChDQUwsMjAxMCwsLCxVU0Qp&amp;WINDOW=FIRST_POPUP&amp;HEIGHT=450&amp;WIDTH=450&amp;START_MAXIMI","ZED=FALSE&amp;VAR:CALENDAR=FIVEDAY&amp;VAR:SYMBOL=RAX&amp;VAR:INDEX=0"}</definedName>
    <definedName name="_30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0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0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0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0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0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0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0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0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0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05__FDSAUDITLINK__">{"fdsup://Directions/FactSet Auditing Viewer?action=AUDIT_VALUE&amp;DB=129&amp;ID1=01265310&amp;VALUEID=04751&amp;SDATE=2007&amp;PERIODTYPE=ANN_STD&amp;window=popup_no_bar&amp;width=385&amp;height=120&amp;START_MAXIMIZED=FALSE&amp;creator=factset&amp;display_string=Audit"}</definedName>
    <definedName name="_305__FDSAUDITLINK___1">{"fdsup://directions/FAT Viewer?action=UPDATE&amp;creator=factset&amp;DYN_ARGS=TRUE&amp;DOC_NAME=FAT:FQL_AUDITING_CLIENT_TEMPLATE.FAT&amp;display_string=Audit&amp;VAR:KEY=WLEBIVYNON&amp;VAR:QUERY=RkZfRUJJVChDQUwsMjAxMCwsLCxVU0Qp&amp;WINDOW=FIRST_POPUP&amp;HEIGHT=450&amp;WIDTH=450&amp;START_MAXIMI","ZED=FALSE&amp;VAR:CALENDAR=FIVEDAY&amp;VAR:SYMBOL=IBM&amp;VAR:INDEX=0"}</definedName>
    <definedName name="_30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0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0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0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0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0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0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0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0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0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06__FDSAUDITLINK__">{"fdsup://Directions/FactSet Auditing Viewer?action=AUDIT_VALUE&amp;DB=129&amp;ID1=01265310&amp;VALUEID=04751&amp;SDATE=2008&amp;PERIODTYPE=ANN_STD&amp;window=popup_no_bar&amp;width=385&amp;height=120&amp;START_MAXIMIZED=FALSE&amp;creator=factset&amp;display_string=Audit"}</definedName>
    <definedName name="_306__FDSAUDITLINK___1">{"fdsup://directions/FAT Viewer?action=UPDATE&amp;creator=factset&amp;DYN_ARGS=TRUE&amp;DOC_NAME=FAT:FQL_AUDITING_CLIENT_TEMPLATE.FAT&amp;display_string=Audit&amp;VAR:KEY=ADOBQNOVCD&amp;VAR:QUERY=RkZfRUJJVChDQUwsMjAxMCwsLCxVU0Qp&amp;WINDOW=FIRST_POPUP&amp;HEIGHT=450&amp;WIDTH=450&amp;START_MAXIMI","ZED=FALSE&amp;VAR:CALENDAR=US&amp;VAR:SYMBOL=SQI&amp;VAR:INDEX=0"}</definedName>
    <definedName name="_30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0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0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0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0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0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0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0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0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0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06ba68dc0d9476096f8c6dba13cd719" hidden="1">#REF!</definedName>
    <definedName name="_307__FDSAUDITLINK__">{"fdsup://directions/FAT Viewer?action=UPDATE&amp;creator=factset&amp;DYN_ARGS=TRUE&amp;DOC_NAME=FAT:FQL_AUDITING_CLIENT_TEMPLATE.FAT&amp;display_string=Audit&amp;VAR:KEY=HQTSVONSRI&amp;VAR:QUERY=RkZfTkVUX0lOQyhBTk4sLTQp&amp;WINDOW=FIRST_POPUP&amp;HEIGHT=450&amp;WIDTH=450&amp;START_MAXIMIZED=FALS","E&amp;VAR:CALENDAR=US&amp;VAR:SYMBOL=ALB&amp;VAR:INDEX=0"}</definedName>
    <definedName name="_307__FDSAUDITLINK___1">{"fdsup://Directions/FactSet Auditing Viewer?action=AUDIT_VALUE&amp;DB=129&amp;ID1=45920010&amp;VALUEID=18141&amp;SDATE=2011&amp;PERIODTYPE=ANN_STD&amp;SCFT=3&amp;window=popup_no_bar&amp;width=385&amp;height=120&amp;START_MAXIMIZED=FALSE&amp;creator=factset&amp;display_string=Audit"}</definedName>
    <definedName name="_30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0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0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0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0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0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0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0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0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0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08__FDSAUDITLINK__">{"fdsup://directions/FAT Viewer?action=UPDATE&amp;creator=factset&amp;DYN_ARGS=TRUE&amp;DOC_NAME=FAT:FQL_AUDITING_CLIENT_TEMPLATE.FAT&amp;display_string=Audit&amp;VAR:KEY=NEFKFOZQBK&amp;VAR:QUERY=RkZfTkVUX0lOQyhBTk4sLTMp&amp;WINDOW=FIRST_POPUP&amp;HEIGHT=450&amp;WIDTH=450&amp;START_MAXIMIZED=FALS","E&amp;VAR:CALENDAR=US&amp;VAR:SYMBOL=ALB&amp;VAR:INDEX=0"}</definedName>
    <definedName name="_308__FDSAUDITLINK___1">{"fdsup://Directions/FactSet Auditing Viewer?action=AUDIT_VALUE&amp;DB=129&amp;ID1=24230910&amp;VALUEID=18141&amp;SDATE=2011&amp;PERIODTYPE=ANN_STD&amp;SCFT=3&amp;window=popup_no_bar&amp;width=385&amp;height=120&amp;START_MAXIMIZED=FALSE&amp;creator=factset&amp;display_string=Audit"}</definedName>
    <definedName name="_30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0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0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0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0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0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0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0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0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0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09__FDSAUDITLINK__">{"fdsup://Directions/FactSet Auditing Viewer?action=AUDIT_VALUE&amp;DB=129&amp;ID1=01265310&amp;VALUEID=05376&amp;SDATE=2006&amp;PERIODTYPE=ANN_STD&amp;window=popup_no_bar&amp;width=385&amp;height=120&amp;START_MAXIMIZED=FALSE&amp;creator=factset&amp;display_string=Audit"}</definedName>
    <definedName name="_309__FDSAUDITLINK___1">{"fdsup://Directions/FactSet Auditing Viewer?action=AUDIT_VALUE&amp;DB=129&amp;ID1=00508B10&amp;VALUEID=18141&amp;SDATE=2011&amp;PERIODTYPE=ANN_STD&amp;SCFT=3&amp;window=popup_no_bar&amp;width=385&amp;height=120&amp;START_MAXIMIZED=FALSE&amp;creator=factset&amp;display_string=Audit"}</definedName>
    <definedName name="_30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0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0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0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0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0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0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0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0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0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1__123Graph_BMC_CSISP" hidden="1">'[10]#REF'!$E$181:$T$181</definedName>
    <definedName name="_31__FDSAUDITLINK__">{"fdsup://directions/FAT Viewer?action=UPDATE&amp;creator=factset&amp;DYN_ARGS=TRUE&amp;DOC_NAME=FAT:FQL_AUDITING_CLIENT_TEMPLATE.FAT&amp;display_string=Audit&amp;VAR:KEY=OBSRWNKVAB&amp;VAR:QUERY=RkdfUFJJQ0UoNDA3MjUpLy9GRl9CUFNfVEFORyhBTk4sMCk=&amp;WINDOW=FIRST_POPUP&amp;HEIGHT=450&amp;WIDTH=","450&amp;START_MAXIMIZED=FALSE&amp;VAR:CALENDAR=US&amp;VAR:SYMBOL=NVE&amp;VAR:INDEX=0"}</definedName>
    <definedName name="_31__FDSAUDITLINK___1">{"fdsup://directions/FAT Viewer?action=UPDATE&amp;creator=factset&amp;DYN_ARGS=TRUE&amp;DOC_NAME=FAT:FQL_AUDITING_CLIENT_TEMPLATE.FAT&amp;display_string=Audit&amp;VAR:KEY=HAJGXGBAPS&amp;VAR:QUERY=RkZfRUJJVChDQUwsMjAwOSwsLCxVU0Qp&amp;WINDOW=FIRST_POPUP&amp;HEIGHT=450&amp;WIDTH=450&amp;START_MAXIMI","ZED=FALSE&amp;VAR:CALENDAR=US&amp;VAR:SYMBOL=ORCL&amp;VAR:INDEX=0"}</definedName>
    <definedName name="_310__FDSAUDITLINK__">{"fdsup://directions/FAT Viewer?action=UPDATE&amp;creator=factset&amp;DYN_ARGS=TRUE&amp;DOC_NAME=FAT:FQL_AUDITING_CLIENT_TEMPLATE.FAT&amp;display_string=Audit&amp;VAR:KEY=FUXUVUJWNO&amp;VAR:QUERY=RkZfTkVUX0lOQyhBTk4sLTIp&amp;WINDOW=FIRST_POPUP&amp;HEIGHT=450&amp;WIDTH=450&amp;START_MAXIMIZED=FALS","E&amp;VAR:CALENDAR=US&amp;VAR:SYMBOL=ALB&amp;VAR:INDEX=0"}</definedName>
    <definedName name="_310__FDSAUDITLINK___1">{"fdsup://Directions/FactSet Auditing Viewer?action=AUDIT_VALUE&amp;DB=129&amp;ID1=58471A10&amp;VALUEID=18141&amp;SDATE=2011&amp;PERIODTYPE=ANN_STD&amp;SCFT=3&amp;window=popup_no_bar&amp;width=385&amp;height=120&amp;START_MAXIMIZED=FALSE&amp;creator=factset&amp;display_string=Audit"}</definedName>
    <definedName name="_31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1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1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1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1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1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1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1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1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1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11__FDSAUDITLINK__">{"fdsup://Directions/FactSet Auditing Viewer?action=AUDIT_VALUE&amp;DB=129&amp;ID1=01265310&amp;VALUEID=05376&amp;SDATE=2007&amp;PERIODTYPE=ANN_STD&amp;window=popup_no_bar&amp;width=385&amp;height=120&amp;START_MAXIMIZED=FALSE&amp;creator=factset&amp;display_string=Audit"}</definedName>
    <definedName name="_311__FDSAUDITLINK___1">{"fdsup://Directions/FactSet Auditing Viewer?action=AUDIT_VALUE&amp;DB=129&amp;ID1=04685W10&amp;VALUEID=18141&amp;SDATE=2011&amp;PERIODTYPE=ANN_STD&amp;SCFT=3&amp;window=popup_no_bar&amp;width=385&amp;height=120&amp;START_MAXIMIZED=FALSE&amp;creator=factset&amp;display_string=Audit"}</definedName>
    <definedName name="_31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1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1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11214cd3299422cbb04931e1744c829" hidden="1">#REF!</definedName>
    <definedName name="_31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1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1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1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1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1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1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12__FDSAUDITLINK__">{"fdsup://directions/FAT Viewer?action=UPDATE&amp;creator=factset&amp;DYN_ARGS=TRUE&amp;DOC_NAME=FAT:FQL_AUDITING_CLIENT_TEMPLATE.FAT&amp;display_string=Audit&amp;VAR:KEY=FAZYZAZOHS&amp;VAR:QUERY=RkZfTkVUX0lOQyhBTk4sLTEp&amp;WINDOW=FIRST_POPUP&amp;HEIGHT=450&amp;WIDTH=450&amp;START_MAXIMIZED=FALS","E&amp;VAR:CALENDAR=US&amp;VAR:SYMBOL=ALB&amp;VAR:INDEX=0"}</definedName>
    <definedName name="_312__FDSAUDITLINK___1">{"fdsup://Directions/FactSet Auditing Viewer?action=AUDIT_VALUE&amp;DB=129&amp;ID1=80908T10&amp;VALUEID=18141&amp;SDATE=2011&amp;PERIODTYPE=ANN_STD&amp;SCFT=3&amp;window=popup_no_bar&amp;width=385&amp;height=120&amp;START_MAXIMIZED=FALSE&amp;creator=factset&amp;display_string=Audit"}</definedName>
    <definedName name="_31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1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1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1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1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1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1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1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1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1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13__FDSAUDITLINK__">{"fdsup://Directions/FactSet Auditing Viewer?action=AUDIT_VALUE&amp;DB=129&amp;ID1=01265310&amp;VALUEID=05376&amp;SDATE=2008&amp;PERIODTYPE=ANN_STD&amp;window=popup_no_bar&amp;width=385&amp;height=120&amp;START_MAXIMIZED=FALSE&amp;creator=factset&amp;display_string=Audit"}</definedName>
    <definedName name="_313__FDSAUDITLINK___1">{"fdsup://Directions/FactSet Auditing Viewer?action=AUDIT_VALUE&amp;DB=129&amp;ID1=54142L10&amp;VALUEID=18141&amp;SDATE=2011&amp;PERIODTYPE=ANN_STD&amp;SCFT=3&amp;window=popup_no_bar&amp;width=385&amp;height=120&amp;START_MAXIMIZED=FALSE&amp;creator=factset&amp;display_string=Audit"}</definedName>
    <definedName name="_31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1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1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1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1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1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1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1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1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1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14__FDSAUDITLINK__">{"fdsup://Directions/FactSet Auditing Viewer?action=AUDIT_VALUE&amp;DB=129&amp;ID1=01265310&amp;VALUEID=05376&amp;SDATE=2009&amp;PERIODTYPE=ANN_STD&amp;window=popup_no_bar&amp;width=385&amp;height=120&amp;START_MAXIMIZED=FALSE&amp;creator=factset&amp;display_string=Audit"}</definedName>
    <definedName name="_314__FDSAUDITLINK___1">{"fdsup://directions/FAT Viewer?action=UPDATE&amp;creator=factset&amp;DYN_ARGS=TRUE&amp;DOC_NAME=FAT:FQL_AUDITING_CLIENT_TEMPLATE.FAT&amp;display_string=Audit&amp;VAR:KEY=UXKFSPCPCF&amp;VAR:QUERY=RkZfRUJJVChDQUwsMjAxMCwsLCxVU0Qp&amp;WINDOW=FIRST_POPUP&amp;HEIGHT=450&amp;WIDTH=450&amp;START_MAXIMI","ZED=FALSE&amp;VAR:CALENDAR=US&amp;VAR:SYMBOL=N&amp;VAR:INDEX=0"}</definedName>
    <definedName name="_31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1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1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1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1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1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1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1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1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1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15__FDSAUDITLINK__">{"fdsup://Directions/FactSet Auditing Viewer?action=AUDIT_VALUE&amp;DB=129&amp;ID1=30249130&amp;VALUEID=04751&amp;SDATE=2006&amp;PERIODTYPE=ANN_STD&amp;window=popup_no_bar&amp;width=385&amp;height=120&amp;START_MAXIMIZED=FALSE&amp;creator=factset&amp;display_string=Audit"}</definedName>
    <definedName name="_315__FDSAUDITLINK___1">{"fdsup://directions/FAT Viewer?action=UPDATE&amp;creator=factset&amp;DYN_ARGS=TRUE&amp;DOC_NAME=FAT:FQL_AUDITING_CLIENT_TEMPLATE.FAT&amp;display_string=Audit&amp;VAR:KEY=YPCHYLUPQH&amp;VAR:QUERY=RkZfRUJJVERBX0lCKExUTSwwKQ==&amp;WINDOW=FIRST_POPUP&amp;HEIGHT=450&amp;WIDTH=450&amp;START_MAXIMIZED=","FALSE&amp;VAR:CALENDAR=US&amp;VAR:SYMBOL=CNQR&amp;VAR:INDEX=0"}</definedName>
    <definedName name="_31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1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1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1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1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1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1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15640934c9f424b8a759e551008ee70" hidden="1">#REF!</definedName>
    <definedName name="_31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1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1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16__FDSAUDITLINK__">{"fdsup://Directions/FactSet Auditing Viewer?action=AUDIT_VALUE&amp;DB=129&amp;ID1=30249130&amp;VALUEID=04751&amp;SDATE=2007&amp;PERIODTYPE=ANN_STD&amp;window=popup_no_bar&amp;width=385&amp;height=120&amp;START_MAXIMIZED=FALSE&amp;creator=factset&amp;display_string=Audit"}</definedName>
    <definedName name="_316__FDSAUDITLINK___1">{"fdsup://directions/FAT Viewer?action=UPDATE&amp;creator=factset&amp;DYN_ARGS=TRUE&amp;DOC_NAME=FAT:FQL_AUDITING_CLIENT_TEMPLATE.FAT&amp;display_string=Audit&amp;VAR:KEY=UVWDOJANCP&amp;VAR:QUERY=RkZfRU5UUlBSX1ZBTF9EQUlMWSgwLCwsUkYsLCdESUwnKQ==&amp;WINDOW=FIRST_POPUP&amp;HEIGHT=450&amp;WIDTH=","450&amp;START_MAXIMIZED=FALSE&amp;VAR:CALENDAR=US&amp;VAR:SYMBOL=CNQR&amp;VAR:INDEX=0"}</definedName>
    <definedName name="_31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1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1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1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1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1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1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1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1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1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16a850f709b4155a7775d5455662ae3" hidden="1">#REF!</definedName>
    <definedName name="_317__FDSAUDITLINK__">{"fdsup://Directions/FactSet Auditing Viewer?action=AUDIT_VALUE&amp;DB=129&amp;ID1=30249130&amp;VALUEID=04751&amp;SDATE=2008&amp;PERIODTYPE=ANN_STD&amp;window=popup_no_bar&amp;width=385&amp;height=120&amp;START_MAXIMIZED=FALSE&amp;creator=factset&amp;display_string=Audit"}</definedName>
    <definedName name="_317__FDSAUDITLINK___1">{"fdsup://Directions/FactSet Auditing Viewer?action=AUDIT_VALUE&amp;DB=129&amp;ID1=45920010&amp;VALUEID=02001&amp;SDATE=201201&amp;PERIODTYPE=QTR_STD&amp;SCFT=3&amp;window=popup_no_bar&amp;width=385&amp;height=120&amp;START_MAXIMIZED=FALSE&amp;creator=factset&amp;display_string=Audit"}</definedName>
    <definedName name="_31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1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1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1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1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1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1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1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1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1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18__FDSAUDITLINK__">{"fdsup://directions/FAT Viewer?action=UPDATE&amp;creator=factset&amp;DYN_ARGS=TRUE&amp;DOC_NAME=FAT:FQL_AUDITING_CLIENT_TEMPLATE.FAT&amp;display_string=Audit&amp;VAR:KEY=PEPWDAVAVW&amp;VAR:QUERY=RkZfTkVUX0lOQyhBTk4sLTMp&amp;WINDOW=FIRST_POPUP&amp;HEIGHT=450&amp;WIDTH=450&amp;START_MAXIMIZED=FALS","E&amp;VAR:CALENDAR=US&amp;VAR:SYMBOL=FMC&amp;VAR:INDEX=0"}</definedName>
    <definedName name="_318__FDSAUDITLINK___1">{"fdsup://Directions/FactSet Auditing Viewer?action=AUDIT_VALUE&amp;DB=129&amp;ID1=24230910&amp;VALUEID=02001&amp;SDATE=201201&amp;PERIODTYPE=QTR_STD&amp;SCFT=3&amp;window=popup_no_bar&amp;width=385&amp;height=120&amp;START_MAXIMIZED=FALSE&amp;creator=factset&amp;display_string=Audit"}</definedName>
    <definedName name="_31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1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1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1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1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1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1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1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1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1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19__FDSAUDITLINK__">{"fdsup://Directions/FactSet Auditing Viewer?action=AUDIT_VALUE&amp;DB=129&amp;ID1=30249130&amp;VALUEID=05376&amp;SDATE=2006&amp;PERIODTYPE=ANN_STD&amp;window=popup_no_bar&amp;width=385&amp;height=120&amp;START_MAXIMIZED=FALSE&amp;creator=factset&amp;display_string=Audit"}</definedName>
    <definedName name="_319__FDSAUDITLINK___1">{"fdsup://Directions/FactSet Auditing Viewer?action=AUDIT_VALUE&amp;DB=129&amp;ID1=00508B10&amp;VALUEID=02001&amp;SDATE=201201&amp;PERIODTYPE=QTR_STD&amp;SCFT=3&amp;window=popup_no_bar&amp;width=385&amp;height=120&amp;START_MAXIMIZED=FALSE&amp;creator=factset&amp;display_string=Audit"}</definedName>
    <definedName name="_31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1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1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1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1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1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1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1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1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1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2__123Graph_BMC_CSPCB" hidden="1">'[10]#REF'!$E$173:$T$173</definedName>
    <definedName name="_32__FDSAUDITLINK__">{"fdsup://directions/FAT Viewer?action=UPDATE&amp;creator=factset&amp;DYN_ARGS=TRUE&amp;DOC_NAME=FAT:FQL_AUDITING_CLIENT_TEMPLATE.FAT&amp;display_string=Audit&amp;VAR:KEY=WDAVAVWLCL&amp;VAR:QUERY=RkZfRU5UUlBSX1ZBTF9EQUlMWSg0MDc2NywsLCwsJ0RJTCcp&amp;WINDOW=FIRST_POPUP&amp;HEIGHT=450&amp;WIDTH=","450&amp;START_MAXIMIZED=FALSE&amp;VAR:CALENDAR=US&amp;VAR:SYMBOL=JAKK&amp;VAR:INDEX=0"}</definedName>
    <definedName name="_32__FDSAUDITLINK___1">{"fdsup://directions/FAT Viewer?action=UPDATE&amp;creator=factset&amp;DYN_ARGS=TRUE&amp;DOC_NAME=FAT:FQL_AUDITING_CLIENT_TEMPLATE.FAT&amp;display_string=Audit&amp;VAR:KEY=JOPUBQZUJI&amp;VAR:QUERY=RkZfU0FMRVMoQ0FMLDIwMTAsLCwsVVNEKQ==&amp;WINDOW=FIRST_POPUP&amp;HEIGHT=450&amp;WIDTH=450&amp;START_MA","XIMIZED=FALSE&amp;VAR:CALENDAR=US&amp;VAR:SYMBOL=ORCL&amp;VAR:INDEX=0"}</definedName>
    <definedName name="_320__FDSAUDITLINK__">{"fdsup://directions/FAT Viewer?action=UPDATE&amp;creator=factset&amp;DYN_ARGS=TRUE&amp;DOC_NAME=FAT:FQL_AUDITING_CLIENT_TEMPLATE.FAT&amp;display_string=Audit&amp;VAR:KEY=DWHUFCHOVA&amp;VAR:QUERY=RkZfTkVUX0lOQyhBTk4sLTIp&amp;WINDOW=FIRST_POPUP&amp;HEIGHT=450&amp;WIDTH=450&amp;START_MAXIMIZED=FALS","E&amp;VAR:CALENDAR=US&amp;VAR:SYMBOL=FMC&amp;VAR:INDEX=0"}</definedName>
    <definedName name="_320__FDSAUDITLINK___1">{"fdsup://Directions/FactSet Auditing Viewer?action=AUDIT_VALUE&amp;DB=129&amp;ID1=58471A10&amp;VALUEID=02001&amp;SDATE=201201&amp;PERIODTYPE=QTR_STD&amp;SCFT=3&amp;window=popup_no_bar&amp;width=385&amp;height=120&amp;START_MAXIMIZED=FALSE&amp;creator=factset&amp;display_string=Audit"}</definedName>
    <definedName name="_32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2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2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2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2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2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2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2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2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2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21__FDSAUDITLINK__">{"fdsup://Directions/FactSet Auditing Viewer?action=AUDIT_VALUE&amp;DB=129&amp;ID1=30249130&amp;VALUEID=05376&amp;SDATE=2007&amp;PERIODTYPE=ANN_STD&amp;window=popup_no_bar&amp;width=385&amp;height=120&amp;START_MAXIMIZED=FALSE&amp;creator=factset&amp;display_string=Audit"}</definedName>
    <definedName name="_321__FDSAUDITLINK___1">{"fdsup://Directions/FactSet Auditing Viewer?action=AUDIT_VALUE&amp;DB=129&amp;ID1=04685W10&amp;VALUEID=02001&amp;SDATE=201201&amp;PERIODTYPE=QTR_STD&amp;SCFT=3&amp;window=popup_no_bar&amp;width=385&amp;height=120&amp;START_MAXIMIZED=FALSE&amp;creator=factset&amp;display_string=Audit"}</definedName>
    <definedName name="_32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2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2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2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2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2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2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2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2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2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22__FDSAUDITLINK__">{"fdsup://directions/FAT Viewer?action=UPDATE&amp;creator=factset&amp;DYN_ARGS=TRUE&amp;DOC_NAME=FAT:FQL_AUDITING_CLIENT_TEMPLATE.FAT&amp;display_string=Audit&amp;VAR:KEY=LWNEPKPEBA&amp;VAR:QUERY=RkZfTkVUX0lOQyhBTk4sLTEp&amp;WINDOW=FIRST_POPUP&amp;HEIGHT=450&amp;WIDTH=450&amp;START_MAXIMIZED=FALS","E&amp;VAR:CALENDAR=US&amp;VAR:SYMBOL=FMC&amp;VAR:INDEX=0"}</definedName>
    <definedName name="_322__FDSAUDITLINK___1">{"fdsup://directions/FAT Viewer?action=UPDATE&amp;creator=factset&amp;DYN_ARGS=TRUE&amp;DOC_NAME=FAT:FQL_AUDITING_CLIENT_TEMPLATE.FAT&amp;display_string=Audit&amp;VAR:KEY=YJWPKBSFOV&amp;VAR:QUERY=RkZfRUJJVChDQUwsMjAwOSwsLCxVU0Qp&amp;WINDOW=FIRST_POPUP&amp;HEIGHT=450&amp;WIDTH=450&amp;START_MAXIMI","ZED=FALSE&amp;VAR:CALENDAR=US&amp;VAR:SYMBOL=TRAK&amp;VAR:INDEX=0"}</definedName>
    <definedName name="_32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2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2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2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2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2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2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2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2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2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23__FDSAUDITLINK__">{"fdsup://Directions/FactSet Auditing Viewer?action=AUDIT_VALUE&amp;DB=129&amp;ID1=30249130&amp;VALUEID=05376&amp;SDATE=2008&amp;PERIODTYPE=ANN_STD&amp;window=popup_no_bar&amp;width=385&amp;height=120&amp;START_MAXIMIZED=FALSE&amp;creator=factset&amp;display_string=Audit"}</definedName>
    <definedName name="_323__FDSAUDITLINK___1">{"fdsup://Directions/FactSet Auditing Viewer?action=AUDIT_VALUE&amp;DB=129&amp;ID1=54142L10&amp;VALUEID=02001&amp;SDATE=201201&amp;PERIODTYPE=QTR_STD&amp;SCFT=3&amp;window=popup_no_bar&amp;width=385&amp;height=120&amp;START_MAXIMIZED=FALSE&amp;creator=factset&amp;display_string=Audit"}</definedName>
    <definedName name="_32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2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2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2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2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2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2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2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2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2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24__FDSAUDITLINK__">{"fdsup://Directions/FactSet Auditing Viewer?action=AUDIT_VALUE&amp;DB=129&amp;ID1=30249130&amp;VALUEID=05376&amp;SDATE=2009&amp;PERIODTYPE=ANN_STD&amp;window=popup_no_bar&amp;width=385&amp;height=120&amp;START_MAXIMIZED=FALSE&amp;creator=factset&amp;display_string=Audit"}</definedName>
    <definedName name="_324__FDSAUDITLINK___1">{"fdsup://Directions/FactSet Auditing Viewer?action=AUDIT_VALUE&amp;DB=129&amp;ID1=20670810&amp;VALUEID=02001&amp;SDATE=201202&amp;PERIODTYPE=QTR_STD&amp;SCFT=3&amp;window=popup_no_bar&amp;width=385&amp;height=120&amp;START_MAXIMIZED=FALSE&amp;creator=factset&amp;display_string=Audit"}</definedName>
    <definedName name="_32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2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2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2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2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2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2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2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2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2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25__FDSAUDITLINK__">{"fdsup://Directions/FactSet Auditing Viewer?action=AUDIT_VALUE&amp;DB=129&amp;ID1=35969410&amp;VALUEID=04751&amp;SDATE=2007&amp;PERIODTYPE=ANN_STD&amp;window=popup_no_bar&amp;width=385&amp;height=120&amp;START_MAXIMIZED=FALSE&amp;creator=factset&amp;display_string=Audit"}</definedName>
    <definedName name="_325__FDSAUDITLINK___1">{"fdsup://directions/FAT Viewer?action=UPDATE&amp;creator=factset&amp;DYN_ARGS=TRUE&amp;DOC_NAME=FAT:FQL_AUDITING_CLIENT_TEMPLATE.FAT&amp;display_string=Audit&amp;VAR:KEY=ELCDOHWDKH&amp;VAR:QUERY=KFBfUFJJQ0UoMCwsLFVTRCkgKiAoKEZGX0NPTV9TSFNfT1VUKEFOTiwwLCwsUkYpQFBfQ09NX1NIU19PVVQoM","CkpKSk=&amp;WINDOW=FIRST_POPUP&amp;HEIGHT=450&amp;WIDTH=450&amp;START_MAXIMIZED=FALSE&amp;VAR:CALENDAR=FIVEDAY&amp;VAR:SYMBOL=RAX&amp;VAR:INDEX=0"}</definedName>
    <definedName name="_32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2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2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2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2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2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2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2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2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2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26__FDSAUDITLINK__">{"fdsup://Directions/FactSet Auditing Viewer?action=AUDIT_VALUE&amp;DB=129&amp;ID1=35969410&amp;VALUEID=04751&amp;SDATE=2008&amp;PERIODTYPE=ANN_STD&amp;window=popup_no_bar&amp;width=385&amp;height=120&amp;START_MAXIMIZED=FALSE&amp;creator=factset&amp;display_string=Audit"}</definedName>
    <definedName name="_326__FDSAUDITLINK___1">{"fdsup://directions/FAT Viewer?action=UPDATE&amp;creator=factset&amp;DYN_ARGS=TRUE&amp;DOC_NAME=FAT:FQL_AUDITING_CLIENT_TEMPLATE.FAT&amp;display_string=Audit&amp;VAR:KEY=UTSZSBYTCP&amp;VAR:QUERY=KFBfUFJJQ0UoMCwsLFVTRCkgKiAoKEZGX0NPTV9TSFNfT1VUKEFOTiwwLCwsUkYpQFBfQ09NX1NIU19PVVQoM","CkpKSk=&amp;WINDOW=FIRST_POPUP&amp;HEIGHT=450&amp;WIDTH=450&amp;START_MAXIMIZED=FALSE&amp;VAR:CALENDAR=FIVEDAY&amp;VAR:SYMBOL=IBM&amp;VAR:INDEX=0"}</definedName>
    <definedName name="_32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2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2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2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2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2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2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2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2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2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27__FDSAUDITLINK__">{"fdsup://Directions/FactSet Auditing Viewer?action=AUDIT_VALUE&amp;DB=129&amp;ID1=35969410&amp;VALUEID=04751&amp;SDATE=2009&amp;PERIODTYPE=ANN_STD&amp;window=popup_no_bar&amp;width=385&amp;height=120&amp;START_MAXIMIZED=FALSE&amp;creator=factset&amp;display_string=Audit"}</definedName>
    <definedName name="_327__FDSAUDITLINK___1">{"fdsup://directions/FAT Viewer?action=UPDATE&amp;creator=factset&amp;DYN_ARGS=TRUE&amp;DOC_NAME=FAT:FQL_AUDITING_CLIENT_TEMPLATE.FAT&amp;display_string=Audit&amp;VAR:KEY=CVOLOVEBAX&amp;VAR:QUERY=KFBfUFJJQ0UoMCwsLFVTRCkgKiAoKEZGX0NPTV9TSFNfT1VUKEFOTiwwLCwsUkYpQFBfQ09NX1NIU19PVVQoM","CkpKSk=&amp;WINDOW=FIRST_POPUP&amp;HEIGHT=450&amp;WIDTH=450&amp;START_MAXIMIZED=FALSE&amp;VAR:CALENDAR=US&amp;VAR:SYMBOL=TRAK&amp;VAR:INDEX=0"}</definedName>
    <definedName name="_32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2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2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2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2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2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2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2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2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2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28__FDSAUDITLINK__">{"fdsup://directions/FAT Viewer?action=UPDATE&amp;creator=factset&amp;DYN_ARGS=TRUE&amp;DOC_NAME=FAT:FQL_AUDITING_CLIENT_TEMPLATE.FAT&amp;display_string=Audit&amp;VAR:KEY=RELINIDUNI&amp;VAR:QUERY=RkZfTkVUX0lOQyhBTk4sLTQp&amp;WINDOW=FIRST_POPUP&amp;HEIGHT=450&amp;WIDTH=450&amp;START_MAXIMIZED=FALS","E&amp;VAR:CALENDAR=US&amp;VAR:SYMBOL=FUL&amp;VAR:INDEX=0"}</definedName>
    <definedName name="_328__FDSAUDITLINK___1">{"fdsup://directions/FAT Viewer?action=UPDATE&amp;creator=factset&amp;DYN_ARGS=TRUE&amp;DOC_NAME=FAT:FQL_AUDITING_CLIENT_TEMPLATE.FAT&amp;display_string=Audit&amp;VAR:KEY=OTYZCPATGH&amp;VAR:QUERY=KFBfUFJJQ0UoMCwsLFVTRCkgKiAoKEZGX0NPTV9TSFNfT1VUKEFOTiwwLCwsUkYpQFBfQ09NX1NIU19PVVQoM","CkpKSk=&amp;WINDOW=FIRST_POPUP&amp;HEIGHT=450&amp;WIDTH=450&amp;START_MAXIMIZED=FALSE&amp;VAR:CALENDAR=US&amp;VAR:SYMBOL=BIRT&amp;VAR:INDEX=0"}</definedName>
    <definedName name="_32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2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2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2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2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2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2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2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2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2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29__FDSAUDITLINK__">{"fdsup://Directions/FactSet Auditing Viewer?action=AUDIT_VALUE&amp;DB=129&amp;ID1=35969410&amp;VALUEID=05376&amp;SDATE=2006&amp;PERIODTYPE=ANN_STD&amp;window=popup_no_bar&amp;width=385&amp;height=120&amp;START_MAXIMIZED=FALSE&amp;creator=factset&amp;display_string=Audit"}</definedName>
    <definedName name="_329__FDSAUDITLINK___1">{"fdsup://directions/FAT Viewer?action=UPDATE&amp;creator=factset&amp;DYN_ARGS=TRUE&amp;DOC_NAME=FAT:FQL_AUDITING_CLIENT_TEMPLATE.FAT&amp;display_string=Audit&amp;VAR:KEY=KZOTQFMRWX&amp;VAR:QUERY=KFBfUFJJQ0UoMCwsLFVTRCkgKiAoKEZGX0NPTV9TSFNfT1VUKEFOTiwwLCwsUkYpQFBfQ09NX1NIU19PVVQoM","CkpKSk=&amp;WINDOW=FIRST_POPUP&amp;HEIGHT=450&amp;WIDTH=450&amp;START_MAXIMIZED=FALSE&amp;VAR:CALENDAR=US&amp;VAR:SYMBOL=MDSO&amp;VAR:INDEX=0"}</definedName>
    <definedName name="_32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2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2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2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2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2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2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2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2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2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2c71635654747db9ab2e53e27970e26" hidden="1">#REF!</definedName>
    <definedName name="_33__123Graph_BMC_CSZEM" hidden="1">'[10]#REF'!$E$213:$T$213</definedName>
    <definedName name="_33__FDSAUDITLINK__">{"fdsup://directions/FAT Viewer?action=UPDATE&amp;creator=factset&amp;DYN_ARGS=TRUE&amp;DOC_NAME=FAT:FQL_AUDITING_CLIENT_TEMPLATE.FAT&amp;display_string=Audit&amp;VAR:KEY=ALIHQZUJEF&amp;VAR:QUERY=RkZfRU5UUlBSX1ZBTF9EQUlMWSg0MDc2NywsLCwsJ0RJTCcp&amp;WINDOW=FIRST_POPUP&amp;HEIGHT=450&amp;WIDTH=","450&amp;START_MAXIMIZED=FALSE&amp;VAR:CALENDAR=US&amp;VAR:SYMBOL=HLF&amp;VAR:INDEX=0"}</definedName>
    <definedName name="_33__FDSAUDITLINK___1">{"fdsup://directions/FAT Viewer?action=UPDATE&amp;creator=factset&amp;DYN_ARGS=TRUE&amp;DOC_NAME=FAT:FQL_AUDITING_CLIENT_TEMPLATE.FAT&amp;display_string=Audit&amp;VAR:KEY=VCZYHQTOLW&amp;VAR:QUERY=RkZfU0FMRVMoQ0FMLDIwMDksLCwsVVNEKQ==&amp;WINDOW=FIRST_POPUP&amp;HEIGHT=450&amp;WIDTH=450&amp;START_MA","XIMIZED=FALSE&amp;VAR:CALENDAR=US&amp;VAR:SYMBOL=ORCL&amp;VAR:INDEX=0"}</definedName>
    <definedName name="_330__FDSAUDITLINK__">{"fdsup://directions/FAT Viewer?action=UPDATE&amp;creator=factset&amp;DYN_ARGS=TRUE&amp;DOC_NAME=FAT:FQL_AUDITING_CLIENT_TEMPLATE.FAT&amp;display_string=Audit&amp;VAR:KEY=BCBUFQRWTM&amp;VAR:QUERY=RkZfTkVUX0lOQyhBTk4sLTMp&amp;WINDOW=FIRST_POPUP&amp;HEIGHT=450&amp;WIDTH=450&amp;START_MAXIMIZED=FALS","E&amp;VAR:CALENDAR=US&amp;VAR:SYMBOL=FUL&amp;VAR:INDEX=0"}</definedName>
    <definedName name="_330__FDSAUDITLINK___1">{"fdsup://directions/FAT Viewer?action=UPDATE&amp;creator=factset&amp;DYN_ARGS=TRUE&amp;DOC_NAME=FAT:FQL_AUDITING_CLIENT_TEMPLATE.FAT&amp;display_string=Audit&amp;VAR:KEY=QLYPWFGTYT&amp;VAR:QUERY=KFBfUFJJQ0UoMCwsLFVTRCkgKiAoKEZGX0NPTV9TSFNfT1VUKEFOTiwwLCwsUkYpQFBfQ09NX1NIU19PVVQoM","CkpKSk=&amp;WINDOW=FIRST_POPUP&amp;HEIGHT=450&amp;WIDTH=450&amp;START_MAXIMIZED=FALSE&amp;VAR:CALENDAR=US&amp;VAR:SYMBOL=ATHN&amp;VAR:INDEX=0"}</definedName>
    <definedName name="_33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3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3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3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3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3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3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3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3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3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31__FDSAUDITLINK__">{"fdsup://Directions/FactSet Auditing Viewer?action=AUDIT_VALUE&amp;DB=129&amp;ID1=35969410&amp;VALUEID=05376&amp;SDATE=2007&amp;PERIODTYPE=ANN_STD&amp;window=popup_no_bar&amp;width=385&amp;height=120&amp;START_MAXIMIZED=FALSE&amp;creator=factset&amp;display_string=Audit"}</definedName>
    <definedName name="_331__FDSAUDITLINK___1">{"fdsup://directions/FAT Viewer?action=UPDATE&amp;creator=factset&amp;DYN_ARGS=TRUE&amp;DOC_NAME=FAT:FQL_AUDITING_CLIENT_TEMPLATE.FAT&amp;display_string=Audit&amp;VAR:KEY=SFIZSPKXEN&amp;VAR:QUERY=KFBfUFJJQ0UoMCwsLFVTRCkgKiAoKEZGX0NPTV9TSFNfT1VUKEFOTiwwLCwsUkYpQFBfQ09NX1NIU19PVVQoM","CkpKSk=&amp;WINDOW=FIRST_POPUP&amp;HEIGHT=450&amp;WIDTH=450&amp;START_MAXIMIZED=FALSE&amp;VAR:CALENDAR=US&amp;VAR:SYMBOL=SQI&amp;VAR:INDEX=0"}</definedName>
    <definedName name="_33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3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3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3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3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3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3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3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3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3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32__FDSAUDITLINK__">{"fdsup://directions/FAT Viewer?action=UPDATE&amp;creator=factset&amp;DYN_ARGS=TRUE&amp;DOC_NAME=FAT:FQL_AUDITING_CLIENT_TEMPLATE.FAT&amp;display_string=Audit&amp;VAR:KEY=DCBKNWDAHK&amp;VAR:QUERY=RkZfTkVUX0lOQyhBTk4sLTIp&amp;WINDOW=FIRST_POPUP&amp;HEIGHT=450&amp;WIDTH=450&amp;START_MAXIMIZED=FALS","E&amp;VAR:CALENDAR=US&amp;VAR:SYMBOL=FUL&amp;VAR:INDEX=0"}</definedName>
    <definedName name="_332__FDSAUDITLINK___1">{"fdsup://directions/FAT Viewer?action=UPDATE&amp;creator=factset&amp;DYN_ARGS=TRUE&amp;DOC_NAME=FAT:FQL_AUDITING_CLIENT_TEMPLATE.FAT&amp;display_string=Audit&amp;VAR:KEY=KHKHYBURIL&amp;VAR:QUERY=KFBfUFJJQ0UoMCwsLFVTRCkgKiAoKEZGX0NPTV9TSFNfT1VUKEFOTiwwLCwsUkYpQFBfQ09NX1NIU19PVVQoM","CkpKSk=&amp;WINDOW=FIRST_POPUP&amp;HEIGHT=450&amp;WIDTH=450&amp;START_MAXIMIZED=FALSE&amp;VAR:CALENDAR=US&amp;VAR:SYMBOL=LOGM&amp;VAR:INDEX=0"}</definedName>
    <definedName name="_33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3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3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3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3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3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3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3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3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3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33__FDSAUDITLINK__">{"fdsup://Directions/FactSet Auditing Viewer?action=AUDIT_VALUE&amp;DB=129&amp;ID1=35969410&amp;VALUEID=05376&amp;SDATE=2008&amp;PERIODTYPE=ANN_STD&amp;window=popup_no_bar&amp;width=385&amp;height=120&amp;START_MAXIMIZED=FALSE&amp;creator=factset&amp;display_string=Audit"}</definedName>
    <definedName name="_333__FDSAUDITLINK___1">{"fdsup://directions/FAT Viewer?action=UPDATE&amp;creator=factset&amp;DYN_ARGS=TRUE&amp;DOC_NAME=FAT:FQL_AUDITING_CLIENT_TEMPLATE.FAT&amp;display_string=Audit&amp;VAR:KEY=QFWPSXQRSF&amp;VAR:QUERY=KFBfUFJJQ0UoMCwsLFVTRCkgKiAoKEZGX0NPTV9TSFNfT1VUKEFOTiwwLCwsUkYpQFBfQ09NX1NIU19PVVQoM","CkpKSk=&amp;WINDOW=FIRST_POPUP&amp;HEIGHT=450&amp;WIDTH=450&amp;START_MAXIMIZED=FALSE&amp;VAR:CALENDAR=US&amp;VAR:SYMBOL=N&amp;VAR:INDEX=0"}</definedName>
    <definedName name="_33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3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3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3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3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3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3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3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3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3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34__FDSAUDITLINK__">{"fdsup://directions/FAT Viewer?action=UPDATE&amp;creator=factset&amp;DYN_ARGS=TRUE&amp;DOC_NAME=FAT:FQL_AUDITING_CLIENT_TEMPLATE.FAT&amp;display_string=Audit&amp;VAR:KEY=PCBYLCVWFI&amp;VAR:QUERY=RkZfTkVUX0lOQyhBTk4sLTEp&amp;WINDOW=FIRST_POPUP&amp;HEIGHT=450&amp;WIDTH=450&amp;START_MAXIMIZED=FALS","E&amp;VAR:CALENDAR=US&amp;VAR:SYMBOL=FUL&amp;VAR:INDEX=0"}</definedName>
    <definedName name="_334__FDSAUDITLINK___1">{"fdsup://directions/FAT Viewer?action=UPDATE&amp;creator=factset&amp;DYN_ARGS=TRUE&amp;DOC_NAME=FAT:FQL_AUDITING_CLIENT_TEMPLATE.FAT&amp;display_string=Audit&amp;VAR:KEY=KBCLQJMFAB&amp;VAR:QUERY=KFBfUFJJQ0UoMCwsLFVTRCkgKiAoKEZGX0NPTV9TSFNfT1VUKEFOTiwwLCwsUkYpQFBfQ09NX1NIU19PVVQoM","CkpKSk=&amp;WINDOW=FIRST_POPUP&amp;HEIGHT=450&amp;WIDTH=450&amp;START_MAXIMIZED=FALSE&amp;VAR:CALENDAR=US&amp;VAR:SYMBOL=CNQR&amp;VAR:INDEX=0"}</definedName>
    <definedName name="_33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3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3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3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3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3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3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3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3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3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35__FDSAUDITLINK__">{"fdsup://Directions/FactSet Auditing Viewer?action=AUDIT_VALUE&amp;DB=129&amp;ID1=35969410&amp;VALUEID=05376&amp;SDATE=2009&amp;PERIODTYPE=ANN_STD&amp;window=popup_no_bar&amp;width=385&amp;height=120&amp;START_MAXIMIZED=FALSE&amp;creator=factset&amp;display_string=Audit"}</definedName>
    <definedName name="_335__FDSAUDITLINK___1">{"fdsup://Directions/FactSet Auditing Viewer?action=AUDIT_VALUE&amp;DB=129&amp;ID1=45920010&amp;VALUEID=05194&amp;SDATE=201201&amp;PERIODTYPE=QTR_STD&amp;SCFT=3&amp;window=popup_no_bar&amp;width=385&amp;height=120&amp;START_MAXIMIZED=FALSE&amp;creator=factset&amp;display_string=Audit"}</definedName>
    <definedName name="_33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3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3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3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3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3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3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3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3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3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36__FDSAUDITLINK__">{"fdsup://Directions/FactSet Auditing Viewer?action=AUDIT_VALUE&amp;DB=129&amp;ID1=35969410&amp;VALUEID=05376&amp;SDATE=2009&amp;PERIODTYPE=ANN_STD&amp;window=popup_no_bar&amp;width=385&amp;height=120&amp;START_MAXIMIZED=FALSE&amp;creator=factset&amp;display_string=Audit"}</definedName>
    <definedName name="_336__FDSAUDITLINK___1">{"fdsup://Directions/FactSet Auditing Viewer?action=AUDIT_VALUE&amp;DB=129&amp;ID1=24230910&amp;VALUEID=05194&amp;SDATE=201201&amp;PERIODTYPE=QTR_STD&amp;SCFT=3&amp;window=popup_no_bar&amp;width=385&amp;height=120&amp;START_MAXIMIZED=FALSE&amp;creator=factset&amp;display_string=Audit"}</definedName>
    <definedName name="_33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3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3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3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3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3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3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3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3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3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37__FDSAUDITLINK__">{"fdsup://Directions/FactSet Auditing Viewer?action=AUDIT_VALUE&amp;DB=129&amp;ID1=62985Q10&amp;VALUEID=04751&amp;SDATE=2007&amp;PERIODTYPE=ANN_STD&amp;window=popup_no_bar&amp;width=385&amp;height=120&amp;START_MAXIMIZED=FALSE&amp;creator=factset&amp;display_string=Audit"}</definedName>
    <definedName name="_337__FDSAUDITLINK___1">{"fdsup://Directions/FactSet Auditing Viewer?action=AUDIT_VALUE&amp;DB=129&amp;ID1=00508B10&amp;VALUEID=05194&amp;SDATE=201201&amp;PERIODTYPE=QTR_STD&amp;SCFT=3&amp;window=popup_no_bar&amp;width=385&amp;height=120&amp;START_MAXIMIZED=FALSE&amp;creator=factset&amp;display_string=Audit"}</definedName>
    <definedName name="_33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3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3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3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3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3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3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3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3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3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38__FDSAUDITLINK__">{"fdsup://Directions/FactSet Auditing Viewer?action=AUDIT_VALUE&amp;DB=129&amp;ID1=62985Q10&amp;VALUEID=04751&amp;SDATE=2008&amp;PERIODTYPE=ANN_STD&amp;window=popup_no_bar&amp;width=385&amp;height=120&amp;START_MAXIMIZED=FALSE&amp;creator=factset&amp;display_string=Audit"}</definedName>
    <definedName name="_338__FDSAUDITLINK___1">{"fdsup://Directions/FactSet Auditing Viewer?action=AUDIT_VALUE&amp;DB=129&amp;ID1=58471A10&amp;VALUEID=05194&amp;SDATE=201201&amp;PERIODTYPE=QTR_STD&amp;SCFT=3&amp;window=popup_no_bar&amp;width=385&amp;height=120&amp;START_MAXIMIZED=FALSE&amp;creator=factset&amp;display_string=Audit"}</definedName>
    <definedName name="_33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3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3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3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3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3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3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3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3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3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39__FDSAUDITLINK__">{"fdsup://directions/FAT Viewer?action=UPDATE&amp;creator=factset&amp;DYN_ARGS=TRUE&amp;DOC_NAME=FAT:FQL_AUDITING_CLIENT_TEMPLATE.FAT&amp;display_string=Audit&amp;VAR:KEY=HQDWBINOJI&amp;VAR:QUERY=RkZfTkVUX0lOQyhBTk4sLTIp&amp;WINDOW=FIRST_POPUP&amp;HEIGHT=450&amp;WIDTH=450&amp;START_MAXIMIZED=FALS","E&amp;VAR:CALENDAR=US&amp;VAR:SYMBOL=NLC&amp;VAR:INDEX=0"}</definedName>
    <definedName name="_339__FDSAUDITLINK___1">{"fdsup://directions/FAT Viewer?action=UPDATE&amp;creator=factset&amp;DYN_ARGS=TRUE&amp;DOC_NAME=FAT:FQL_AUDITING_CLIENT_TEMPLATE.FAT&amp;display_string=Audit&amp;VAR:KEY=KZWXYPODMV&amp;VAR:QUERY=RkZfRUJJVChDQUwsMjAwOSwsLCxVU0Qp&amp;WINDOW=FIRST_POPUP&amp;HEIGHT=450&amp;WIDTH=450&amp;START_MAXIMI","ZED=FALSE&amp;VAR:CALENDAR=US&amp;VAR:SYMBOL=MDSO&amp;VAR:INDEX=0"}</definedName>
    <definedName name="_33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3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3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3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3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3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3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3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3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3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39e3981f7f44db3adc389131da7fdd2" hidden="1">#REF!</definedName>
    <definedName name="_34__123Graph_BR_DCON" hidden="1">[10]Sheet3!#REF!</definedName>
    <definedName name="_34__FDSAUDITLINK__">{"fdsup://directions/FAT Viewer?action=UPDATE&amp;creator=factset&amp;DYN_ARGS=TRUE&amp;DOC_NAME=FAT:FQL_AUDITING_CLIENT_TEMPLATE.FAT&amp;display_string=Audit&amp;VAR:KEY=KFOZQBKXWP&amp;VAR:QUERY=RkZfRU5UUlBSX1ZBTF9EQUlMWSg0MDc2NywsLCwsJ0RJTCcp&amp;WINDOW=FIRST_POPUP&amp;HEIGHT=450&amp;WIDTH=","450&amp;START_MAXIMIZED=FALSE&amp;VAR:CALENDAR=US&amp;VAR:SYMBOL=507670&amp;VAR:INDEX=0"}</definedName>
    <definedName name="_34__FDSAUDITLINK___1">{"fdsup://directions/FAT Viewer?action=UPDATE&amp;creator=factset&amp;DYN_ARGS=TRUE&amp;DOC_NAME=FAT:FQL_AUDITING_CLIENT_TEMPLATE.FAT&amp;display_string=Audit&amp;VAR:KEY=NGXIBGLMHW&amp;VAR:QUERY=RkZfU0FMRVMoQ0FMLDIwMDgsLCwsVVNEKQ==&amp;WINDOW=FIRST_POPUP&amp;HEIGHT=450&amp;WIDTH=450&amp;START_MA","XIMIZED=FALSE&amp;VAR:CALENDAR=US&amp;VAR:SYMBOL=ORCL&amp;VAR:INDEX=0"}</definedName>
    <definedName name="_340__FDSAUDITLINK__">{"fdsup://Directions/FactSet Auditing Viewer?action=AUDIT_VALUE&amp;DB=129&amp;ID1=62985Q10&amp;VALUEID=05376&amp;SDATE=2007&amp;PERIODTYPE=ANN_STD&amp;window=popup_no_bar&amp;width=385&amp;height=120&amp;START_MAXIMIZED=FALSE&amp;creator=factset&amp;display_string=Audit"}</definedName>
    <definedName name="_340__FDSAUDITLINK___1">{"fdsup://directions/FAT Viewer?action=UPDATE&amp;creator=factset&amp;DYN_ARGS=TRUE&amp;DOC_NAME=FAT:FQL_AUDITING_CLIENT_TEMPLATE.FAT&amp;display_string=Audit&amp;VAR:KEY=WFSPYJSLEX&amp;VAR:QUERY=RkZfRUJJVChDQUwsMjAxMCwsLCxVU0Qp&amp;WINDOW=FIRST_POPUP&amp;HEIGHT=450&amp;WIDTH=450&amp;START_MAXIMI","ZED=FALSE&amp;VAR:CALENDAR=US&amp;VAR:SYMBOL=ATHN&amp;VAR:INDEX=0"}</definedName>
    <definedName name="_34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4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4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4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4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4041__FDSAUDITLINK__">{"fdsup://directions/FAT Viewer?action=UPDATE&amp;creator=factset&amp;DYN_ARGS=TRUE&amp;DOC_NAME=FAT:FQL_AUDITING_CLIENT_TEMPLATE.FAT&amp;display_string=Audit&amp;VAR:KEY=YDEBUFEPYV&amp;VAR:QUERY=RkZfRUJJVERBX09QRVIoQU5OLDIwMTEsLCxSUCk=&amp;WINDOW=FIRST_POPUP&amp;HEIGHT=450&amp;WIDTH=450&amp;STAR","T_MAXIMIZED=FALSE&amp;VAR:CALENDAR=US&amp;VAR:SYMBOL=VAL&amp;VAR:INDEX=0"}</definedName>
    <definedName name="_34042__FDSAUDITLINK__">{"fdsup://directions/FAT Viewer?action=UPDATE&amp;creator=factset&amp;DYN_ARGS=TRUE&amp;DOC_NAME=FAT:FQL_AUDITING_CLIENT_TEMPLATE.FAT&amp;display_string=Audit&amp;VAR:KEY=YZGDKVMDSL&amp;VAR:QUERY=RkZfU0hMRFJTX0VRKEFOTiwyMDExLCwsUlAp&amp;WINDOW=FIRST_POPUP&amp;HEIGHT=450&amp;WIDTH=450&amp;START_MA","XIMIZED=FALSE&amp;VAR:CALENDAR=US&amp;VAR:SYMBOL=VAL&amp;VAR:INDEX=0"}</definedName>
    <definedName name="_34043__FDSAUDITLINK__">{"fdsup://directions/FAT Viewer?action=UPDATE&amp;creator=factset&amp;DYN_ARGS=TRUE&amp;DOC_NAME=FAT:FQL_AUDITING_CLIENT_TEMPLATE.FAT&amp;display_string=Audit&amp;VAR:KEY=ETWHWJEJAV&amp;VAR:QUERY=RkZfTkVUX0lOQ19CQVNJQ19BRlRfWE9SRChBTk4sMjAxMCwsLFJQKQ==&amp;WINDOW=FIRST_POPUP&amp;HEIGHT=45","0&amp;WIDTH=450&amp;START_MAXIMIZED=FALSE&amp;VAR:CALENDAR=US&amp;VAR:SYMBOL=4634&amp;VAR:INDEX=0"}</definedName>
    <definedName name="_34044__FDSAUDITLINK__">{"fdsup://directions/FAT Viewer?action=UPDATE&amp;creator=factset&amp;DYN_ARGS=TRUE&amp;DOC_NAME=FAT:FQL_AUDITING_CLIENT_TEMPLATE.FAT&amp;display_string=Audit&amp;VAR:KEY=SDEPSPGFEP&amp;VAR:QUERY=RkZfU0dBKEFOTiwyMDEwLCwsUlAp&amp;WINDOW=FIRST_POPUP&amp;HEIGHT=450&amp;WIDTH=450&amp;START_MAXIMIZED=","FALSE&amp;VAR:CALENDAR=US&amp;VAR:SYMBOL=609962&amp;VAR:INDEX=0"}</definedName>
    <definedName name="_34045__FDSAUDITLINK__">{"fdsup://directions/FAT Viewer?action=UPDATE&amp;creator=factset&amp;DYN_ARGS=TRUE&amp;DOC_NAME=FAT:FQL_AUDITING_CLIENT_TEMPLATE.FAT&amp;display_string=Audit&amp;VAR:KEY=EBUHSHMBWF&amp;VAR:QUERY=RkZfU0dBKEFOTiwyMDEwLCwsUlAp&amp;WINDOW=FIRST_POPUP&amp;HEIGHT=450&amp;WIDTH=450&amp;START_MAXIMIZED=","FALSE&amp;VAR:CALENDAR=US&amp;VAR:SYMBOL=609992&amp;VAR:INDEX=0"}</definedName>
    <definedName name="_34046__FDSAUDITLINK__">{"fdsup://directions/FAT Viewer?action=UPDATE&amp;creator=factset&amp;DYN_ARGS=TRUE&amp;DOC_NAME=FAT:FQL_AUDITING_CLIENT_TEMPLATE.FAT&amp;display_string=Audit&amp;VAR:KEY=URKROLSHIL&amp;VAR:QUERY=RkZfU0dBKEFOTiwyMDEwLCwsUlAp&amp;WINDOW=FIRST_POPUP&amp;HEIGHT=450&amp;WIDTH=450&amp;START_MAXIMIZED=","FALSE&amp;VAR:CALENDAR=US&amp;VAR:SYMBOL=087541&amp;VAR:INDEX=0"}</definedName>
    <definedName name="_34047__FDSAUDITLINK__">{"fdsup://directions/FAT Viewer?action=UPDATE&amp;creator=factset&amp;DYN_ARGS=TRUE&amp;DOC_NAME=FAT:FQL_AUDITING_CLIENT_TEMPLATE.FAT&amp;display_string=Audit&amp;VAR:KEY=WVEBAZMLAH&amp;VAR:QUERY=RkZfU0dBKEFOTiwyMDEwLCwsUlAp&amp;WINDOW=FIRST_POPUP&amp;HEIGHT=450&amp;WIDTH=450&amp;START_MAXIMIZED=","FALSE&amp;VAR:CALENDAR=US&amp;VAR:SYMBOL=451957&amp;VAR:INDEX=0"}</definedName>
    <definedName name="_34048__FDSAUDITLINK__">{"fdsup://directions/FAT Viewer?action=UPDATE&amp;creator=factset&amp;DYN_ARGS=TRUE&amp;DOC_NAME=FAT:FQL_AUDITING_CLIENT_TEMPLATE.FAT&amp;display_string=Audit&amp;VAR:KEY=APUZONENUP&amp;VAR:QUERY=RkZfRlJFRV9QU19DRihBTk4sMjAxMCwsLFJQKQ==&amp;WINDOW=FIRST_POPUP&amp;HEIGHT=450&amp;WIDTH=450&amp;STAR","T_MAXIMIZED=FALSE&amp;VAR:CALENDAR=US&amp;VAR:SYMBOL=B6Q70J&amp;VAR:INDEX=0"}</definedName>
    <definedName name="_34049__FDSAUDITLINK__">{"fdsup://directions/FAT Viewer?action=UPDATE&amp;creator=factset&amp;DYN_ARGS=TRUE&amp;DOC_NAME=FAT:FQL_AUDITING_CLIENT_TEMPLATE.FAT&amp;display_string=Audit&amp;VAR:KEY=MRQNYVSTCJ&amp;VAR:QUERY=RkZfRlJFRV9QU19DRihBTk4sMjAxMCwsLFJQKQ==&amp;WINDOW=FIRST_POPUP&amp;HEIGHT=450&amp;WIDTH=450&amp;STAR","T_MAXIMIZED=FALSE&amp;VAR:CALENDAR=US&amp;VAR:SYMBOL=517419&amp;VAR:INDEX=0"}</definedName>
    <definedName name="_34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4050__FDSAUDITLINK__">{"fdsup://directions/FAT Viewer?action=UPDATE&amp;creator=factset&amp;DYN_ARGS=TRUE&amp;DOC_NAME=FAT:FQL_AUDITING_CLIENT_TEMPLATE.FAT&amp;display_string=Audit&amp;VAR:KEY=OPQDOJYBMN&amp;VAR:QUERY=RkZfRlJFRV9DRihBTk4sMjAxMCwsLFJQKQ==&amp;WINDOW=FIRST_POPUP&amp;HEIGHT=450&amp;WIDTH=450&amp;START_MA","XIMIZED=FALSE&amp;VAR:CALENDAR=US&amp;VAR:SYMBOL=B6Q70J&amp;VAR:INDEX=0"}</definedName>
    <definedName name="_34051__FDSAUDITLINK__">{"fdsup://directions/FAT Viewer?action=UPDATE&amp;creator=factset&amp;DYN_ARGS=TRUE&amp;DOC_NAME=FAT:FQL_AUDITING_CLIENT_TEMPLATE.FAT&amp;display_string=Audit&amp;VAR:KEY=YBKTMFMJCV&amp;VAR:QUERY=RkZfRlJFRV9DRihBTk4sMjAxMCwsLFJQKQ==&amp;WINDOW=FIRST_POPUP&amp;HEIGHT=450&amp;WIDTH=450&amp;START_MA","XIMIZED=FALSE&amp;VAR:CALENDAR=US&amp;VAR:SYMBOL=517419&amp;VAR:INDEX=0"}</definedName>
    <definedName name="_34052__FDSAUDITLINK__">{"fdsup://directions/FAT Viewer?action=UPDATE&amp;creator=factset&amp;DYN_ARGS=TRUE&amp;DOC_NAME=FAT:FQL_AUDITING_CLIENT_TEMPLATE.FAT&amp;display_string=Audit&amp;VAR:KEY=SHGVKXUXMX&amp;VAR:QUERY=RkZfQ0FQRVgoQU5OLDIwMTAsLCxSUCk=&amp;WINDOW=FIRST_POPUP&amp;HEIGHT=450&amp;WIDTH=450&amp;START_MAXIMI","ZED=FALSE&amp;VAR:CALENDAR=US&amp;VAR:SYMBOL=517419&amp;VAR:INDEX=0"}</definedName>
    <definedName name="_34053__FDSAUDITLINK__">{"fdsup://directions/FAT Viewer?action=UPDATE&amp;creator=factset&amp;DYN_ARGS=TRUE&amp;DOC_NAME=FAT:FQL_AUDITING_CLIENT_TEMPLATE.FAT&amp;display_string=Audit&amp;VAR:KEY=WJSZEXWVWJ&amp;VAR:QUERY=RkZfTkVUX0lOQ19CQVNJQ19BRlRfWE9SRChBTk4sMjAxMCwsLFJQKQ==&amp;WINDOW=FIRST_POPUP&amp;HEIGHT=45","0&amp;WIDTH=450&amp;START_MAXIMIZED=FALSE&amp;VAR:CALENDAR=US&amp;VAR:SYMBOL=B6Q70J&amp;VAR:INDEX=0"}</definedName>
    <definedName name="_34054__FDSAUDITLINK__">{"fdsup://directions/FAT Viewer?action=UPDATE&amp;creator=factset&amp;DYN_ARGS=TRUE&amp;DOC_NAME=FAT:FQL_AUDITING_CLIENT_TEMPLATE.FAT&amp;display_string=Audit&amp;VAR:KEY=WHEJSXQLCB&amp;VAR:QUERY=RkZfTkVUX0lOQ19CQVNJQ19BRlRfWE9SRChBTk4sMjAxMCwsLFJQKQ==&amp;WINDOW=FIRST_POPUP&amp;HEIGHT=45","0&amp;WIDTH=450&amp;START_MAXIMIZED=FALSE&amp;VAR:CALENDAR=US&amp;VAR:SYMBOL=517419&amp;VAR:INDEX=0"}</definedName>
    <definedName name="_34055__FDSAUDITLINK__">{"fdsup://directions/FAT Viewer?action=UPDATE&amp;creator=factset&amp;DYN_ARGS=TRUE&amp;DOC_NAME=FAT:FQL_AUDITING_CLIENT_TEMPLATE.FAT&amp;display_string=Audit&amp;VAR:KEY=CLQDULABSR&amp;VAR:QUERY=RkZfTkVUX0lOQyhBTk4sMjAxMCwsLFJQKQ==&amp;WINDOW=FIRST_POPUP&amp;HEIGHT=450&amp;WIDTH=450&amp;START_MA","XIMIZED=FALSE&amp;VAR:CALENDAR=US&amp;VAR:SYMBOL=517419&amp;VAR:INDEX=0"}</definedName>
    <definedName name="_34056__FDSAUDITLINK__">{"fdsup://directions/FAT Viewer?action=UPDATE&amp;creator=factset&amp;DYN_ARGS=TRUE&amp;DOC_NAME=FAT:FQL_AUDITING_CLIENT_TEMPLATE.FAT&amp;display_string=Audit&amp;VAR:KEY=GZAZOJCTGR&amp;VAR:QUERY=RkZfU0dBKEFOTiwyMDEwLCwsUlAp&amp;WINDOW=FIRST_POPUP&amp;HEIGHT=450&amp;WIDTH=450&amp;START_MAXIMIZED=","FALSE&amp;VAR:CALENDAR=US&amp;VAR:SYMBOL=517419&amp;VAR:INDEX=0"}</definedName>
    <definedName name="_34057__FDSAUDITLINK__">{"fdsup://directions/FAT Viewer?action=UPDATE&amp;creator=factset&amp;DYN_ARGS=TRUE&amp;DOC_NAME=FAT:FQL_AUDITING_CLIENT_TEMPLATE.FAT&amp;display_string=Audit&amp;VAR:KEY=UZGZWPSHCB&amp;VAR:QUERY=RkZfQ09HUyhBTk4sMjAxMCwsLFJQKQ==&amp;WINDOW=FIRST_POPUP&amp;HEIGHT=450&amp;WIDTH=450&amp;START_MAXIMI","ZED=FALSE&amp;VAR:CALENDAR=US&amp;VAR:SYMBOL=517419&amp;VAR:INDEX=0"}</definedName>
    <definedName name="_34058__FDSAUDITLINK__">{"fdsup://directions/FAT Viewer?action=UPDATE&amp;creator=factset&amp;DYN_ARGS=TRUE&amp;DOC_NAME=FAT:FQL_AUDITING_CLIENT_TEMPLATE.FAT&amp;display_string=Audit&amp;VAR:KEY=KZYNQJORSZ&amp;VAR:QUERY=RkZfU0hMRFJTX0VRKEFOTiwyMDEwLCwsUlAp&amp;WINDOW=FIRST_POPUP&amp;HEIGHT=450&amp;WIDTH=450&amp;START_MA","XIMIZED=FALSE&amp;VAR:CALENDAR=US&amp;VAR:SYMBOL=517419&amp;VAR:INDEX=0"}</definedName>
    <definedName name="_34059__FDSAUDITLINK__">{"fdsup://directions/FAT Viewer?action=UPDATE&amp;creator=factset&amp;DYN_ARGS=TRUE&amp;DOC_NAME=FAT:FQL_AUDITING_CLIENT_TEMPLATE.FAT&amp;display_string=Audit&amp;VAR:KEY=OTEBOFAXAZ&amp;VAR:QUERY=RkZfTkVUX0RFQlQoQU5OLDIwMTAsLCxSUCk=&amp;WINDOW=FIRST_POPUP&amp;HEIGHT=450&amp;WIDTH=450&amp;START_MA","XIMIZED=FALSE&amp;VAR:CALENDAR=US&amp;VAR:SYMBOL=517419&amp;VAR:INDEX=0"}</definedName>
    <definedName name="_34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4060__FDSAUDITLINK__">{"fdsup://directions/FAT Viewer?action=UPDATE&amp;creator=factset&amp;DYN_ARGS=TRUE&amp;DOC_NAME=FAT:FQL_AUDITING_CLIENT_TEMPLATE.FAT&amp;display_string=Audit&amp;VAR:KEY=YBYNKJKXWD&amp;VAR:QUERY=RkZfTkVUX0RFQlQoQU5OLDIwMTEsLCxSUCk=&amp;WINDOW=FIRST_POPUP&amp;HEIGHT=450&amp;WIDTH=450&amp;START_MA","XIMIZED=FALSE&amp;VAR:CALENDAR=US&amp;VAR:SYMBOL=VAL&amp;VAR:INDEX=0"}</definedName>
    <definedName name="_34061__FDSAUDITLINK__">{"fdsup://directions/FAT Viewer?action=UPDATE&amp;creator=factset&amp;DYN_ARGS=TRUE&amp;DOC_NAME=FAT:FQL_AUDITING_CLIENT_TEMPLATE.FAT&amp;display_string=Audit&amp;VAR:KEY=SZKRGTGRED&amp;VAR:QUERY=RkZfRlJFRV9QU19DRihBTk4sMjAxMCwsLFJQKQ==&amp;WINDOW=FIRST_POPUP&amp;HEIGHT=450&amp;WIDTH=450&amp;STAR","T_MAXIMIZED=FALSE&amp;VAR:CALENDAR=US&amp;VAR:SYMBOL=B61QPN&amp;VAR:INDEX=0"}</definedName>
    <definedName name="_34062__FDSAUDITLINK__">{"fdsup://directions/FAT Viewer?action=UPDATE&amp;creator=factset&amp;DYN_ARGS=TRUE&amp;DOC_NAME=FAT:FQL_AUDITING_CLIENT_TEMPLATE.FAT&amp;display_string=Audit&amp;VAR:KEY=SJKDMFUDER&amp;VAR:QUERY=RkZfRlJFRV9DRihBTk4sMjAxMCwsLFJQKQ==&amp;WINDOW=FIRST_POPUP&amp;HEIGHT=450&amp;WIDTH=450&amp;START_MA","XIMIZED=FALSE&amp;VAR:CALENDAR=US&amp;VAR:SYMBOL=B61QPN&amp;VAR:INDEX=0"}</definedName>
    <definedName name="_34063__FDSAUDITLINK__">{"fdsup://directions/FAT Viewer?action=UPDATE&amp;creator=factset&amp;DYN_ARGS=TRUE&amp;DOC_NAME=FAT:FQL_AUDITING_CLIENT_TEMPLATE.FAT&amp;display_string=Audit&amp;VAR:KEY=QXKLGJIDOF&amp;VAR:QUERY=RkZfQ0FQRVgoQU5OLDIwMTAsLCxSUCk=&amp;WINDOW=FIRST_POPUP&amp;HEIGHT=450&amp;WIDTH=450&amp;START_MAXIMI","ZED=FALSE&amp;VAR:CALENDAR=US&amp;VAR:SYMBOL=B61QPN&amp;VAR:INDEX=0"}</definedName>
    <definedName name="_34064__FDSAUDITLINK__">{"fdsup://directions/FAT Viewer?action=UPDATE&amp;creator=factset&amp;DYN_ARGS=TRUE&amp;DOC_NAME=FAT:FQL_AUDITING_CLIENT_TEMPLATE.FAT&amp;display_string=Audit&amp;VAR:KEY=GZSDMHIJCT&amp;VAR:QUERY=RkZfTkVUX0lOQ19CQVNJQ19BRlRfWE9SRChBTk4sMjAxMCwsLFJQKQ==&amp;WINDOW=FIRST_POPUP&amp;HEIGHT=45","0&amp;WIDTH=450&amp;START_MAXIMIZED=FALSE&amp;VAR:CALENDAR=US&amp;VAR:SYMBOL=B61QPN&amp;VAR:INDEX=0"}</definedName>
    <definedName name="_34065__FDSAUDITLINK__">{"fdsup://directions/FAT Viewer?action=UPDATE&amp;creator=factset&amp;DYN_ARGS=TRUE&amp;DOC_NAME=FAT:FQL_AUDITING_CLIENT_TEMPLATE.FAT&amp;display_string=Audit&amp;VAR:KEY=GFUJKFSJUJ&amp;VAR:QUERY=RkZfTkVUX0lOQyhBTk4sMjAxMCwsLFJQKQ==&amp;WINDOW=FIRST_POPUP&amp;HEIGHT=450&amp;WIDTH=450&amp;START_MA","XIMIZED=FALSE&amp;VAR:CALENDAR=US&amp;VAR:SYMBOL=B61QPN&amp;VAR:INDEX=0"}</definedName>
    <definedName name="_34066__FDSAUDITLINK__">{"fdsup://directions/FAT Viewer?action=UPDATE&amp;creator=factset&amp;DYN_ARGS=TRUE&amp;DOC_NAME=FAT:FQL_AUDITING_CLIENT_TEMPLATE.FAT&amp;display_string=Audit&amp;VAR:KEY=AXABUVSHUL&amp;VAR:QUERY=RkZfRUJJVERBX09QRVIoQU5OLDIwMTAsLCxSUCk=&amp;WINDOW=FIRST_POPUP&amp;HEIGHT=450&amp;WIDTH=450&amp;STAR","T_MAXIMIZED=FALSE&amp;VAR:CALENDAR=US&amp;VAR:SYMBOL=B61QPN&amp;VAR:INDEX=0"}</definedName>
    <definedName name="_34067__FDSAUDITLINK__">{"fdsup://directions/FAT Viewer?action=UPDATE&amp;creator=factset&amp;DYN_ARGS=TRUE&amp;DOC_NAME=FAT:FQL_AUDITING_CLIENT_TEMPLATE.FAT&amp;display_string=Audit&amp;VAR:KEY=ENALIHQZUJ&amp;VAR:QUERY=RkZfU0dBKEFOTiwyMDExLCwsUlAp&amp;WINDOW=FIRST_POPUP&amp;HEIGHT=450&amp;WIDTH=450&amp;START_MAXIMIZED=","FALSE&amp;VAR:CALENDAR=US&amp;VAR:SYMBOL=092922&amp;VAR:INDEX=0"}</definedName>
    <definedName name="_34068__FDSAUDITLINK__">{"fdsup://directions/FAT Viewer?action=UPDATE&amp;creator=factset&amp;DYN_ARGS=TRUE&amp;DOC_NAME=FAT:FQL_AUDITING_CLIENT_TEMPLATE.FAT&amp;display_string=Audit&amp;VAR:KEY=KPODUPWHYR&amp;VAR:QUERY=RkZfU0dBKEFOTiwyMDEwLCwsUlAp&amp;WINDOW=FIRST_POPUP&amp;HEIGHT=450&amp;WIDTH=450&amp;START_MAXIMIZED=","FALSE&amp;VAR:CALENDAR=US&amp;VAR:SYMBOL=400500&amp;VAR:INDEX=0"}</definedName>
    <definedName name="_34069__FDSAUDITLINK__">{"fdsup://directions/FAT Viewer?action=UPDATE&amp;creator=factset&amp;DYN_ARGS=TRUE&amp;DOC_NAME=FAT:FQL_AUDITING_CLIENT_TEMPLATE.FAT&amp;display_string=Audit&amp;VAR:KEY=WHUFCHOVAN&amp;VAR:QUERY=RkZfU0dBKEFOTiwyMDEwLCwsUlAp&amp;WINDOW=FIRST_POPUP&amp;HEIGHT=450&amp;WIDTH=450&amp;START_MAXIMIZED=","FALSE&amp;VAR:CALENDAR=US&amp;VAR:SYMBOL=B61QPN&amp;VAR:INDEX=0"}</definedName>
    <definedName name="_34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4070__FDSAUDITLINK__">{"fdsup://directions/FAT Viewer?action=UPDATE&amp;creator=factset&amp;DYN_ARGS=TRUE&amp;DOC_NAME=FAT:FQL_AUDITING_CLIENT_TEMPLATE.FAT&amp;display_string=Audit&amp;VAR:KEY=OLOPGHWHAP&amp;VAR:QUERY=RkZfU0dBKEFOTiwyMDEwLCwsUlAp&amp;WINDOW=FIRST_POPUP&amp;HEIGHT=450&amp;WIDTH=450&amp;START_MAXIMIZED=","FALSE&amp;VAR:CALENDAR=US&amp;VAR:SYMBOL=480808&amp;VAR:INDEX=0"}</definedName>
    <definedName name="_34071__FDSAUDITLINK__">{"fdsup://directions/FAT Viewer?action=UPDATE&amp;creator=factset&amp;DYN_ARGS=TRUE&amp;DOC_NAME=FAT:FQL_AUDITING_CLIENT_TEMPLATE.FAT&amp;display_string=Audit&amp;VAR:KEY=KDCPCRGJOX&amp;VAR:QUERY=RkZfU0dBKEFOTiwyMDEwLCwsUlAp&amp;WINDOW=FIRST_POPUP&amp;HEIGHT=450&amp;WIDTH=450&amp;START_MAXIMIZED=","FALSE&amp;VAR:CALENDAR=US&amp;VAR:SYMBOL=450543&amp;VAR:INDEX=0"}</definedName>
    <definedName name="_34072__FDSAUDITLINK__">{"fdsup://directions/FAT Viewer?action=UPDATE&amp;creator=factset&amp;DYN_ARGS=TRUE&amp;DOC_NAME=FAT:FQL_AUDITING_CLIENT_TEMPLATE.FAT&amp;display_string=Audit&amp;VAR:KEY=IFERIPMJAP&amp;VAR:QUERY=RkZfU0dBKEFOTiwyMDEwLCwsUlAp&amp;WINDOW=FIRST_POPUP&amp;HEIGHT=450&amp;WIDTH=450&amp;START_MAXIMIZED=","FALSE&amp;VAR:CALENDAR=US&amp;VAR:SYMBOL=451361&amp;VAR:INDEX=0"}</definedName>
    <definedName name="_34073__FDSAUDITLINK__">{"fdsup://directions/FAT Viewer?action=UPDATE&amp;creator=factset&amp;DYN_ARGS=TRUE&amp;DOC_NAME=FAT:FQL_AUDITING_CLIENT_TEMPLATE.FAT&amp;display_string=Audit&amp;VAR:KEY=AFWXWLKNYH&amp;VAR:QUERY=RkZfQ09HUyhBTk4sMjAxMCwsLFJQKQ==&amp;WINDOW=FIRST_POPUP&amp;HEIGHT=450&amp;WIDTH=450&amp;START_MAXIMI","ZED=FALSE&amp;VAR:CALENDAR=US&amp;VAR:SYMBOL=B61QPN&amp;VAR:INDEX=0"}</definedName>
    <definedName name="_34074__FDSAUDITLINK__">{"fdsup://directions/FAT Viewer?action=UPDATE&amp;creator=factset&amp;DYN_ARGS=TRUE&amp;DOC_NAME=FAT:FQL_AUDITING_CLIENT_TEMPLATE.FAT&amp;display_string=Audit&amp;VAR:KEY=UBAHKLAJSD&amp;VAR:QUERY=RkZfU0hMRFJTX0VRKEFOTiwyMDEwLCwsUlAp&amp;WINDOW=FIRST_POPUP&amp;HEIGHT=450&amp;WIDTH=450&amp;START_MA","XIMIZED=FALSE&amp;VAR:CALENDAR=US&amp;VAR:SYMBOL=B61QPN&amp;VAR:INDEX=0"}</definedName>
    <definedName name="_34075__FDSAUDITLINK__">{"fdsup://directions/FAT Viewer?action=UPDATE&amp;creator=factset&amp;DYN_ARGS=TRUE&amp;DOC_NAME=FAT:FQL_AUDITING_CLIENT_TEMPLATE.FAT&amp;display_string=Audit&amp;VAR:KEY=CPGNGLEHWT&amp;VAR:QUERY=RkZfTkVUX0RFQlQoQU5OLDIwMTAsLCxSUCk=&amp;WINDOW=FIRST_POPUP&amp;HEIGHT=450&amp;WIDTH=450&amp;START_MA","XIMIZED=FALSE&amp;VAR:CALENDAR=US&amp;VAR:SYMBOL=B61QPN&amp;VAR:INDEX=0"}</definedName>
    <definedName name="_34076__FDSAUDITLINK__">{"fdsup://directions/FAT Viewer?action=UPDATE&amp;creator=factset&amp;DYN_ARGS=TRUE&amp;DOC_NAME=FAT:FQL_AUDITING_CLIENT_TEMPLATE.FAT&amp;display_string=Audit&amp;VAR:KEY=QPMLMXUXCV&amp;VAR:QUERY=RkZfRlJFRV9QU19DRihBTk4sMjAxMSwsLFJQKQ==&amp;WINDOW=FIRST_POPUP&amp;HEIGHT=450&amp;WIDTH=450&amp;STAR","T_MAXIMIZED=FALSE&amp;VAR:CALENDAR=US&amp;VAR:SYMBOL=VAL&amp;VAR:INDEX=0"}</definedName>
    <definedName name="_34077__FDSAUDITLINK__">{"fdsup://directions/FAT Viewer?action=UPDATE&amp;creator=factset&amp;DYN_ARGS=TRUE&amp;DOC_NAME=FAT:FQL_AUDITING_CLIENT_TEMPLATE.FAT&amp;display_string=Audit&amp;VAR:KEY=IPGPGVWHGP&amp;VAR:QUERY=RkZfRlJFRV9DRihBTk4sMjAxMSwsLFJQKQ==&amp;WINDOW=FIRST_POPUP&amp;HEIGHT=450&amp;WIDTH=450&amp;START_MA","XIMIZED=FALSE&amp;VAR:CALENDAR=US&amp;VAR:SYMBOL=VAL&amp;VAR:INDEX=0"}</definedName>
    <definedName name="_34078__FDSAUDITLINK__">{"fdsup://directions/FAT Viewer?action=UPDATE&amp;creator=factset&amp;DYN_ARGS=TRUE&amp;DOC_NAME=FAT:FQL_AUDITING_CLIENT_TEMPLATE.FAT&amp;display_string=Audit&amp;VAR:KEY=QXUFONKXKL&amp;VAR:QUERY=RkZfQ0FQRVgoQU5OLDIwMTEsLCxSUCk=&amp;WINDOW=FIRST_POPUP&amp;HEIGHT=450&amp;WIDTH=450&amp;START_MAXIMI","ZED=FALSE&amp;VAR:CALENDAR=US&amp;VAR:SYMBOL=VAL&amp;VAR:INDEX=0"}</definedName>
    <definedName name="_34079__FDSAUDITLINK__">{"fdsup://Directions/FactSet Auditing Viewer?action=AUDIT_VALUE&amp;DB=129&amp;ID1=15087010&amp;VALUEID=04751&amp;SDATE=2010&amp;PERIODTYPE=ANN_STD&amp;SCFT=3&amp;window=popup_no_bar&amp;width=385&amp;height=120&amp;START_MAXIMIZED=FALSE&amp;creator=factset&amp;display_string=Audit"}</definedName>
    <definedName name="_34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4080__FDSAUDITLINK__">{"fdsup://directions/FAT Viewer?action=UPDATE&amp;creator=factset&amp;DYN_ARGS=TRUE&amp;DOC_NAME=FAT:FQL_AUDITING_CLIENT_TEMPLATE.FAT&amp;display_string=Audit&amp;VAR:KEY=PWBIBQTGFQ&amp;VAR:QUERY=RkZfRlJFRV9DRihBTk5fRkNGRSw0MTc3NSk=&amp;WINDOW=FIRST_POPUP&amp;HEIGHT=450&amp;WIDTH=450&amp;START_MA","XIMIZED=FALSE&amp;VAR:CALENDAR=US&amp;VAR:SYMBOL=IOSP&amp;VAR:INDEX=0"}</definedName>
    <definedName name="_34081__FDSAUDITLINK__">{"fdsup://directions/FAT Viewer?action=UPDATE&amp;creator=factset&amp;DYN_ARGS=TRUE&amp;DOC_NAME=FAT:FQL_AUDITING_CLIENT_TEMPLATE.FAT&amp;display_string=Audit&amp;VAR:KEY=XCPQNUJYDY&amp;VAR:QUERY=RkZfRlJFRV9DRihBTk5fRkNGRSw0MTc3NSk=&amp;WINDOW=FIRST_POPUP&amp;HEIGHT=450&amp;WIDTH=450&amp;START_MA","XIMIZED=FALSE&amp;VAR:CALENDAR=US&amp;VAR:SYMBOL=POL&amp;VAR:INDEX=0"}</definedName>
    <definedName name="_34082__FDSAUDITLINK__">{"fdsup://directions/FAT Viewer?action=UPDATE&amp;creator=factset&amp;DYN_ARGS=TRUE&amp;DOC_NAME=FAT:FQL_AUDITING_CLIENT_TEMPLATE.FAT&amp;display_string=Audit&amp;VAR:KEY=NMDOZMNETQ&amp;VAR:QUERY=RkZfRlJFRV9DRihBTk5fRkNGRSw0MTc3NSk=&amp;WINDOW=FIRST_POPUP&amp;HEIGHT=450&amp;WIDTH=450&amp;START_MA","XIMIZED=FALSE&amp;VAR:CALENDAR=US&amp;VAR:SYMBOL=ROC&amp;VAR:INDEX=0"}</definedName>
    <definedName name="_34083__FDSAUDITLINK__">{"fdsup://directions/FAT Viewer?action=UPDATE&amp;creator=factset&amp;DYN_ARGS=TRUE&amp;DOC_NAME=FAT:FQL_AUDITING_CLIENT_TEMPLATE.FAT&amp;display_string=Audit&amp;VAR:KEY=TCDYLEPQNW&amp;VAR:QUERY=RkZfRlJFRV9DRihBTk5fRkNGRSw0MTc3NSk=&amp;WINDOW=FIRST_POPUP&amp;HEIGHT=450&amp;WIDTH=450&amp;START_MA","XIMIZED=FALSE&amp;VAR:CALENDAR=US&amp;VAR:SYMBOL=OMG&amp;VAR:INDEX=0"}</definedName>
    <definedName name="_34084__FDSAUDITLINK__">{"fdsup://directions/FAT Viewer?action=UPDATE&amp;creator=factset&amp;DYN_ARGS=TRUE&amp;DOC_NAME=FAT:FQL_AUDITING_CLIENT_TEMPLATE.FAT&amp;display_string=Audit&amp;VAR:KEY=JSPWNQJSZW&amp;VAR:QUERY=RkZfRlJFRV9DRihBTk5fRkNGRSw0MTc3NSk=&amp;WINDOW=FIRST_POPUP&amp;HEIGHT=450&amp;WIDTH=450&amp;START_MA","XIMIZED=FALSE&amp;VAR:CALENDAR=US&amp;VAR:SYMBOL=FMC&amp;VAR:INDEX=0"}</definedName>
    <definedName name="_34085__FDSAUDITLINK__">{"fdsup://directions/FAT Viewer?action=UPDATE&amp;creator=factset&amp;DYN_ARGS=TRUE&amp;DOC_NAME=FAT:FQL_AUDITING_CLIENT_TEMPLATE.FAT&amp;display_string=Audit&amp;VAR:KEY=DWFGZYTUBC&amp;VAR:QUERY=RkZfRlJFRV9DRihBTk5fRkNGRSw0MTc3NSk=&amp;WINDOW=FIRST_POPUP&amp;HEIGHT=450&amp;WIDTH=450&amp;START_MA","XIMIZED=FALSE&amp;VAR:CALENDAR=US&amp;VAR:SYMBOL=CYT&amp;VAR:INDEX=0"}</definedName>
    <definedName name="_34086__FDSAUDITLINK__">{"fdsup://directions/FAT Viewer?action=UPDATE&amp;creator=factset&amp;DYN_ARGS=TRUE&amp;DOC_NAME=FAT:FQL_AUDITING_CLIENT_TEMPLATE.FAT&amp;display_string=Audit&amp;VAR:KEY=RCHIRKJQNO&amp;VAR:QUERY=RkZfRlJFRV9DRihBTk5fRkNGRSw0MTc3NSk=&amp;WINDOW=FIRST_POPUP&amp;HEIGHT=450&amp;WIDTH=450&amp;START_MA","XIMIZED=FALSE&amp;VAR:CALENDAR=US&amp;VAR:SYMBOL=CHMT.P&amp;VAR:INDEX=0"}</definedName>
    <definedName name="_34087__FDSAUDITLINK__">{"fdsup://directions/FAT Viewer?action=UPDATE&amp;creator=factset&amp;DYN_ARGS=TRUE&amp;DOC_NAME=FAT:FQL_AUDITING_CLIENT_TEMPLATE.FAT&amp;display_string=Audit&amp;VAR:KEY=LQDWBYJAZY&amp;VAR:QUERY=RkZfRlJFRV9DRihBTk5fRkNGRSw0MTc3NSk=&amp;WINDOW=FIRST_POPUP&amp;HEIGHT=450&amp;WIDTH=450&amp;START_MA","XIMIZED=FALSE&amp;VAR:CALENDAR=US&amp;VAR:SYMBOL=CHMT&amp;VAR:INDEX=0"}</definedName>
    <definedName name="_34088__FDSAUDITLINK__">{"fdsup://directions/FAT Viewer?action=UPDATE&amp;creator=factset&amp;DYN_ARGS=TRUE&amp;DOC_NAME=FAT:FQL_AUDITING_CLIENT_TEMPLATE.FAT&amp;display_string=Audit&amp;VAR:KEY=FAFCFMNALI&amp;VAR:QUERY=RkZfRlJFRV9DRihBTk5fRkNGRSw0MTc3NSk=&amp;WINDOW=FIRST_POPUP&amp;HEIGHT=450&amp;WIDTH=450&amp;START_MA","XIMIZED=FALSE&amp;VAR:CALENDAR=US&amp;VAR:SYMBOL=CBT&amp;VAR:INDEX=0"}</definedName>
    <definedName name="_34089__FDSAUDITLINK__">{"fdsup://directions/FAT Viewer?action=UPDATE&amp;creator=factset&amp;DYN_ARGS=TRUE&amp;DOC_NAME=FAT:FQL_AUDITING_CLIENT_TEMPLATE.FAT&amp;display_string=Audit&amp;VAR:KEY=LMDAXCNEBA&amp;VAR:QUERY=RkZfRlJFRV9DRihBTk5fRkNGRSw0MTc3NSk=&amp;WINDOW=FIRST_POPUP&amp;HEIGHT=450&amp;WIDTH=450&amp;START_MA","XIMIZED=FALSE&amp;VAR:CALENDAR=US&amp;VAR:SYMBOL=ASH&amp;VAR:INDEX=0"}</definedName>
    <definedName name="_34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4090__FDSAUDITLINK__">{"fdsup://Directions/FactSet Auditing Viewer?action=AUDIT_VALUE&amp;DB=129&amp;ID1=74731610&amp;VALUEID=P05202&amp;SDATE=2013&amp;PERIODTYPE=ANN_STD&amp;SCFT=3&amp;window=popup_no_bar&amp;width=385&amp;height=120&amp;START_MAXIMIZED=FALSE&amp;creator=factset&amp;display_string=Audit"}</definedName>
    <definedName name="_34091__FDSAUDITLINK__">{"fdsup://Directions/FactSet Auditing Viewer?action=AUDIT_VALUE&amp;DB=129&amp;ID1=45768S10&amp;VALUEID=P05202&amp;SDATE=2013&amp;PERIODTYPE=ANN_STD&amp;SCFT=3&amp;window=popup_no_bar&amp;width=385&amp;height=120&amp;START_MAXIMIZED=FALSE&amp;creator=factset&amp;display_string=Audit"}</definedName>
    <definedName name="_34092__FDSAUDITLINK__">{"fdsup://Directions/FactSet Auditing Viewer?action=AUDIT_VALUE&amp;DB=129&amp;ID1=73179P10&amp;VALUEID=P05202&amp;SDATE=2013&amp;PERIODTYPE=ANN_STD&amp;SCFT=3&amp;window=popup_no_bar&amp;width=385&amp;height=120&amp;START_MAXIMIZED=FALSE&amp;creator=factset&amp;display_string=Audit"}</definedName>
    <definedName name="_34093__FDSAUDITLINK__">{"fdsup://Directions/FactSet Auditing Viewer?action=AUDIT_VALUE&amp;DB=129&amp;ID1=77441510&amp;VALUEID=P05202&amp;SDATE=2013&amp;PERIODTYPE=ANN_STD&amp;SCFT=3&amp;window=popup_no_bar&amp;width=385&amp;height=120&amp;START_MAXIMIZED=FALSE&amp;creator=factset&amp;display_string=Audit"}</definedName>
    <definedName name="_34094__FDSAUDITLINK__">{"fdsup://Directions/FactSet Auditing Viewer?action=AUDIT_VALUE&amp;DB=129&amp;ID1=67087210&amp;VALUEID=P05202&amp;SDATE=2013&amp;PERIODTYPE=ANN_STD&amp;SCFT=3&amp;window=popup_no_bar&amp;width=385&amp;height=120&amp;START_MAXIMIZED=FALSE&amp;creator=factset&amp;display_string=Audit"}</definedName>
    <definedName name="_34095__FDSAUDITLINK__">{"fdsup://Directions/FactSet Auditing Viewer?action=AUDIT_VALUE&amp;DB=129&amp;ID1=30249130&amp;VALUEID=P05202&amp;SDATE=2013&amp;PERIODTYPE=ANN_STD&amp;SCFT=3&amp;window=popup_no_bar&amp;width=385&amp;height=120&amp;START_MAXIMIZED=FALSE&amp;creator=factset&amp;display_string=Audit"}</definedName>
    <definedName name="_34096__FDSAUDITLINK__">{"fdsup://Directions/FactSet Auditing Viewer?action=AUDIT_VALUE&amp;DB=129&amp;ID1=16389320&amp;VALUEID=P05202&amp;SDATE=2013&amp;PERIODTYPE=ANN_STD&amp;SCFT=3&amp;window=popup_no_bar&amp;width=385&amp;height=120&amp;START_MAXIMIZED=FALSE&amp;creator=factset&amp;display_string=Audit"}</definedName>
    <definedName name="_34097__FDSAUDITLINK__">{"fdsup://Directions/FactSet Auditing Viewer?action=AUDIT_VALUE&amp;DB=129&amp;ID1=12705510&amp;VALUEID=P05202&amp;SDATE=2013&amp;PERIODTYPE=ANN_STD&amp;SCFT=3&amp;window=popup_no_bar&amp;width=385&amp;height=120&amp;START_MAXIMIZED=FALSE&amp;creator=factset&amp;display_string=Audit"}</definedName>
    <definedName name="_34098__FDSAUDITLINK__">{"fdsup://Directions/FactSet Auditing Viewer?action=AUDIT_VALUE&amp;DB=129&amp;ID1=04420910&amp;VALUEID=P05202&amp;SDATE=2013&amp;PERIODTYPE=ANN_STD&amp;SCFT=3&amp;window=popup_no_bar&amp;width=385&amp;height=120&amp;START_MAXIMIZED=FALSE&amp;creator=factset&amp;display_string=Audit"}</definedName>
    <definedName name="_34099__FDSAUDITLINK__">{"fdsup://Directions/FactSet Auditing Viewer?action=AUDIT_VALUE&amp;DB=129&amp;ID1=01265310&amp;VALUEID=P05202&amp;SDATE=2013&amp;PERIODTYPE=ANN_STD&amp;SCFT=3&amp;window=popup_no_bar&amp;width=385&amp;height=120&amp;START_MAXIMIZED=FALSE&amp;creator=factset&amp;display_string=Audit"}</definedName>
    <definedName name="_341__FDSAUDITLINK__">{"fdsup://Directions/FactSet Auditing Viewer?action=AUDIT_VALUE&amp;DB=129&amp;ID1=62985Q10&amp;VALUEID=05376&amp;SDATE=2008&amp;PERIODTYPE=ANN_STD&amp;window=popup_no_bar&amp;width=385&amp;height=120&amp;START_MAXIMIZED=FALSE&amp;creator=factset&amp;display_string=Audit"}</definedName>
    <definedName name="_341__FDSAUDITLINK___1">{"fdsup://Directions/FactSet Auditing Viewer?action=AUDIT_VALUE&amp;DB=129&amp;ID1=20670810&amp;VALUEID=05194&amp;SDATE=201202&amp;PERIODTYPE=QTR_STD&amp;SCFT=3&amp;window=popup_no_bar&amp;width=385&amp;height=120&amp;START_MAXIMIZED=FALSE&amp;creator=factset&amp;display_string=Audit"}</definedName>
    <definedName name="_34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4100__FDSAUDITLINK__">{"fdsup://directions/FAT Viewer?action=UPDATE&amp;creator=factset&amp;DYN_ARGS=TRUE&amp;DOC_NAME=FAT:FQL_AUDITING_CLIENT_TEMPLATE.FAT&amp;display_string=Audit&amp;VAR:KEY=GFUFUNEDOD&amp;VAR:QUERY=RkZfRU5UUlBSX1ZBTF9EQUlMWSg0MTc3NSwsLCwsJ0JBUycp&amp;WINDOW=FIRST_POPUP&amp;HEIGHT=450&amp;WIDTH=","450&amp;START_MAXIMIZED=FALSE&amp;VAR:CALENDAR=US&amp;VAR:SYMBOL=KWR&amp;VAR:INDEX=0"}</definedName>
    <definedName name="_34101__FDSAUDITLINK__">{"fdsup://directions/FAT Viewer?action=UPDATE&amp;creator=factset&amp;DYN_ARGS=TRUE&amp;DOC_NAME=FAT:FQL_AUDITING_CLIENT_TEMPLATE.FAT&amp;display_string=Audit&amp;VAR:KEY=SLCJYBODEP&amp;VAR:QUERY=RkZfRU5UUlBSX1ZBTF9EQUlMWSg0MTc3NSwsLCwsJ0JBUycp&amp;WINDOW=FIRST_POPUP&amp;HEIGHT=450&amp;WIDTH=","450&amp;START_MAXIMIZED=FALSE&amp;VAR:CALENDAR=US&amp;VAR:SYMBOL=IOSP&amp;VAR:INDEX=0"}</definedName>
    <definedName name="_34102__FDSAUDITLINK__">{"fdsup://directions/FAT Viewer?action=UPDATE&amp;creator=factset&amp;DYN_ARGS=TRUE&amp;DOC_NAME=FAT:FQL_AUDITING_CLIENT_TEMPLATE.FAT&amp;display_string=Audit&amp;VAR:KEY=EPQXOLGHIR&amp;VAR:QUERY=RkZfRU5UUlBSX1ZBTF9EQUlMWSg0MTc3NSwsLCwsJ0JBUycp&amp;WINDOW=FIRST_POPUP&amp;HEIGHT=450&amp;WIDTH=","450&amp;START_MAXIMIZED=FALSE&amp;VAR:CALENDAR=US&amp;VAR:SYMBOL=POL&amp;VAR:INDEX=0"}</definedName>
    <definedName name="_34103__FDSAUDITLINK__">{"fdsup://directions/FAT Viewer?action=UPDATE&amp;creator=factset&amp;DYN_ARGS=TRUE&amp;DOC_NAME=FAT:FQL_AUDITING_CLIENT_TEMPLATE.FAT&amp;display_string=Audit&amp;VAR:KEY=KRQZUXKREF&amp;VAR:QUERY=RkZfRU5UUlBSX1ZBTF9EQUlMWSg0MTc3NSwsLCwsJ0JBUycp&amp;WINDOW=FIRST_POPUP&amp;HEIGHT=450&amp;WIDTH=","450&amp;START_MAXIMIZED=FALSE&amp;VAR:CALENDAR=US&amp;VAR:SYMBOL=ROC&amp;VAR:INDEX=0"}</definedName>
    <definedName name="_34104__FDSAUDITLINK__">{"fdsup://directions/FAT Viewer?action=UPDATE&amp;creator=factset&amp;DYN_ARGS=TRUE&amp;DOC_NAME=FAT:FQL_AUDITING_CLIENT_TEMPLATE.FAT&amp;display_string=Audit&amp;VAR:KEY=GXWZKLUNCP&amp;VAR:QUERY=RkZfRU5UUlBSX1ZBTF9EQUlMWSg0MTc3NSwsLCwsJ0JBUycp&amp;WINDOW=FIRST_POPUP&amp;HEIGHT=450&amp;WIDTH=","450&amp;START_MAXIMIZED=FALSE&amp;VAR:CALENDAR=US&amp;VAR:SYMBOL=OMG&amp;VAR:INDEX=0"}</definedName>
    <definedName name="_34105__FDSAUDITLINK__">{"fdsup://directions/FAT Viewer?action=UPDATE&amp;creator=factset&amp;DYN_ARGS=TRUE&amp;DOC_NAME=FAT:FQL_AUDITING_CLIENT_TEMPLATE.FAT&amp;display_string=Audit&amp;VAR:KEY=MRWHQHAXYT&amp;VAR:QUERY=RkZfRU5UUlBSX1ZBTF9EQUlMWSg0MTc3NSwsLCwsJ0JBUycp&amp;WINDOW=FIRST_POPUP&amp;HEIGHT=450&amp;WIDTH=","450&amp;START_MAXIMIZED=FALSE&amp;VAR:CALENDAR=US&amp;VAR:SYMBOL=FMC&amp;VAR:INDEX=0"}</definedName>
    <definedName name="_34106__FDSAUDITLINK__">{"fdsup://directions/FAT Viewer?action=UPDATE&amp;creator=factset&amp;DYN_ARGS=TRUE&amp;DOC_NAME=FAT:FQL_AUDITING_CLIENT_TEMPLATE.FAT&amp;display_string=Audit&amp;VAR:KEY=IDGLCFQTEV&amp;VAR:QUERY=RkZfRU5UUlBSX1ZBTF9EQUlMWSg0MTc3NSwsLCwsJ0JBUycp&amp;WINDOW=FIRST_POPUP&amp;HEIGHT=450&amp;WIDTH=","450&amp;START_MAXIMIZED=FALSE&amp;VAR:CALENDAR=US&amp;VAR:SYMBOL=CYT&amp;VAR:INDEX=0"}</definedName>
    <definedName name="_34107__FDSAUDITLINK__">{"fdsup://directions/FAT Viewer?action=UPDATE&amp;creator=factset&amp;DYN_ARGS=TRUE&amp;DOC_NAME=FAT:FQL_AUDITING_CLIENT_TEMPLATE.FAT&amp;display_string=Audit&amp;VAR:KEY=XKTIVAXCHK&amp;VAR:QUERY=RkZfRU5UUlBSX1ZBTF9EQUlMWSg0MTc3NSwsLCwsJ0JBUycp&amp;WINDOW=FIRST_POPUP&amp;HEIGHT=450&amp;WIDTH=","450&amp;START_MAXIMIZED=FALSE&amp;VAR:CALENDAR=US&amp;VAR:SYMBOL=CHMT&amp;VAR:INDEX=0"}</definedName>
    <definedName name="_34108__FDSAUDITLINK__">{"fdsup://directions/FAT Viewer?action=UPDATE&amp;creator=factset&amp;DYN_ARGS=TRUE&amp;DOC_NAME=FAT:FQL_AUDITING_CLIENT_TEMPLATE.FAT&amp;display_string=Audit&amp;VAR:KEY=OTOFSPUZGL&amp;VAR:QUERY=RkZfRU5UUlBSX1ZBTF9EQUlMWSg0MTc3NSwsLCwsJ0JBUycp&amp;WINDOW=FIRST_POPUP&amp;HEIGHT=450&amp;WIDTH=","450&amp;START_MAXIMIZED=FALSE&amp;VAR:CALENDAR=US&amp;VAR:SYMBOL=CBT&amp;VAR:INDEX=0"}</definedName>
    <definedName name="_34109__FDSAUDITLINK__">{"fdsup://directions/FAT Viewer?action=UPDATE&amp;creator=factset&amp;DYN_ARGS=TRUE&amp;DOC_NAME=FAT:FQL_AUDITING_CLIENT_TEMPLATE.FAT&amp;display_string=Audit&amp;VAR:KEY=QJWZEBYNYJ&amp;VAR:QUERY=RkZfRU5UUlBSX1ZBTF9EQUlMWSg0MTc3NSwsLCwsJ0JBUycp&amp;WINDOW=FIRST_POPUP&amp;HEIGHT=450&amp;WIDTH=","450&amp;START_MAXIMIZED=FALSE&amp;VAR:CALENDAR=US&amp;VAR:SYMBOL=ASH&amp;VAR:INDEX=0"}</definedName>
    <definedName name="_34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4110__FDSAUDITLINK__">{"fdsup://directions/FAT Viewer?action=UPDATE&amp;creator=factset&amp;DYN_ARGS=TRUE&amp;DOC_NAME=FAT:FQL_AUDITING_CLIENT_TEMPLATE.FAT&amp;display_string=Audit&amp;VAR:KEY=ANUJAZKDMH&amp;VAR:QUERY=RkZfRU5UUlBSX1ZBTF9EQUlMWSg0MTc3NSwsLCwsJ0JBUycp&amp;WINDOW=FIRST_POPUP&amp;HEIGHT=450&amp;WIDTH=","450&amp;START_MAXIMIZED=FALSE&amp;VAR:CALENDAR=US&amp;VAR:SYMBOL=ALB&amp;VAR:INDEX=0"}</definedName>
    <definedName name="_34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4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4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4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4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4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4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4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42__FDSAUDITLINK__">{"fdsup://directions/FAT Viewer?action=UPDATE&amp;creator=factset&amp;DYN_ARGS=TRUE&amp;DOC_NAME=FAT:FQL_AUDITING_CLIENT_TEMPLATE.FAT&amp;display_string=Audit&amp;VAR:KEY=TKDCPCRGJO&amp;VAR:QUERY=RkZfTkVUX0lOQyhBTk4sMCk=&amp;WINDOW=FIRST_POPUP&amp;HEIGHT=450&amp;WIDTH=450&amp;START_MAXIMIZED=FALS","E&amp;VAR:CALENDAR=US&amp;VAR:SYMBOL=NLC&amp;VAR:INDEX=0"}</definedName>
    <definedName name="_342__FDSAUDITLINK___1">{"fdsup://directions/FAT Viewer?action=UPDATE&amp;creator=factset&amp;DYN_ARGS=TRUE&amp;DOC_NAME=FAT:FQL_AUDITING_CLIENT_TEMPLATE.FAT&amp;display_string=Audit&amp;VAR:KEY=YJQJQFOFGJ&amp;VAR:QUERY=RkZfU0FMRVMoQ0FMLDIwMTAsLCwsVVNEKQ==&amp;WINDOW=FIRST_POPUP&amp;HEIGHT=450&amp;WIDTH=450&amp;START_MA","XIMIZED=FALSE&amp;VAR:CALENDAR=FIVEDAY&amp;VAR:SYMBOL=OTEX&amp;VAR:INDEX=0"}</definedName>
    <definedName name="_34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4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4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4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4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4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4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4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4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4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43__FDSAUDITLINK__">{"fdsup://Directions/FactSet Auditing Viewer?action=AUDIT_VALUE&amp;DB=129&amp;ID1=62985Q10&amp;VALUEID=05376&amp;SDATE=2009&amp;PERIODTYPE=ANN_STD&amp;window=popup_no_bar&amp;width=385&amp;height=120&amp;START_MAXIMIZED=FALSE&amp;creator=factset&amp;display_string=Audit"}</definedName>
    <definedName name="_343__FDSAUDITLINK___1">{"fdsup://directions/FAT Viewer?action=UPDATE&amp;creator=factset&amp;DYN_ARGS=TRUE&amp;DOC_NAME=FAT:FQL_AUDITING_CLIENT_TEMPLATE.FAT&amp;display_string=Audit&amp;VAR:KEY=ETKZSZWBGZ&amp;VAR:QUERY=RkZfU0FMRVMoQ0FMLDIwMDksLCwsVVNEKQ==&amp;WINDOW=FIRST_POPUP&amp;HEIGHT=450&amp;WIDTH=450&amp;START_MA","XIMIZED=FALSE&amp;VAR:CALENDAR=FIVEDAY&amp;VAR:SYMBOL=OTEX&amp;VAR:INDEX=0"}</definedName>
    <definedName name="_34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4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4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4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4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4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4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4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4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4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44__FDSAUDITLINK__">{"fdsup://Directions/FactSet Auditing Viewer?action=AUDIT_VALUE&amp;DB=129&amp;ID1=23282010&amp;VALUEID=04751&amp;SDATE=2007&amp;PERIODTYPE=ANN_STD&amp;window=popup_no_bar&amp;width=385&amp;height=120&amp;START_MAXIMIZED=FALSE&amp;creator=factset&amp;display_string=Audit"}</definedName>
    <definedName name="_344__FDSAUDITLINK___1">{"fdsup://Directions/FactSet Auditing Viewer?action=AUDIT_VALUE&amp;DB=129&amp;ID1=98986T10&amp;VALUEID=18321&amp;SDATE=2011&amp;PERIODTYPE=ANN_STD&amp;SCFT=3&amp;window=popup_no_bar&amp;width=385&amp;height=120&amp;START_MAXIMIZED=FALSE&amp;creator=factset&amp;display_string=Audit"}</definedName>
    <definedName name="_34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4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4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4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4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4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4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4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4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4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45__FDSAUDITLINK__">{"fdsup://Directions/FactSet Auditing Viewer?action=AUDIT_VALUE&amp;DB=129&amp;ID1=23282010&amp;VALUEID=04751&amp;SDATE=2008&amp;PERIODTYPE=ANN_STD&amp;window=popup_no_bar&amp;width=385&amp;height=120&amp;START_MAXIMIZED=FALSE&amp;creator=factset&amp;display_string=Audit"}</definedName>
    <definedName name="_345__FDSAUDITLINK___1">{"fdsup://directions/FAT Viewer?action=UPDATE&amp;creator=factset&amp;DYN_ARGS=TRUE&amp;DOC_NAME=FAT:FQL_AUDITING_CLIENT_TEMPLATE.FAT&amp;display_string=Audit&amp;VAR:KEY=UVMHIRMNEZ&amp;VAR:QUERY=RkZfRUJJVChDQUwsMjAxMCwsLCxVU0Qp&amp;WINDOW=FIRST_POPUP&amp;HEIGHT=450&amp;WIDTH=450&amp;START_MAXIMI","ZED=FALSE&amp;VAR:CALENDAR=FIVEDAY&amp;VAR:SYMBOL=OTEX&amp;VAR:INDEX=0"}</definedName>
    <definedName name="_34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4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4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4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4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4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4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4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4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4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46__FDSAUDITLINK__">{"fdsup://directions/FAT Viewer?action=UPDATE&amp;creator=factset&amp;DYN_ARGS=TRUE&amp;DOC_NAME=FAT:FQL_AUDITING_CLIENT_TEMPLATE.FAT&amp;display_string=Audit&amp;VAR:KEY=DCBWBYDQBY&amp;VAR:QUERY=RkZfTkVUX0lOQyhBTk4sLTQp&amp;WINDOW=FIRST_POPUP&amp;HEIGHT=450&amp;WIDTH=450&amp;START_MAXIMIZED=FALS","E&amp;VAR:CALENDAR=US&amp;VAR:SYMBOL=CYT&amp;VAR:INDEX=0"}</definedName>
    <definedName name="_346__FDSAUDITLINK___1">{"fdsup://Directions/FactSet Auditing Viewer?action=AUDIT_VALUE&amp;DB=129&amp;ID1=00506D10&amp;VALUEID=03249&amp;SDATE=2011&amp;PERIODTYPE=ANN_STD&amp;SCFT=3&amp;window=popup_no_bar&amp;width=385&amp;height=120&amp;START_MAXIMIZED=FALSE&amp;creator=factset&amp;display_string=Audit"}</definedName>
    <definedName name="_34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4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4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4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4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4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4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4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4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4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469723c0277499f96a6064c7ceaf99b" hidden="1">#REF!</definedName>
    <definedName name="_347__FDSAUDITLINK__">{"fdsup://directions/FAT Viewer?action=UPDATE&amp;creator=factset&amp;DYN_ARGS=TRUE&amp;DOC_NAME=FAT:FQL_AUDITING_CLIENT_TEMPLATE.FAT&amp;display_string=Audit&amp;VAR:KEY=DGFSNGJUZG&amp;VAR:QUERY=RkZfTkVUX0lOQyhBTk4sLTMp&amp;WINDOW=FIRST_POPUP&amp;HEIGHT=450&amp;WIDTH=450&amp;START_MAXIMIZED=FALS","E&amp;VAR:CALENDAR=US&amp;VAR:SYMBOL=CYT&amp;VAR:INDEX=0"}</definedName>
    <definedName name="_347__FDSAUDITLINK___1">{"fdsup://Directions/FactSet Auditing Viewer?action=AUDIT_VALUE&amp;DB=129&amp;ID1=98986T10&amp;VALUEID=18141&amp;SDATE=2011&amp;PERIODTYPE=ANN_STD&amp;SCFT=3&amp;window=popup_no_bar&amp;width=385&amp;height=120&amp;START_MAXIMIZED=FALSE&amp;creator=factset&amp;display_string=Audit"}</definedName>
    <definedName name="_34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4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4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4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4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4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4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4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4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4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48__FDSAUDITLINK__">{"fdsup://Directions/FactSet Auditing Viewer?action=AUDIT_VALUE&amp;DB=129&amp;ID1=23282010&amp;VALUEID=05376&amp;SDATE=2006&amp;PERIODTYPE=ANN_STD&amp;window=popup_no_bar&amp;width=385&amp;height=120&amp;START_MAXIMIZED=FALSE&amp;creator=factset&amp;display_string=Audit"}</definedName>
    <definedName name="_348__FDSAUDITLINK___1">{"fdsup://directions/FAT Viewer?action=UPDATE&amp;creator=factset&amp;DYN_ARGS=TRUE&amp;DOC_NAME=FAT:FQL_AUDITING_CLIENT_TEMPLATE.FAT&amp;display_string=Audit&amp;VAR:KEY=UXAPGRKBAX&amp;VAR:QUERY=RkZfRUJJVChDQUwsMjAxMCwsLCxVU0Qp&amp;WINDOW=FIRST_POPUP&amp;HEIGHT=450&amp;WIDTH=450&amp;START_MAXIMI","ZED=FALSE&amp;VAR:CALENDAR=US&amp;VAR:SYMBOL=LOGM&amp;VAR:INDEX=0"}</definedName>
    <definedName name="_34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4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4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4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4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4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4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4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4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4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49__FDSAUDITLINK__">{"fdsup://directions/FAT Viewer?action=UPDATE&amp;creator=factset&amp;DYN_ARGS=TRUE&amp;DOC_NAME=FAT:FQL_AUDITING_CLIENT_TEMPLATE.FAT&amp;display_string=Audit&amp;VAR:KEY=LCHSVMLSVY&amp;VAR:QUERY=RkZfTkVUX0lOQyhBTk4sLTIp&amp;WINDOW=FIRST_POPUP&amp;HEIGHT=450&amp;WIDTH=450&amp;START_MAXIMIZED=FALS","E&amp;VAR:CALENDAR=US&amp;VAR:SYMBOL=CYT&amp;VAR:INDEX=0"}</definedName>
    <definedName name="_349__FDSAUDITLINK___1">{"fdsup://Directions/FactSet Auditing Viewer?action=AUDIT_VALUE&amp;DB=129&amp;ID1=98581710&amp;VALUEID=03451&amp;SDATE=2011&amp;PERIODTYPE=ANN_STD&amp;SCFT=3&amp;window=popup_no_bar&amp;width=385&amp;height=120&amp;START_MAXIMIZED=FALSE&amp;creator=factset&amp;display_string=Audit"}</definedName>
    <definedName name="_34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4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4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4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4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4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495e540c1364af09bb062a762c76f05" hidden="1">#REF!</definedName>
    <definedName name="_34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4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4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4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4f0c13e75d74b209a5edeb98051030e" hidden="1">#REF!</definedName>
    <definedName name="_35__123Graph_BR_DDRA" hidden="1">[10]Sheet3!#REF!</definedName>
    <definedName name="_35__FDSAUDITLINK__">{"fdsup://directions/FAT Viewer?action=UPDATE&amp;creator=factset&amp;DYN_ARGS=TRUE&amp;DOC_NAME=FAT:FQL_AUDITING_CLIENT_TEMPLATE.FAT&amp;display_string=Audit&amp;VAR:KEY=KRUNWHILQL&amp;VAR:QUERY=RkZfRU5UUlBSX1ZBTF9EQUlMWSg0MDc2NywsLCwsJ0RJTCcp&amp;WINDOW=FIRST_POPUP&amp;HEIGHT=450&amp;WIDTH=","450&amp;START_MAXIMIZED=FALSE&amp;VAR:CALENDAR=US&amp;VAR:SYMBOL=HELE&amp;VAR:INDEX=0"}</definedName>
    <definedName name="_35__FDSAUDITLINK___1">{"fdsup://directions/FAT Viewer?action=UPDATE&amp;creator=factset&amp;DYN_ARGS=TRUE&amp;DOC_NAME=FAT:FQL_AUDITING_CLIENT_TEMPLATE.FAT&amp;display_string=Audit&amp;VAR:KEY=FCXIRIJEFG&amp;VAR:QUERY=RkZfUk9FKEFOTiwp&amp;WINDOW=FIRST_POPUP&amp;HEIGHT=450&amp;WIDTH=450&amp;START_MAXIMIZED=FALSE&amp;VAR:CA","LENDAR=US&amp;VAR:SYMBOL=ORCL&amp;VAR:INDEX=0"}</definedName>
    <definedName name="_350__FDSAUDITLINK__">{"fdsup://Directions/FactSet Auditing Viewer?action=AUDIT_VALUE&amp;DB=129&amp;ID1=23282010&amp;VALUEID=05376&amp;SDATE=2007&amp;PERIODTYPE=ANN_STD&amp;window=popup_no_bar&amp;width=385&amp;height=120&amp;START_MAXIMIZED=FALSE&amp;creator=factset&amp;display_string=Audit"}</definedName>
    <definedName name="_350__FDSAUDITLINK___1">{"fdsup://Directions/FactSet Auditing Viewer?action=AUDIT_VALUE&amp;DB=129&amp;ID1=98986T10&amp;VALUEID=02001&amp;SDATE=201104&amp;PERIODTYPE=QTR_STD&amp;SCFT=3&amp;window=popup_no_bar&amp;width=385&amp;height=120&amp;START_MAXIMIZED=FALSE&amp;creator=factset&amp;display_string=Audit"}</definedName>
    <definedName name="_35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5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5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5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5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5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5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5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5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5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51__FDSAUDITLINK__">{"fdsup://directions/FAT Viewer?action=UPDATE&amp;creator=factset&amp;DYN_ARGS=TRUE&amp;DOC_NAME=FAT:FQL_AUDITING_CLIENT_TEMPLATE.FAT&amp;display_string=Audit&amp;VAR:KEY=FEZCLCRSDA&amp;VAR:QUERY=RkZfTkVUX0lOQyhBTk4sLTEp&amp;WINDOW=FIRST_POPUP&amp;HEIGHT=450&amp;WIDTH=450&amp;START_MAXIMIZED=FALS","E&amp;VAR:CALENDAR=US&amp;VAR:SYMBOL=CYT&amp;VAR:INDEX=0"}</definedName>
    <definedName name="_351__FDSAUDITLINK___1">{"fdsup://directions/FAT Viewer?action=UPDATE&amp;creator=factset&amp;DYN_ARGS=TRUE&amp;DOC_NAME=FAT:FQL_AUDITING_CLIENT_TEMPLATE.FAT&amp;display_string=Audit&amp;VAR:KEY=WZWNMZSREF&amp;VAR:QUERY=RkZfRUJJVChDQUwsMjAxMCwsLCxVU0Qp&amp;WINDOW=FIRST_POPUP&amp;HEIGHT=450&amp;WIDTH=450&amp;START_MAXIMI","ZED=FALSE&amp;VAR:CALENDAR=US&amp;VAR:SYMBOL=CNQR&amp;VAR:INDEX=0"}</definedName>
    <definedName name="_35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5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5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5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5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5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5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5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5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5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52__FDSAUDITLINK__">{"fdsup://Directions/FactSet Auditing Viewer?action=AUDIT_VALUE&amp;DB=129&amp;ID1=23282010&amp;VALUEID=05376&amp;SDATE=2008&amp;PERIODTYPE=ANN_STD&amp;window=popup_no_bar&amp;width=385&amp;height=120&amp;START_MAXIMIZED=FALSE&amp;creator=factset&amp;display_string=Audit"}</definedName>
    <definedName name="_352__FDSAUDITLINK___1">{"fdsup://Directions/FactSet Auditing Viewer?action=AUDIT_VALUE&amp;DB=129&amp;ID1=74874Q10&amp;VALUEID=05194&amp;SDATE=201201&amp;PERIODTYPE=QTR_STD&amp;SCFT=3&amp;window=popup_no_bar&amp;width=385&amp;height=120&amp;START_MAXIMIZED=FALSE&amp;creator=factset&amp;display_string=Audit"}</definedName>
    <definedName name="_35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5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5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5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5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5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5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5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5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5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53__FDSAUDITLINK__">{"fdsup://directions/FAT Viewer?action=UPDATE&amp;creator=factset&amp;DYN_ARGS=TRUE&amp;DOC_NAME=FAT:FQL_AUDITING_CLIENT_TEMPLATE.FAT&amp;display_string=Audit&amp;VAR:KEY=PCBYLCVWFI&amp;VAR:QUERY=RkZfTkVUX0lOQyhBTk4sMCk=&amp;WINDOW=FIRST_POPUP&amp;HEIGHT=450&amp;WIDTH=450&amp;START_MAXIMIZED=FALS","E&amp;VAR:CALENDAR=US&amp;VAR:SYMBOL=CYT&amp;VAR:INDEX=0"}</definedName>
    <definedName name="_353__FDSAUDITLINK___1">{"fdsup://directions/FAT Viewer?action=UPDATE&amp;creator=factset&amp;DYN_ARGS=TRUE&amp;DOC_NAME=FAT:FQL_AUDITING_CLIENT_TEMPLATE.FAT&amp;display_string=Audit&amp;VAR:KEY=MLGRAVMHEX&amp;VAR:QUERY=RkZfRUJJVChDQUwsMjAwOSwsLCxVU0Qp&amp;WINDOW=FIRST_POPUP&amp;HEIGHT=450&amp;WIDTH=450&amp;START_MAXIMI","ZED=FALSE&amp;VAR:CALENDAR=US&amp;VAR:SYMBOL=BIRT&amp;VAR:INDEX=0"}</definedName>
    <definedName name="_35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5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5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5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5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5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5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5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5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5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54__FDSAUDITLINK__">{"fdsup://Directions/FactSet Auditing Viewer?action=AUDIT_VALUE&amp;DB=129&amp;ID1=23282010&amp;VALUEID=05376&amp;SDATE=2009&amp;PERIODTYPE=ANN_STD&amp;window=popup_no_bar&amp;width=385&amp;height=120&amp;START_MAXIMIZED=FALSE&amp;creator=factset&amp;display_string=Audit"}</definedName>
    <definedName name="_354__FDSAUDITLINK___1">{"fdsup://Directions/FactSet Auditing Viewer?action=AUDIT_VALUE&amp;DB=129&amp;ID1=03110010&amp;VALUEID=18321&amp;SDATE=2009&amp;PERIODTYPE=ANN_STD&amp;window=popup_no_bar&amp;width=385&amp;height=120&amp;START_MAXIMIZED=FALSE&amp;creator=factset&amp;display_string=Audit"}</definedName>
    <definedName name="_35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5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5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5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5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5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5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5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5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5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55__FDSAUDITLINK__">{"fdsup://Directions/FactSet Auditing Viewer?action=AUDIT_VALUE&amp;DB=129&amp;ID1=54927110&amp;VALUEID=04751&amp;SDATE=2008&amp;PERIODTYPE=ANN_STD&amp;window=popup_no_bar&amp;width=385&amp;height=120&amp;START_MAXIMIZED=FALSE&amp;creator=factset&amp;display_string=Audit"}</definedName>
    <definedName name="_355__FDSAUDITLINK___1">{"fdsup://Directions/FactSet Auditing Viewer?action=AUDIT_VALUE&amp;DB=129&amp;ID1=01877210&amp;VALUEID=03249&amp;SDATE=2009&amp;PERIODTYPE=ANN_STD&amp;window=popup_no_bar&amp;width=385&amp;height=120&amp;START_MAXIMIZED=FALSE&amp;creator=factset&amp;display_string=Audit"}</definedName>
    <definedName name="_35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5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5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5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5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5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5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5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5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5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56__FDSAUDITLINK__">{"fdsup://directions/FAT Viewer?action=UPDATE&amp;creator=factset&amp;DYN_ARGS=TRUE&amp;DOC_NAME=FAT:FQL_AUDITING_CLIENT_TEMPLATE.FAT&amp;display_string=Audit&amp;VAR:KEY=NIFKRWBWPY&amp;VAR:QUERY=RkZfTkVUX0lOQyhBTk4sLTQp&amp;WINDOW=FIRST_POPUP&amp;HEIGHT=450&amp;WIDTH=450&amp;START_MAXIMIZED=FALS","E&amp;VAR:CALENDAR=US&amp;VAR:SYMBOL=LZ&amp;VAR:INDEX=0"}</definedName>
    <definedName name="_356__FDSAUDITLINK___1">{"fdsup://Directions/FactSet Auditing Viewer?action=AUDIT_VALUE&amp;DB=129&amp;ID1=03209510&amp;VALUEID=03249&amp;SDATE=2009&amp;PERIODTYPE=ANN_STD&amp;window=popup_no_bar&amp;width=385&amp;height=120&amp;START_MAXIMIZED=FALSE&amp;creator=factset&amp;display_string=Audit"}</definedName>
    <definedName name="_35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5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5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5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5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5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5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5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5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5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57__FDSAUDITLINK__">{"fdsup://directions/FAT Viewer?action=UPDATE&amp;creator=factset&amp;DYN_ARGS=TRUE&amp;DOC_NAME=FAT:FQL_AUDITING_CLIENT_TEMPLATE.FAT&amp;display_string=Audit&amp;VAR:KEY=DYHONQXAZS&amp;VAR:QUERY=RkZfTkVUX0lOQyhBTk4sLTMp&amp;WINDOW=FIRST_POPUP&amp;HEIGHT=450&amp;WIDTH=450&amp;START_MAXIMIZED=FALS","E&amp;VAR:CALENDAR=US&amp;VAR:SYMBOL=LZ&amp;VAR:INDEX=0"}</definedName>
    <definedName name="_357__FDSAUDITLINK___1">{"fdsup://Directions/FactSet Auditing Viewer?action=AUDIT_VALUE&amp;DB=129&amp;ID1=59501710&amp;VALUEID=18141&amp;SDATE=2009&amp;PERIODTYPE=ANN_STD&amp;window=popup_no_bar&amp;width=385&amp;height=120&amp;START_MAXIMIZED=FALSE&amp;creator=factset&amp;display_string=Audit"}</definedName>
    <definedName name="_35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5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5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5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5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5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5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5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5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5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58__FDSAUDITLINK__">{"fdsup://Directions/FactSet Auditing Viewer?action=AUDIT_VALUE&amp;DB=129&amp;ID1=54927110&amp;VALUEID=05376&amp;SDATE=2006&amp;PERIODTYPE=ANN_STD&amp;window=popup_no_bar&amp;width=385&amp;height=120&amp;START_MAXIMIZED=FALSE&amp;creator=factset&amp;display_string=Audit"}</definedName>
    <definedName name="_358__FDSAUDITLINK___1">{"fdsup://Directions/FactSet Auditing Viewer?action=AUDIT_VALUE&amp;DB=129&amp;ID1=01877210&amp;VALUEID=18141&amp;SDATE=2009&amp;PERIODTYPE=ANN_STD&amp;window=popup_no_bar&amp;width=385&amp;height=120&amp;START_MAXIMIZED=FALSE&amp;creator=factset&amp;display_string=Audit"}</definedName>
    <definedName name="_35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5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5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5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5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5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5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5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5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5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59__FDSAUDITLINK__">{"fdsup://directions/FAT Viewer?action=UPDATE&amp;creator=factset&amp;DYN_ARGS=TRUE&amp;DOC_NAME=FAT:FQL_AUDITING_CLIENT_TEMPLATE.FAT&amp;display_string=Audit&amp;VAR:KEY=RUNOBIVMNG&amp;VAR:QUERY=RkZfTkVUX0lOQyhBTk4sLTIp&amp;WINDOW=FIRST_POPUP&amp;HEIGHT=450&amp;WIDTH=450&amp;START_MAXIMIZED=FALS","E&amp;VAR:CALENDAR=US&amp;VAR:SYMBOL=LZ&amp;VAR:INDEX=0"}</definedName>
    <definedName name="_359__FDSAUDITLINK___1">{"fdsup://Directions/FactSet Auditing Viewer?action=AUDIT_VALUE&amp;DB=129&amp;ID1=37190110&amp;VALUEID=18141&amp;SDATE=2009&amp;PERIODTYPE=ANN_STD&amp;window=popup_no_bar&amp;width=385&amp;height=120&amp;START_MAXIMIZED=FALSE&amp;creator=factset&amp;display_string=Audit"}</definedName>
    <definedName name="_35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5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5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5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5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5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5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5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5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5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6__123Graph_BR_DGEO" hidden="1">[10]Sheet3!#REF!</definedName>
    <definedName name="_36__FDSAUDITLINK__">{"fdsup://directions/FAT Viewer?action=UPDATE&amp;creator=factset&amp;DYN_ARGS=TRUE&amp;DOC_NAME=FAT:FQL_AUDITING_CLIENT_TEMPLATE.FAT&amp;display_string=Audit&amp;VAR:KEY=UPARQXUXGF&amp;VAR:QUERY=RkZfRU5UUlBSX1ZBTF9EQUlMWSg0MDc2NywsLCwsJ0RJTCcp&amp;WINDOW=FIRST_POPUP&amp;HEIGHT=450&amp;WIDTH=","450&amp;START_MAXIMIZED=FALSE&amp;VAR:CALENDAR=US&amp;VAR:SYMBOL=HAS&amp;VAR:INDEX=0"}</definedName>
    <definedName name="_36__FDSAUDITLINK___1">{"fdsup://directions/FAT Viewer?action=UPDATE&amp;creator=factset&amp;DYN_ARGS=TRUE&amp;DOC_NAME=FAT:FQL_AUDITING_CLIENT_TEMPLATE.FAT&amp;display_string=Audit&amp;VAR:KEY=SXKJULSTIJ&amp;VAR:QUERY=RkZfRUJJVERBX0lCKExUTSwwKQ==&amp;WINDOW=FIRST_POPUP&amp;HEIGHT=450&amp;WIDTH=450&amp;START_MAXIMIZED=","FALSE&amp;VAR:CALENDAR=US&amp;VAR:SYMBOL=N&amp;VAR:INDEX=0"}</definedName>
    <definedName name="_360" hidden="1">2</definedName>
    <definedName name="_360__FDSAUDITLINK__">{"fdsup://directions/FAT Viewer?action=UPDATE&amp;creator=factset&amp;DYN_ARGS=TRUE&amp;DOC_NAME=FAT:FQL_AUDITING_CLIENT_TEMPLATE.FAT&amp;display_string=Audit&amp;VAR:KEY=JOLOPGHWHA&amp;VAR:QUERY=RkZfTkVUX0lOQyhBTk4sLTEp&amp;WINDOW=FIRST_POPUP&amp;HEIGHT=450&amp;WIDTH=450&amp;START_MAXIMIZED=FALS","E&amp;VAR:CALENDAR=US&amp;VAR:SYMBOL=LZ&amp;VAR:INDEX=0"}</definedName>
    <definedName name="_360__FDSAUDITLINK___1">{"fdsup://Directions/FactSet Auditing Viewer?action=AUDIT_VALUE&amp;DB=129&amp;ID1=03110010&amp;VALUEID=18141&amp;SDATE=2009&amp;PERIODTYPE=ANN_STD&amp;window=popup_no_bar&amp;width=385&amp;height=120&amp;START_MAXIMIZED=FALSE&amp;creator=factset&amp;display_string=Audit"}</definedName>
    <definedName name="_36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6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6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6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6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6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6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6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6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6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61__FDSAUDITLINK__">{"fdsup://Directions/FactSet Auditing Viewer?action=AUDIT_VALUE&amp;DB=129&amp;ID1=54927110&amp;VALUEID=05376&amp;SDATE=2008&amp;PERIODTYPE=ANN_STD&amp;window=popup_no_bar&amp;width=385&amp;height=120&amp;START_MAXIMIZED=FALSE&amp;creator=factset&amp;display_string=Audit"}</definedName>
    <definedName name="_361__FDSAUDITLINK___1">{"fdsup://Directions/FactSet Auditing Viewer?action=AUDIT_VALUE&amp;DB=129&amp;ID1=03209510&amp;VALUEID=18141&amp;SDATE=2009&amp;PERIODTYPE=ANN_STD&amp;window=popup_no_bar&amp;width=385&amp;height=120&amp;START_MAXIMIZED=FALSE&amp;creator=factset&amp;display_string=Audit"}</definedName>
    <definedName name="_36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6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6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6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6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6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6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6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6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6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62__FDSAUDITLINK__">{"fdsup://directions/FAT Viewer?action=UPDATE&amp;creator=factset&amp;DYN_ARGS=TRUE&amp;DOC_NAME=FAT:FQL_AUDITING_CLIENT_TEMPLATE.FAT&amp;display_string=Audit&amp;VAR:KEY=JOLOPGHWHA&amp;VAR:QUERY=RkZfTkVUX0lOQyhBTk4sMCk=&amp;WINDOW=FIRST_POPUP&amp;HEIGHT=450&amp;WIDTH=450&amp;START_MAXIMIZED=FALS","E&amp;VAR:CALENDAR=US&amp;VAR:SYMBOL=LZ&amp;VAR:INDEX=0"}</definedName>
    <definedName name="_362__FDSAUDITLINK___1">{"fdsup://directions/FAT Viewer?action=UPDATE&amp;creator=factset&amp;DYN_ARGS=TRUE&amp;DOC_NAME=FAT:FQL_AUDITING_CLIENT_TEMPLATE.FAT&amp;display_string=Audit&amp;VAR:KEY=AZYLQXCNKH&amp;VAR:QUERY=RkZfRUJJVERBX0lCKExUTSwwKQ==&amp;WINDOW=FIRST_POPUP&amp;HEIGHT=450&amp;WIDTH=450&amp;START_MAXIMIZED=","FALSE&amp;VAR:CALENDAR=US&amp;VAR:SYMBOL=MCHP&amp;VAR:INDEX=0"}</definedName>
    <definedName name="_36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6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6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6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6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6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6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6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6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6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63__FDSAUDITLINK__">{"fdsup://Directions/FactSet Auditing Viewer?action=AUDIT_VALUE&amp;DB=129&amp;ID1=54927110&amp;VALUEID=05376&amp;SDATE=2009&amp;PERIODTYPE=ANN_STD&amp;window=popup_no_bar&amp;width=385&amp;height=120&amp;START_MAXIMIZED=FALSE&amp;creator=factset&amp;display_string=Audit"}</definedName>
    <definedName name="_363__FDSAUDITLINK___1">{"fdsup://directions/FAT Viewer?action=UPDATE&amp;creator=factset&amp;DYN_ARGS=TRUE&amp;DOC_NAME=FAT:FQL_AUDITING_CLIENT_TEMPLATE.FAT&amp;display_string=Audit&amp;VAR:KEY=MVUVUFWNMN&amp;VAR:QUERY=RkZfRUJJVERBX0lCKExUTSwwKQ==&amp;WINDOW=FIRST_POPUP&amp;HEIGHT=450&amp;WIDTH=450&amp;START_MAXIMIZED=","FALSE&amp;VAR:CALENDAR=US&amp;VAR:SYMBOL=AOI&amp;VAR:INDEX=0"}</definedName>
    <definedName name="_36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6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6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632e8d431364ad69ca9f98c17906a25" hidden="1">#REF!</definedName>
    <definedName name="_36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6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6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6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6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6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6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64__FDSAUDITLINK__">{"fdsup://directions/FAT Viewer?action=UPDATE&amp;creator=factset&amp;DYN_ARGS=TRUE&amp;DOC_NAME=FAT:FQL_AUDITING_CLIENT_TEMPLATE.FAT&amp;display_string=Audit&amp;VAR:KEY=FODUDADIPC&amp;VAR:QUERY=RkZfTkVUX0lOQyhBTk4sLTQp&amp;WINDOW=FIRST_POPUP&amp;HEIGHT=450&amp;WIDTH=450&amp;START_MAXIMIZED=FALS","E&amp;VAR:CALENDAR=US&amp;VAR:SYMBOL=ROC&amp;VAR:INDEX=0"}</definedName>
    <definedName name="_364__FDSAUDITLINK___1">{"fdsup://directions/FAT Viewer?action=UPDATE&amp;creator=factset&amp;DYN_ARGS=TRUE&amp;DOC_NAME=FAT:FQL_AUDITING_CLIENT_TEMPLATE.FAT&amp;display_string=Audit&amp;VAR:KEY=SBGTUVMJEP&amp;VAR:QUERY=RkZfRUJJVERBX0lCKExUTSwwKQ==&amp;WINDOW=FIRST_POPUP&amp;HEIGHT=450&amp;WIDTH=450&amp;START_MAXIMIZED=","FALSE&amp;VAR:CALENDAR=US&amp;VAR:SYMBOL=TEL&amp;VAR:INDEX=0"}</definedName>
    <definedName name="_36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6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6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6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6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6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6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6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6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6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65__FDSAUDITLINK__">{"fdsup://Directions/FactSet Auditing Viewer?action=AUDIT_VALUE&amp;DB=129&amp;ID1=77441510&amp;VALUEID=04751&amp;SDATE=2005&amp;PERIODTYPE=ANN_STD&amp;window=popup_no_bar&amp;width=385&amp;height=120&amp;START_MAXIMIZED=FALSE&amp;creator=factset&amp;display_string=Audit"}</definedName>
    <definedName name="_365__FDSAUDITLINK___1">{"fdsup://directions/FAT Viewer?action=UPDATE&amp;creator=factset&amp;DYN_ARGS=TRUE&amp;DOC_NAME=FAT:FQL_AUDITING_CLIENT_TEMPLATE.FAT&amp;display_string=Audit&amp;VAR:KEY=ORKNYDMRIN&amp;VAR:QUERY=RkZfRUJJVERBX0lCKExUTSwwKQ==&amp;WINDOW=FIRST_POPUP&amp;HEIGHT=450&amp;WIDTH=450&amp;START_MAXIMIZED=","FALSE&amp;VAR:CALENDAR=US&amp;VAR:SYMBOL=GNTX&amp;VAR:INDEX=0"}</definedName>
    <definedName name="_36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6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6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6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6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6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6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6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6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6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66__FDSAUDITLINK__">{"fdsup://directions/FAT Viewer?action=UPDATE&amp;creator=factset&amp;DYN_ARGS=TRUE&amp;DOC_NAME=FAT:FQL_AUDITING_CLIENT_TEMPLATE.FAT&amp;display_string=Audit&amp;VAR:KEY=JKTCVWVCXS&amp;VAR:QUERY=RkZfTkVUX0lOQyhBTk4sLTQp&amp;WINDOW=FIRST_POPUP&amp;HEIGHT=450&amp;WIDTH=450&amp;START_MAXIMIZED=FALS","E&amp;VAR:CALENDAR=US&amp;VAR:SYMBOL=FOE&amp;VAR:INDEX=0"}</definedName>
    <definedName name="_366__FDSAUDITLINK___1">{"fdsup://directions/FAT Viewer?action=UPDATE&amp;creator=factset&amp;DYN_ARGS=TRUE&amp;DOC_NAME=FAT:FQL_AUDITING_CLIENT_TEMPLATE.FAT&amp;display_string=Audit&amp;VAR:KEY=AHYVMXEJYL&amp;VAR:QUERY=RkZfRUJJVERBX0lCKExUTSwwKQ==&amp;WINDOW=FIRST_POPUP&amp;HEIGHT=450&amp;WIDTH=450&amp;START_MAXIMIZED=","FALSE&amp;VAR:CALENDAR=US&amp;VAR:SYMBOL=AME&amp;VAR:INDEX=0"}</definedName>
    <definedName name="_36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6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6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6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6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6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6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6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6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6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66c91952791492489334c1d7ca2fef8" hidden="1">#REF!</definedName>
    <definedName name="_367__FDSAUDITLINK__">{"fdsup://Directions/FactSet Auditing Viewer?action=AUDIT_VALUE&amp;DB=129&amp;ID1=31540510&amp;VALUEID=05376&amp;SDATE=2005&amp;PERIODTYPE=ANN_STD&amp;window=popup_no_bar&amp;width=385&amp;height=120&amp;START_MAXIMIZED=FALSE&amp;creator=factset&amp;display_string=Audit"}</definedName>
    <definedName name="_367__FDSAUDITLINK___1">{"fdsup://directions/FAT Viewer?action=UPDATE&amp;creator=factset&amp;DYN_ARGS=TRUE&amp;DOC_NAME=FAT:FQL_AUDITING_CLIENT_TEMPLATE.FAT&amp;display_string=Audit&amp;VAR:KEY=MJGPILSTWZ&amp;VAR:QUERY=RkZfRUJJVERBX0lCKExUTSwwKQ==&amp;WINDOW=FIRST_POPUP&amp;HEIGHT=450&amp;WIDTH=450&amp;START_MAXIMIZED=","FALSE&amp;VAR:CALENDAR=US&amp;VAR:SYMBOL=APH&amp;VAR:INDEX=0"}</definedName>
    <definedName name="_36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6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6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6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6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6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6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6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6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6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68__FDSAUDITLINK__">{"fdsup://directions/FAT Viewer?action=UPDATE&amp;creator=factset&amp;DYN_ARGS=TRUE&amp;DOC_NAME=FAT:FQL_AUDITING_CLIENT_TEMPLATE.FAT&amp;display_string=Audit&amp;VAR:KEY=FALUTYBGPK&amp;VAR:QUERY=RkZfTkVUX0lOQyhBTk4sLTMp&amp;WINDOW=FIRST_POPUP&amp;HEIGHT=450&amp;WIDTH=450&amp;START_MAXIMIZED=FALS","E&amp;VAR:CALENDAR=US&amp;VAR:SYMBOL=FOE&amp;VAR:INDEX=0"}</definedName>
    <definedName name="_368__FDSAUDITLINK___1">{"fdsup://directions/FAT Viewer?action=UPDATE&amp;creator=factset&amp;DYN_ARGS=TRUE&amp;DOC_NAME=FAT:FQL_AUDITING_CLIENT_TEMPLATE.FAT&amp;display_string=Audit&amp;VAR:KEY=SBGTUVMJEP&amp;VAR:QUERY=RkZfRUJJVERBX0lCKExUTSwwKQ==&amp;WINDOW=FIRST_POPUP&amp;HEIGHT=450&amp;WIDTH=450&amp;START_MAXIMIZED=","FALSE&amp;VAR:CALENDAR=US&amp;VAR:SYMBOL=TEL&amp;VAR:INDEX=0"}</definedName>
    <definedName name="_36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6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6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6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6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6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6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6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6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6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69__FDSAUDITLINK__">{"fdsup://Directions/FactSet Auditing Viewer?action=AUDIT_VALUE&amp;DB=129&amp;ID1=31540510&amp;VALUEID=05376&amp;SDATE=2006&amp;PERIODTYPE=ANN_STD&amp;window=popup_no_bar&amp;width=385&amp;height=120&amp;START_MAXIMIZED=FALSE&amp;creator=factset&amp;display_string=Audit"}</definedName>
    <definedName name="_369__FDSAUDITLINK___1">{"fdsup://directions/FAT Viewer?action=UPDATE&amp;creator=factset&amp;DYN_ARGS=TRUE&amp;DOC_NAME=FAT:FQL_AUDITING_CLIENT_TEMPLATE.FAT&amp;display_string=Audit&amp;VAR:KEY=GBCPCNKHCX&amp;VAR:QUERY=RkZfRUJJVERBX0lCKExUTSwwKQ==&amp;WINDOW=FIRST_POPUP&amp;HEIGHT=450&amp;WIDTH=450&amp;START_MAXIMIZED=","FALSE&amp;VAR:CALENDAR=US&amp;VAR:SYMBOL=DHR&amp;VAR:INDEX=0"}</definedName>
    <definedName name="_36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6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6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6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6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6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6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6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6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6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7__123Graph_BR_DISP" hidden="1">[10]Sheet3!#REF!</definedName>
    <definedName name="_37__FDSAUDITLINK__">{"fdsup://directions/FAT Viewer?action=UPDATE&amp;creator=factset&amp;DYN_ARGS=TRUE&amp;DOC_NAME=FAT:FQL_AUDITING_CLIENT_TEMPLATE.FAT&amp;display_string=Audit&amp;VAR:KEY=OBIVMNGPEH&amp;VAR:QUERY=RkZfRU5UUlBSX1ZBTF9EQUlMWSg0MDc2NywsLCwsJ0RJTCcp&amp;WINDOW=FIRST_POPUP&amp;HEIGHT=450&amp;WIDTH=","450&amp;START_MAXIMIZED=FALSE&amp;VAR:CALENDAR=US&amp;VAR:SYMBOL=HOG&amp;VAR:INDEX=0"}</definedName>
    <definedName name="_37__FDSAUDITLINK___1">{"fdsup://Directions/FactSet Auditing Viewer?action=AUDIT_VALUE&amp;DB=129&amp;ID1=68389X10&amp;VALUEID=03249&amp;SDATE=2010&amp;PERIODTYPE=ANN_STD&amp;SCFT=3&amp;window=popup_no_bar&amp;width=385&amp;height=120&amp;START_MAXIMIZED=FALSE&amp;creator=factset&amp;display_string=Audit"}</definedName>
    <definedName name="_370__FDSAUDITLINK__">{"fdsup://Directions/FactSet Auditing Viewer?action=AUDIT_VALUE&amp;DB=129&amp;ID1=31540510&amp;VALUEID=05376&amp;SDATE=2007&amp;PERIODTYPE=ANN_STD&amp;window=popup_no_bar&amp;width=385&amp;height=120&amp;START_MAXIMIZED=FALSE&amp;creator=factset&amp;display_string=Audit"}</definedName>
    <definedName name="_370__FDSAUDITLINK___1">{"fdsup://directions/FAT Viewer?action=UPDATE&amp;creator=factset&amp;DYN_ARGS=TRUE&amp;DOC_NAME=FAT:FQL_AUDITING_CLIENT_TEMPLATE.FAT&amp;display_string=Audit&amp;VAR:KEY=MFWJOLKJOD&amp;VAR:QUERY=RkZfRU5UUlBSX1ZBTF9EQUlMWSgwLCwsUkYsLCdESUwnKQ==&amp;WINDOW=FIRST_POPUP&amp;HEIGHT=450&amp;WIDTH=","450&amp;START_MAXIMIZED=FALSE&amp;VAR:CALENDAR=US&amp;VAR:SYMBOL=MCHP&amp;VAR:INDEX=0"}</definedName>
    <definedName name="_37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7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7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7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7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7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7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7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7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7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71__FDSAUDITLINK__">{"fdsup://Directions/FactSet Auditing Viewer?action=AUDIT_VALUE&amp;DB=129&amp;ID1=31540510&amp;VALUEID=05376&amp;SDATE=2008&amp;PERIODTYPE=ANN_STD&amp;window=popup_no_bar&amp;width=385&amp;height=120&amp;START_MAXIMIZED=FALSE&amp;creator=factset&amp;display_string=Audit"}</definedName>
    <definedName name="_371__FDSAUDITLINK___1">{"fdsup://directions/FAT Viewer?action=UPDATE&amp;creator=factset&amp;DYN_ARGS=TRUE&amp;DOC_NAME=FAT:FQL_AUDITING_CLIENT_TEMPLATE.FAT&amp;display_string=Audit&amp;VAR:KEY=KXAHWVYLYN&amp;VAR:QUERY=RkZfRU5UUlBSX1ZBTF9EQUlMWSgwLCwsUkYsLCdESUwnKQ==&amp;WINDOW=FIRST_POPUP&amp;HEIGHT=450&amp;WIDTH=","450&amp;START_MAXIMIZED=FALSE&amp;VAR:CALENDAR=US&amp;VAR:SYMBOL=AOI&amp;VAR:INDEX=0"}</definedName>
    <definedName name="_37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7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7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7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7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7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7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7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7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7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72__FDSAUDITLINK__">{"fdsup://Directions/FactSet Auditing Viewer?action=AUDIT_VALUE&amp;DB=129&amp;ID1=31540510&amp;VALUEID=05376&amp;SDATE=2009&amp;PERIODTYPE=ANN_STD&amp;window=popup_no_bar&amp;width=385&amp;height=120&amp;START_MAXIMIZED=FALSE&amp;creator=factset&amp;display_string=Audit"}</definedName>
    <definedName name="_372__FDSAUDITLINK___1">{"fdsup://directions/FAT Viewer?action=UPDATE&amp;creator=factset&amp;DYN_ARGS=TRUE&amp;DOC_NAME=FAT:FQL_AUDITING_CLIENT_TEMPLATE.FAT&amp;display_string=Audit&amp;VAR:KEY=EDANITCDKX&amp;VAR:QUERY=RkZfRU5UUlBSX1ZBTF9EQUlMWSgwLCwsUkYsLCdESUwnKQ==&amp;WINDOW=FIRST_POPUP&amp;HEIGHT=450&amp;WIDTH=","450&amp;START_MAXIMIZED=FALSE&amp;VAR:CALENDAR=US&amp;VAR:SYMBOL=TEL&amp;VAR:INDEX=0"}</definedName>
    <definedName name="_37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7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7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7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7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7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7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7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7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7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73__FDSAUDITLINK__">{"fdsup://Directions/FactSet Auditing Viewer?action=AUDIT_VALUE&amp;DB=129&amp;ID1=04420910&amp;VALUEID=04751&amp;SDATE=2006&amp;PERIODTYPE=ANN_STD&amp;window=popup_no_bar&amp;width=385&amp;height=120&amp;START_MAXIMIZED=FALSE&amp;creator=factset&amp;display_string=Audit"}</definedName>
    <definedName name="_373__FDSAUDITLINK___1">{"fdsup://directions/FAT Viewer?action=UPDATE&amp;creator=factset&amp;DYN_ARGS=TRUE&amp;DOC_NAME=FAT:FQL_AUDITING_CLIENT_TEMPLATE.FAT&amp;display_string=Audit&amp;VAR:KEY=IVAHYZIDQJ&amp;VAR:QUERY=RkZfRU5UUlBSX1ZBTF9EQUlMWSgwLCwsUkYsLCdESUwnKQ==&amp;WINDOW=FIRST_POPUP&amp;HEIGHT=450&amp;WIDTH=","450&amp;START_MAXIMIZED=FALSE&amp;VAR:CALENDAR=US&amp;VAR:SYMBOL=GNTX&amp;VAR:INDEX=0"}</definedName>
    <definedName name="_37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7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7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7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7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7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7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7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7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7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74__FDSAUDITLINK__">{"fdsup://Directions/FactSet Auditing Viewer?action=AUDIT_VALUE&amp;DB=129&amp;ID1=04420910&amp;VALUEID=04751&amp;SDATE=2007&amp;PERIODTYPE=ANN_STD&amp;window=popup_no_bar&amp;width=385&amp;height=120&amp;START_MAXIMIZED=FALSE&amp;creator=factset&amp;display_string=Audit"}</definedName>
    <definedName name="_374__FDSAUDITLINK___1">{"fdsup://directions/FAT Viewer?action=UPDATE&amp;creator=factset&amp;DYN_ARGS=TRUE&amp;DOC_NAME=FAT:FQL_AUDITING_CLIENT_TEMPLATE.FAT&amp;display_string=Audit&amp;VAR:KEY=GFKFCNAXKR&amp;VAR:QUERY=RkZfRU5UUlBSX1ZBTF9EQUlMWSgwLCwsUkYsLCdESUwnKQ==&amp;WINDOW=FIRST_POPUP&amp;HEIGHT=450&amp;WIDTH=","450&amp;START_MAXIMIZED=FALSE&amp;VAR:CALENDAR=US&amp;VAR:SYMBOL=AME&amp;VAR:INDEX=0"}</definedName>
    <definedName name="_37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7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7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7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7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7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7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7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7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7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75__FDSAUDITLINK__">{"fdsup://directions/FAT Viewer?action=UPDATE&amp;creator=factset&amp;DYN_ARGS=TRUE&amp;DOC_NAME=FAT:FQL_AUDITING_CLIENT_TEMPLATE.FAT&amp;display_string=Audit&amp;VAR:KEY=ZGTCLSBADE&amp;VAR:QUERY=RkZfTkVUX0lOQyhBTk4sLTQp&amp;WINDOW=FIRST_POPUP&amp;HEIGHT=450&amp;WIDTH=450&amp;START_MAXIMIZED=FALS","E&amp;VAR:CALENDAR=US&amp;VAR:SYMBOL=ASH&amp;VAR:INDEX=0"}</definedName>
    <definedName name="_375__FDSAUDITLINK___1">{"fdsup://directions/FAT Viewer?action=UPDATE&amp;creator=factset&amp;DYN_ARGS=TRUE&amp;DOC_NAME=FAT:FQL_AUDITING_CLIENT_TEMPLATE.FAT&amp;display_string=Audit&amp;VAR:KEY=URMBKFQZGV&amp;VAR:QUERY=RkZfRU5UUlBSX1ZBTF9EQUlMWSgwLCwsUkYsLCdESUwnKQ==&amp;WINDOW=FIRST_POPUP&amp;HEIGHT=450&amp;WIDTH=","450&amp;START_MAXIMIZED=FALSE&amp;VAR:CALENDAR=US&amp;VAR:SYMBOL=APH&amp;VAR:INDEX=0"}</definedName>
    <definedName name="_37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7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7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7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7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7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7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7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7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7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76__FDSAUDITLINK__">{"fdsup://Directions/FactSet Auditing Viewer?action=AUDIT_VALUE&amp;DB=129&amp;ID1=04420910&amp;VALUEID=05376&amp;SDATE=2006&amp;PERIODTYPE=ANN_STD&amp;window=popup_no_bar&amp;width=385&amp;height=120&amp;START_MAXIMIZED=FALSE&amp;creator=factset&amp;display_string=Audit"}</definedName>
    <definedName name="_376__FDSAUDITLINK___1">{"fdsup://directions/FAT Viewer?action=UPDATE&amp;creator=factset&amp;DYN_ARGS=TRUE&amp;DOC_NAME=FAT:FQL_AUDITING_CLIENT_TEMPLATE.FAT&amp;display_string=Audit&amp;VAR:KEY=EDANITCDKX&amp;VAR:QUERY=RkZfRU5UUlBSX1ZBTF9EQUlMWSgwLCwsUkYsLCdESUwnKQ==&amp;WINDOW=FIRST_POPUP&amp;HEIGHT=450&amp;WIDTH=","450&amp;START_MAXIMIZED=FALSE&amp;VAR:CALENDAR=US&amp;VAR:SYMBOL=TEL&amp;VAR:INDEX=0"}</definedName>
    <definedName name="_37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7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7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7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7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7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7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7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7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7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77__FDSAUDITLINK__">{"fdsup://directions/FAT Viewer?action=UPDATE&amp;creator=factset&amp;DYN_ARGS=TRUE&amp;DOC_NAME=FAT:FQL_AUDITING_CLIENT_TEMPLATE.FAT&amp;display_string=Audit&amp;VAR:KEY=LSZKFETWBY&amp;VAR:QUERY=RkZfTkVUX0lOQyhBTk4sLTMp&amp;WINDOW=FIRST_POPUP&amp;HEIGHT=450&amp;WIDTH=450&amp;START_MAXIMIZED=FALS","E&amp;VAR:CALENDAR=US&amp;VAR:SYMBOL=ASH&amp;VAR:INDEX=0"}</definedName>
    <definedName name="_377__FDSAUDITLINK___1">{"fdsup://directions/FAT Viewer?action=UPDATE&amp;creator=factset&amp;DYN_ARGS=TRUE&amp;DOC_NAME=FAT:FQL_AUDITING_CLIENT_TEMPLATE.FAT&amp;display_string=Audit&amp;VAR:KEY=MXGFGBAZSX&amp;VAR:QUERY=RkZfRU5UUlBSX1ZBTF9EQUlMWSgwLCwsUkYsLCdESUwnKQ==&amp;WINDOW=FIRST_POPUP&amp;HEIGHT=450&amp;WIDTH=","450&amp;START_MAXIMIZED=FALSE&amp;VAR:CALENDAR=US&amp;VAR:SYMBOL=DHR&amp;VAR:INDEX=0"}</definedName>
    <definedName name="_37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7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7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7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7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7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7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7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7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7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78__FDSAUDITLINK__">{"fdsup://directions/FAT Viewer?action=UPDATE&amp;creator=factset&amp;DYN_ARGS=TRUE&amp;DOC_NAME=FAT:FQL_AUDITING_CLIENT_TEMPLATE.FAT&amp;display_string=Audit&amp;VAR:KEY=BOZKRUNWHI&amp;VAR:QUERY=RkZfTkVUX0lOQyhBTk4sLTIp&amp;WINDOW=FIRST_POPUP&amp;HEIGHT=450&amp;WIDTH=450&amp;START_MAXIMIZED=FALS","E&amp;VAR:CALENDAR=US&amp;VAR:SYMBOL=ASH&amp;VAR:INDEX=0"}</definedName>
    <definedName name="_378__FDSAUDITLINK___1">{"fdsup://Directions/FactSet Auditing Viewer?action=AUDIT_VALUE&amp;DB=129&amp;ID1=01877210&amp;VALUEID=03426&amp;SDATE=2009&amp;PERIODTYPE=ANN_STD&amp;window=popup_no_bar&amp;width=385&amp;height=120&amp;START_MAXIMIZED=FALSE&amp;creator=factset&amp;display_string=Audit"}</definedName>
    <definedName name="_37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7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7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7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7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7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7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7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7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7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79__FDSAUDITLINK__">{"fdsup://directions/FAT Viewer?action=UPDATE&amp;creator=factset&amp;DYN_ARGS=TRUE&amp;DOC_NAME=FAT:FQL_AUDITING_CLIENT_TEMPLATE.FAT&amp;display_string=Audit&amp;VAR:KEY=RGPYRITKBW&amp;VAR:QUERY=RkZfTkVUX0lOQyhBTk4sLTEp&amp;WINDOW=FIRST_POPUP&amp;HEIGHT=450&amp;WIDTH=450&amp;START_MAXIMIZED=FALS","E&amp;VAR:CALENDAR=US&amp;VAR:SYMBOL=ASH&amp;VAR:INDEX=0"}</definedName>
    <definedName name="_379__FDSAUDITLINK___1">{"fdsup://Directions/FactSet Auditing Viewer?action=AUDIT_VALUE&amp;DB=129&amp;ID1=01877210&amp;VALUEID=03426&amp;SDATE=2009&amp;PERIODTYPE=ANN_STD&amp;window=popup_no_bar&amp;width=385&amp;height=120&amp;START_MAXIMIZED=FALSE&amp;creator=factset&amp;display_string=Audit"}</definedName>
    <definedName name="_37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7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7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7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7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7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7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7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7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7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7cf36588960416fa59b841ab518f65f" hidden="1">#REF!</definedName>
    <definedName name="_38__123Graph_BR_DPCB" hidden="1">[10]Sheet3!#REF!</definedName>
    <definedName name="_38__FDSAUDITLINK__">{"fdsup://directions/FAT Viewer?action=UPDATE&amp;creator=factset&amp;DYN_ARGS=TRUE&amp;DOC_NAME=FAT:FQL_AUDITING_CLIENT_TEMPLATE.FAT&amp;display_string=Audit&amp;VAR:KEY=SVMLSVYHGN&amp;VAR:QUERY=RkZfRU5UUlBSX1ZBTF9EQUlMWSg0MDc2NywsLCwsJ0RJTCcp&amp;WINDOW=FIRST_POPUP&amp;HEIGHT=450&amp;WIDTH=","450&amp;START_MAXIMIZED=FALSE&amp;VAR:CALENDAR=US&amp;VAR:SYMBOL=FO&amp;VAR:INDEX=0"}</definedName>
    <definedName name="_38__FDSAUDITLINK___1">{"fdsup://Directions/FactSet Auditing Viewer?action=AUDIT_VALUE&amp;DB=129&amp;ID1=68389X10&amp;VALUEID=18141&amp;SDATE=2010&amp;PERIODTYPE=ANN_STD&amp;SCFT=3&amp;window=popup_no_bar&amp;width=385&amp;height=120&amp;START_MAXIMIZED=FALSE&amp;creator=factset&amp;display_string=Audit"}</definedName>
    <definedName name="_380__FDSAUDITLINK__">{"fdsup://Directions/FactSet Auditing Viewer?action=AUDIT_VALUE&amp;DB=129&amp;ID1=04420910&amp;VALUEID=05376&amp;SDATE=2009&amp;PERIODTYPE=ANN_STD&amp;window=popup_no_bar&amp;width=385&amp;height=120&amp;START_MAXIMIZED=FALSE&amp;creator=factset&amp;display_string=Audit"}</definedName>
    <definedName name="_380__FDSAUDITLINK___1">{"fdsup://Directions/FactSet Auditing Viewer?action=AUDIT_VALUE&amp;DB=129&amp;ID1=03209510&amp;VALUEID=03426&amp;SDATE=2009&amp;PERIODTYPE=ANN_STD&amp;window=popup_no_bar&amp;width=385&amp;height=120&amp;START_MAXIMIZED=FALSE&amp;creator=factset&amp;display_string=Audit"}</definedName>
    <definedName name="_38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8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8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80218a7027d429aa346a376d2db4800" hidden="1">#REF!</definedName>
    <definedName name="_38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8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8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8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8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8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8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81__FDSAUDITLINK__">{"fdsup://directions/FAT Viewer?action=UPDATE&amp;creator=factset&amp;DYN_ARGS=TRUE&amp;DOC_NAME=FAT:FQL_AUDITING_CLIENT_TEMPLATE.FAT&amp;display_string=Audit&amp;VAR:KEY=RGPYRITKBW&amp;VAR:QUERY=RkZfTkVUX0lOQyhBTk4sMCk=&amp;WINDOW=FIRST_POPUP&amp;HEIGHT=450&amp;WIDTH=450&amp;START_MAXIMIZED=FALS","E&amp;VAR:CALENDAR=US&amp;VAR:SYMBOL=ASH&amp;VAR:INDEX=0"}</definedName>
    <definedName name="_381__FDSAUDITLINK___1">{"fdsup://Directions/FactSet Auditing Viewer?action=AUDIT_VALUE&amp;DB=129&amp;ID1=03209510&amp;VALUEID=03426&amp;SDATE=2009&amp;PERIODTYPE=ANN_STD&amp;window=popup_no_bar&amp;width=385&amp;height=120&amp;START_MAXIMIZED=FALSE&amp;creator=factset&amp;display_string=Audit"}</definedName>
    <definedName name="_38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8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8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8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8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8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8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8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8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8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82__FDSAUDITLINK__">{"fdsup://Directions/FactSet Auditing Viewer?action=AUDIT_VALUE&amp;DB=129&amp;ID1=04420910&amp;VALUEID=05376&amp;SDATE=2010&amp;PERIODTYPE=ANN_STD&amp;window=popup_no_bar&amp;width=385&amp;height=120&amp;START_MAXIMIZED=FALSE&amp;creator=factset&amp;display_string=Audit"}</definedName>
    <definedName name="_382__FDSAUDITLINK___1">{"fdsup://Directions/FactSet Auditing Viewer?action=AUDIT_VALUE&amp;DB=129&amp;ID1=59501710&amp;VALUEID=05194&amp;SDATE=201001&amp;PERIODTYPE=QTR_STD&amp;window=popup_no_bar&amp;width=385&amp;height=120&amp;START_MAXIMIZED=FALSE&amp;creator=factset&amp;display_string=Audit"}</definedName>
    <definedName name="_38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8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8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8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8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8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8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8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8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8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83__FDSAUDITLINK__">{"fdsup://directions/FAT Viewer?action=UPDATE&amp;creator=factset&amp;DYN_ARGS=TRUE&amp;DOC_NAME=FAT:FQL_AUDITING_CLIENT_TEMPLATE.FAT&amp;display_string=Audit&amp;VAR:KEY=TKDCPCRGJO&amp;VAR:QUERY=RkZfTkVUX0lOQyhBTk4sLTEp&amp;WINDOW=FIRST_POPUP&amp;HEIGHT=450&amp;WIDTH=450&amp;START_MAXIMIZED=FALS","E&amp;VAR:CALENDAR=US&amp;VAR:SYMBOL=NLC&amp;VAR:INDEX=0"}</definedName>
    <definedName name="_383__FDSAUDITLINK___1">{"fdsup://Directions/FactSet Auditing Viewer?action=AUDIT_VALUE&amp;DB=129&amp;ID1=59501710&amp;VALUEID=05194&amp;SDATE=201001&amp;PERIODTYPE=QTR_STD&amp;window=popup_no_bar&amp;width=385&amp;height=120&amp;START_MAXIMIZED=FALSE&amp;creator=factset&amp;display_string=Audit"}</definedName>
    <definedName name="_38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8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8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8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8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8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8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8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8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8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84__FDSAUDITLINK__">{"fdsup://directions/FAT Viewer?action=UPDATE&amp;creator=factset&amp;DYN_ARGS=TRUE&amp;DOC_NAME=FAT:FQL_AUDITING_CLIENT_TEMPLATE.FAT&amp;display_string=Audit&amp;VAR:KEY=TONQHQDUZK&amp;VAR:QUERY=RkZfTkVUX0lOQyhBTk4sLTEp&amp;WINDOW=FIRST_POPUP&amp;HEIGHT=450&amp;WIDTH=450&amp;START_MAXIMIZED=FALS","E&amp;VAR:CALENDAR=US&amp;VAR:SYMBOL=FOE&amp;VAR:INDEX=0"}</definedName>
    <definedName name="_384__FDSAUDITLINK___1">{"fdsup://Directions/FactSet Auditing Viewer?action=AUDIT_VALUE&amp;DB=129&amp;ID1=01877210&amp;VALUEID=05194&amp;SDATE=201001&amp;PERIODTYPE=QTR_STD&amp;window=popup_no_bar&amp;width=385&amp;height=120&amp;START_MAXIMIZED=FALSE&amp;creator=factset&amp;display_string=Audit"}</definedName>
    <definedName name="_38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8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8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8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8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8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8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8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8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8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85__FDSAUDITLINK__">{"fdsup://directions/FAT Viewer?action=UPDATE&amp;creator=factset&amp;DYN_ARGS=TRUE&amp;DOC_NAME=FAT:FQL_AUDITING_CLIENT_TEMPLATE.FAT&amp;display_string=Audit&amp;VAR:KEY=NQPUPARQXU&amp;VAR:QUERY=RkZfTkVUX0lOQyhBTk4sLTIp&amp;WINDOW=FIRST_POPUP&amp;HEIGHT=450&amp;WIDTH=450&amp;START_MAXIMIZED=FALS","E&amp;VAR:CALENDAR=US&amp;VAR:SYMBOL=FOE&amp;VAR:INDEX=0"}</definedName>
    <definedName name="_385__FDSAUDITLINK___1">{"fdsup://Directions/FactSet Auditing Viewer?action=AUDIT_VALUE&amp;DB=129&amp;ID1=01877210&amp;VALUEID=05194&amp;SDATE=201001&amp;PERIODTYPE=QTR_STD&amp;window=popup_no_bar&amp;width=385&amp;height=120&amp;START_MAXIMIZED=FALSE&amp;creator=factset&amp;display_string=Audit"}</definedName>
    <definedName name="_38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8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8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8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8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8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8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8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8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8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86__FDSAUDITLINK__">{"fdsup://directions/FAT Viewer?action=UPDATE&amp;creator=factset&amp;DYN_ARGS=TRUE&amp;DOC_NAME=FAT:FQL_AUDITING_CLIENT_TEMPLATE.FAT&amp;display_string=Audit&amp;VAR:KEY=TONQHQDUZK&amp;VAR:QUERY=RkZfTkVUX0lOQyhBTk4sMCk=&amp;WINDOW=FIRST_POPUP&amp;HEIGHT=450&amp;WIDTH=450&amp;START_MAXIMIZED=FALS","E&amp;VAR:CALENDAR=US&amp;VAR:SYMBOL=FOE&amp;VAR:INDEX=0"}</definedName>
    <definedName name="_386__FDSAUDITLINK___1">{"fdsup://Directions/FactSet Auditing Viewer?action=AUDIT_VALUE&amp;DB=129&amp;ID1=H8912P10&amp;VALUEID=05194&amp;SDATE=201003&amp;PERIODTYPE=QTR_STD&amp;window=popup_no_bar&amp;width=385&amp;height=120&amp;START_MAXIMIZED=FALSE&amp;creator=factset&amp;display_string=Audit"}</definedName>
    <definedName name="_38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8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8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8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8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8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8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8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8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8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87__FDSAUDITLINK__">{"fdsup://Directions/FactSet Auditing Viewer?action=AUDIT_VALUE&amp;DB=129&amp;ID1=04420910&amp;VALUEID=05376&amp;SDATE=2008&amp;PERIODTYPE=ANN_STD&amp;window=popup_no_bar&amp;width=385&amp;height=120&amp;START_MAXIMIZED=FALSE&amp;creator=factset&amp;display_string=Audit"}</definedName>
    <definedName name="_387__FDSAUDITLINK___1">{"fdsup://Directions/FactSet Auditing Viewer?action=AUDIT_VALUE&amp;DB=129&amp;ID1=H8912P10&amp;VALUEID=05194&amp;SDATE=201003&amp;PERIODTYPE=QTR_STD&amp;window=popup_no_bar&amp;width=385&amp;height=120&amp;START_MAXIMIZED=FALSE&amp;creator=factset&amp;display_string=Audit"}</definedName>
    <definedName name="_38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8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8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8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8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8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8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8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8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8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88__FDSAUDITLINK__">{"fdsup://Directions/FactSet Auditing Viewer?action=AUDIT_VALUE&amp;DB=129&amp;ID1=04420910&amp;VALUEID=05376&amp;SDATE=2007&amp;PERIODTYPE=ANN_STD&amp;window=popup_no_bar&amp;width=385&amp;height=120&amp;START_MAXIMIZED=FALSE&amp;creator=factset&amp;display_string=Audit"}</definedName>
    <definedName name="_388__FDSAUDITLINK___1">{"fdsup://Directions/FactSet Auditing Viewer?action=AUDIT_VALUE&amp;DB=129&amp;ID1=37190110&amp;VALUEID=05194&amp;SDATE=201002&amp;PERIODTYPE=QTR_STD&amp;window=popup_no_bar&amp;width=385&amp;height=120&amp;START_MAXIMIZED=FALSE&amp;creator=factset&amp;display_string=Audit"}</definedName>
    <definedName name="_38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8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8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8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8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8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8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8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8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8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89__FDSAUDITLINK__">{"fdsup://directions/FAT Viewer?action=UPDATE&amp;creator=factset&amp;DYN_ARGS=TRUE&amp;DOC_NAME=FAT:FQL_AUDITING_CLIENT_TEMPLATE.FAT&amp;display_string=Audit&amp;VAR:KEY=FEZCLCRSDA&amp;VAR:QUERY=RkZfTkVUX0lOQyhBTk4sMCk=&amp;WINDOW=FIRST_POPUP&amp;HEIGHT=450&amp;WIDTH=450&amp;START_MAXIMIZED=FALS","E&amp;VAR:CALENDAR=US&amp;VAR:SYMBOL=FUL&amp;VAR:INDEX=0"}</definedName>
    <definedName name="_389__FDSAUDITLINK___1">{"fdsup://Directions/FactSet Auditing Viewer?action=AUDIT_VALUE&amp;DB=129&amp;ID1=37190110&amp;VALUEID=05194&amp;SDATE=201002&amp;PERIODTYPE=QTR_STD&amp;window=popup_no_bar&amp;width=385&amp;height=120&amp;START_MAXIMIZED=FALSE&amp;creator=factset&amp;display_string=Audit"}</definedName>
    <definedName name="_38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8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8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8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8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8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8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8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8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8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8d2d5befac444b2b6f85aea2516ac7f" hidden="1">#REF!</definedName>
    <definedName name="_39__123Graph_BR_DSAL" hidden="1">[10]Sheet3!#REF!</definedName>
    <definedName name="_39__FDSAUDITLINK__">{"fdsup://directions/FAT Viewer?action=UPDATE&amp;creator=factset&amp;DYN_ARGS=TRUE&amp;DOC_NAME=FAT:FQL_AUDITING_CLIENT_TEMPLATE.FAT&amp;display_string=Audit&amp;VAR:KEY=KNWDAHKJOV&amp;VAR:QUERY=RkZfRU5UUlBSX1ZBTF9EQUlMWSg0MDc2NywsLCwsJ0RJTCcp&amp;WINDOW=FIRST_POPUP&amp;HEIGHT=450&amp;WIDTH=","450&amp;START_MAXIMIZED=FALSE&amp;VAR:CALENDAR=US&amp;VAR:SYMBOL=EL&amp;VAR:INDEX=0"}</definedName>
    <definedName name="_39__FDSAUDITLINK___1">{"fdsup://directions/FAT Viewer?action=UPDATE&amp;creator=factset&amp;DYN_ARGS=TRUE&amp;DOC_NAME=FAT:FQL_AUDITING_CLIENT_TEMPLATE.FAT&amp;display_string=Audit&amp;VAR:KEY=PSZEBGHQXS&amp;VAR:QUERY=RkZfRUJJVERBX0lCKExUTSwwKQ==&amp;WINDOW=FIRST_POPUP&amp;HEIGHT=450&amp;WIDTH=450&amp;START_MAXIMIZED=","FALSE&amp;VAR:CALENDAR=US&amp;VAR:SYMBOL=ORCL&amp;VAR:INDEX=0"}</definedName>
    <definedName name="_390__FDSAUDITLINK__">{"fdsup://directions/FAT Viewer?action=UPDATE&amp;creator=factset&amp;DYN_ARGS=TRUE&amp;DOC_NAME=FAT:FQL_AUDITING_CLIENT_TEMPLATE.FAT&amp;display_string=Audit&amp;VAR:KEY=WFAZYZAZOH&amp;VAR:QUERY=RkZfTkVUX0lOQyhBTk4sMCk=&amp;WINDOW=FIRST_POPUP&amp;HEIGHT=450&amp;WIDTH=450&amp;START_MAXIMIZED=FALS","E&amp;VAR:CALENDAR=US&amp;VAR:SYMBOL=ALB&amp;VAR:INDEX=0"}</definedName>
    <definedName name="_390__FDSAUDITLINK___1">{"fdsup://Directions/FactSet Auditing Viewer?action=AUDIT_VALUE&amp;DB=129&amp;ID1=03110010&amp;VALUEID=05194&amp;SDATE=201002&amp;PERIODTYPE=QTR_STD&amp;window=popup_no_bar&amp;width=385&amp;height=120&amp;START_MAXIMIZED=FALSE&amp;creator=factset&amp;display_string=Audit"}</definedName>
    <definedName name="_39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9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9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9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9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9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39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39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39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39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390bb43d5f6941c28234dc74b1536e31" hidden="1">#REF!</definedName>
    <definedName name="_391__FDSAUDITLINK__">{"fdsup://directions/FAT Viewer?action=UPDATE&amp;creator=factset&amp;DYN_ARGS=TRUE&amp;DOC_NAME=FAT:FQL_AUDITING_CLIENT_TEMPLATE.FAT&amp;display_string=Audit&amp;VAR:KEY=LWNEPKPEBA&amp;VAR:QUERY=RkZfTkVUX0lOQyhBTk4sMCk=&amp;WINDOW=FIRST_POPUP&amp;HEIGHT=450&amp;WIDTH=450&amp;START_MAXIMIZED=FALS","E&amp;VAR:CALENDAR=US&amp;VAR:SYMBOL=FMC&amp;VAR:INDEX=0"}</definedName>
    <definedName name="_391__FDSAUDITLINK___1">{"fdsup://Directions/FactSet Auditing Viewer?action=AUDIT_VALUE&amp;DB=129&amp;ID1=03110010&amp;VALUEID=05194&amp;SDATE=201002&amp;PERIODTYPE=QTR_STD&amp;window=popup_no_bar&amp;width=385&amp;height=120&amp;START_MAXIMIZED=FALSE&amp;creator=factset&amp;display_string=Audit"}</definedName>
    <definedName name="_39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39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39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39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39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39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39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9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39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39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392__FDSAUDITLINK__">{"fdsup://Directions/FactSet Auditing Viewer?action=AUDIT_VALUE&amp;DB=129&amp;ID1=30249130&amp;VALUEID=04751&amp;SDATE=2009&amp;PERIODTYPE=ANN_STD&amp;window=popup_no_bar&amp;width=385&amp;height=120&amp;START_MAXIMIZED=FALSE&amp;creator=factset&amp;display_string=Audit"}</definedName>
    <definedName name="_392__FDSAUDITLINK___1">{"fdsup://Directions/FactSet Auditing Viewer?action=AUDIT_VALUE&amp;DB=129&amp;ID1=03209510&amp;VALUEID=05194&amp;SDATE=201002&amp;PERIODTYPE=QTR_STD&amp;window=popup_no_bar&amp;width=385&amp;height=120&amp;START_MAXIMIZED=FALSE&amp;creator=factset&amp;display_string=Audit"}</definedName>
    <definedName name="_39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39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39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39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39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39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39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39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39276998abb443119d7d174784f749af" hidden="1">#REF!</definedName>
    <definedName name="_39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39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392db45fafd942caa6893bfab78ec88f" hidden="1">#REF!</definedName>
    <definedName name="_393__FDSAUDITLINK__">{"fdsup://Directions/FactSet Auditing Viewer?action=AUDIT_VALUE&amp;DB=129&amp;ID1=01265310&amp;VALUEID=04751&amp;SDATE=2009&amp;PERIODTYPE=ANN_STD&amp;window=popup_no_bar&amp;width=385&amp;height=120&amp;START_MAXIMIZED=FALSE&amp;creator=factset&amp;display_string=Audit"}</definedName>
    <definedName name="_393__FDSAUDITLINK___1">{"fdsup://Directions/FactSet Auditing Viewer?action=AUDIT_VALUE&amp;DB=129&amp;ID1=03209510&amp;VALUEID=05194&amp;SDATE=201002&amp;PERIODTYPE=QTR_STD&amp;window=popup_no_bar&amp;width=385&amp;height=120&amp;START_MAXIMIZED=FALSE&amp;creator=factset&amp;display_string=Audit"}</definedName>
    <definedName name="_39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39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39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39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39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39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39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39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39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39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394__FDSAUDITLINK__">{"fdsup://Directions/FactSet Auditing Viewer?action=AUDIT_VALUE&amp;DB=129&amp;ID1=35969410&amp;VALUEID=04751&amp;SDATE=2009&amp;PERIODTYPE=ANN_STD&amp;window=popup_no_bar&amp;width=385&amp;height=120&amp;START_MAXIMIZED=FALSE&amp;creator=factset&amp;display_string=Audit"}</definedName>
    <definedName name="_394__FDSAUDITLINK___1">{"fdsup://Directions/FactSet Auditing Viewer?action=AUDIT_VALUE&amp;DB=129&amp;ID1=H8912P10&amp;VALUEID=05194&amp;SDATE=201003&amp;PERIODTYPE=QTR_STD&amp;window=popup_no_bar&amp;width=385&amp;height=120&amp;START_MAXIMIZED=FALSE&amp;creator=factset&amp;display_string=Audit"}</definedName>
    <definedName name="_39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39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39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9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39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39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39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39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39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39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39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0.780822&amp;VAR:V=14.599213&amp;VAR:V0=17.470495&amp;VAR:V1=13.955402&amp;VAR:Y0=2009&amp;VAR:Y1=2010&amp;VAR:P=1076.188745&amp;VAR:DATE=20091012&amp;VAR:THRESH=-|-|","-|-|-|-|-"}</definedName>
    <definedName name="_395__FDSAUDITLINK___1">{"fdsup://Directions/FactSet Auditing Viewer?action=AUDIT_VALUE&amp;DB=129&amp;ID1=H8912P10&amp;VALUEID=05194&amp;SDATE=201003&amp;PERIODTYPE=QTR_STD&amp;window=popup_no_bar&amp;width=385&amp;height=120&amp;START_MAXIMIZED=FALSE&amp;creator=factset&amp;display_string=Audit"}</definedName>
    <definedName name="_39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39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39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39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39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39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39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39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39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39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39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0.120548&amp;VAR:V=12.119888&amp;VAR:V0=12.511528&amp;VAR:V1=9.866683&amp;VAR:Y0=2009&amp;VAR:Y1=2010&amp;VAR:P=826.843487&amp;VAR:DATE=20090213&amp;VAR:THRESH=-|-|-|","-|-|-|-"}</definedName>
    <definedName name="_396__FDSAUDITLINK___1">{"fdsup://directions/FAT Viewer?action=UPDATE&amp;creator=factset&amp;DYN_ARGS=TRUE&amp;DOC_NAME=FAT:FQL_AUDITING_CLIENT_TEMPLATE.FAT&amp;display_string=Audit&amp;VAR:KEY=EPAFQBYREF&amp;VAR:QUERY=RkZfRUJJVChDQUwsMjAwOSwsLCxVU0Qp&amp;WINDOW=FIRST_POPUP&amp;HEIGHT=450&amp;WIDTH=450&amp;START_MAXIMI","ZED=FALSE&amp;VAR:CALENDAR=US&amp;VAR:SYMBOL=ADI&amp;VAR:INDEX=0"}</definedName>
    <definedName name="_39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39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39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39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39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39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39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39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39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39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396dad3e9eba4370bb052745593fbfb7" hidden="1">#REF!</definedName>
    <definedName name="_39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0.761644&amp;VAR:V=14.658384&amp;VAR:V0=17.470495&amp;VAR:V1=13.955402&amp;VAR:Y0=2009&amp;VAR:Y1=2010&amp;VAR:P=1040.455451&amp;VAR:DATE=20091005&amp;VAR:THRESH=-|-|","-|-|-|-|-"}</definedName>
    <definedName name="_397__FDSAUDITLINK___1">{"fdsup://directions/FAT Viewer?action=UPDATE&amp;creator=factset&amp;DYN_ARGS=TRUE&amp;DOC_NAME=FAT:FQL_AUDITING_CLIENT_TEMPLATE.FAT&amp;display_string=Audit&amp;VAR:KEY=YXGZABQLUR&amp;VAR:QUERY=RkZfRUJJVChDQUwsMjAwOCwsLCxVU0Qp&amp;WINDOW=FIRST_POPUP&amp;HEIGHT=450&amp;WIDTH=450&amp;START_MAXIMI","ZED=FALSE&amp;VAR:CALENDAR=US&amp;VAR:SYMBOL=ADI&amp;VAR:INDEX=0"}</definedName>
    <definedName name="_39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39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39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39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39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39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39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39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39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39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39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0.761644&amp;VAR:V=14.658384&amp;VAR:V0=17.470495&amp;VAR:V1=13.955402&amp;VAR:Y0=2009&amp;VAR:Y1=2010&amp;VAR:P=1040.455451&amp;VAR:DATE=20091005&amp;VAR:THRESH=-|-|","-|-|-|-|-"}</definedName>
    <definedName name="_398__FDSAUDITLINK___1">{"fdsup://directions/FAT Viewer?action=UPDATE&amp;creator=factset&amp;DYN_ARGS=TRUE&amp;DOC_NAME=FAT:FQL_AUDITING_CLIENT_TEMPLATE.FAT&amp;display_string=Audit&amp;VAR:KEY=EPAFQBYREF&amp;VAR:QUERY=RkZfRUJJVChDQUwsMjAwOSwsLCxVU0Qp&amp;WINDOW=FIRST_POPUP&amp;HEIGHT=450&amp;WIDTH=450&amp;START_MAXIMI","ZED=FALSE&amp;VAR:CALENDAR=US&amp;VAR:SYMBOL=ADI&amp;VAR:INDEX=0"}</definedName>
    <definedName name="_39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39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39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39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39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39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39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39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39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39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39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0.109589&amp;VAR:V=12.154475&amp;VAR:V0=12.511528&amp;VAR:V1=9.866683&amp;VAR:Y0=2009&amp;VAR:Y1=2010&amp;VAR:P=869.885088&amp;VAR:DATE=20090209&amp;VAR:THRESH=-|-|-|","-|-|-|-"}</definedName>
    <definedName name="_399__FDSAUDITLINK___1">{"fdsup://directions/FAT Viewer?action=UPDATE&amp;creator=factset&amp;DYN_ARGS=TRUE&amp;DOC_NAME=FAT:FQL_AUDITING_CLIENT_TEMPLATE.FAT&amp;display_string=Audit&amp;VAR:KEY=YXGZABQLUR&amp;VAR:QUERY=RkZfRUJJVChDQUwsMjAwOCwsLCxVU0Qp&amp;WINDOW=FIRST_POPUP&amp;HEIGHT=450&amp;WIDTH=450&amp;START_MAXIMI","ZED=FALSE&amp;VAR:CALENDAR=US&amp;VAR:SYMBOL=ADI&amp;VAR:INDEX=0"}</definedName>
    <definedName name="_39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39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39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39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39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39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39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39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39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39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3a35eb6bb5c846bd878ecaf3c327a506" hidden="1">#REF!</definedName>
    <definedName name="_3a70c460adbd4015b2f5d0e7d83e4166" hidden="1">#REF!</definedName>
    <definedName name="_3ab6ee2e883642389383c78073806e5f" hidden="1">#REF!</definedName>
    <definedName name="_3b6cc74dc1d5426f8ac15915a9af4d2a" hidden="1">#REF!</definedName>
    <definedName name="_3bf1797dd5a943a2b060ccbacd514b87" hidden="1">#REF!</definedName>
    <definedName name="_3c3e17f5291c4b329cc486c1df02ab52" hidden="1">#REF!</definedName>
    <definedName name="_3c44cf8b50114210885c51cab5028d3a" hidden="1">#REF!</definedName>
    <definedName name="_3c5bc273fba849bba4503effc6cede92" hidden="1">#REF!</definedName>
    <definedName name="_3cc26fcd9fcb4f7a86f99a36c389eb53" hidden="1">#REF!</definedName>
    <definedName name="_3e03aac400374c359efefa174418307d" hidden="1">#REF!</definedName>
    <definedName name="_3e25dd39d6ad4f79a9ab8a9e101ab5a9" hidden="1">#REF!</definedName>
    <definedName name="_3f45234f3ca941c288ea2bf571dc863a" hidden="1">#REF!</definedName>
    <definedName name="_3fa18bedef9e4cd2b8146dfdd34d2d3a" hidden="1">#REF!</definedName>
    <definedName name="_3fd4cf28628a46e9a3c023981146ef72" hidden="1">#REF!</definedName>
    <definedName name="_4__123Graph_ACHART_1" hidden="1">'[12]AP ''S ANALYSIS'!#REF!</definedName>
    <definedName name="_4__123Graph_ACHART_7" hidden="1">'[10]#REF'!$E$118:$T$118</definedName>
    <definedName name="_4__123Graph_BCHART_1" hidden="1">[5]DSAR!$CB$6:$CB$9</definedName>
    <definedName name="_4__FDSAUDITLINK__">{"fdsup://directions/FAT Viewer?action=UPDATE&amp;creator=factset&amp;DYN_ARGS=TRUE&amp;DOC_NAME=FAT:FQL_AUDITING_CLIENT_TEMPLATE.FAT&amp;display_string=Audit&amp;VAR:KEY=FWNAPIVGHU&amp;VAR:QUERY=RkZfQ0FQRVgoQU5OLC0yRlksLCwsVVNEKQ==&amp;WINDOW=FIRST_POPUP&amp;HEIGHT=450&amp;WIDTH=450&amp;START_MA","XIMIZED=FALSE&amp;VAR:CALENDAR=US&amp;VAR:SYMBOL=653323&amp;VAR:INDEX=0"}</definedName>
    <definedName name="_4__FDSAUDITLINK___1">{"fdsup://directions/FAT Viewer?action=UPDATE&amp;creator=factset&amp;DYN_ARGS=TRUE&amp;DOC_NAME=FAT:FQL_AUDITING_CLIENT_TEMPLATE.FAT&amp;display_string=Audit&amp;VAR:KEY=STUREVKPEB&amp;VAR:QUERY=RkZfRUJJVChDQUwsMjAwOSwsLCxVU0Qp&amp;WINDOW=FIRST_POPUP&amp;HEIGHT=450&amp;WIDTH=450&amp;START_MAXIMI","ZED=FALSE&amp;VAR:CALENDAR=FIVEDAY&amp;VAR:SYMBOL=RAX&amp;VAR:INDEX=0"}</definedName>
    <definedName name="_4_04">#REF!</definedName>
    <definedName name="_40__123Graph_BR_DZEM" hidden="1">[10]Sheet3!#REF!</definedName>
    <definedName name="_40__FDSAUDITLINK__">{"fdsup://directions/FAT Viewer?action=UPDATE&amp;creator=factset&amp;DYN_ARGS=TRUE&amp;DOC_NAME=FAT:FQL_AUDITING_CLIENT_TEMPLATE.FAT&amp;display_string=Audit&amp;VAR:KEY=ODUPWHYRQR&amp;VAR:QUERY=RkZfRU5UUlBSX1ZBTF9EQUlMWSg0MDc2NywsLCwsJ0RJTCcp&amp;WINDOW=FIRST_POPUP&amp;HEIGHT=450&amp;WIDTH=","450&amp;START_MAXIMIZED=FALSE&amp;VAR:CALENDAR=US&amp;VAR:SYMBOL=ENR&amp;VAR:INDEX=0"}</definedName>
    <definedName name="_40__FDSAUDITLINK___1">{"fdsup://directions/FAT Viewer?action=UPDATE&amp;creator=factset&amp;DYN_ARGS=TRUE&amp;DOC_NAME=FAT:FQL_AUDITING_CLIENT_TEMPLATE.FAT&amp;display_string=Audit&amp;VAR:KEY=QDWJOPKPAH&amp;VAR:QUERY=RkZfRU5UUlBSX1ZBTF9EQUlMWSgwLCwsUkYsLCdESUwnKQ==&amp;WINDOW=FIRST_POPUP&amp;HEIGHT=450&amp;WIDTH=","450&amp;START_MAXIMIZED=FALSE&amp;VAR:CALENDAR=US&amp;VAR:SYMBOL=N&amp;VAR:INDEX=0"}</definedName>
    <definedName name="_40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0.742466&amp;VAR:V=14.274766&amp;VAR:V0=16.935774&amp;VAR:V1=13.536994&amp;VAR:Y0=2009&amp;VAR:Y1=2010&amp;VAR:P=1062.981318&amp;VAR:DATE=20090928&amp;VAR:THRESH=-|-|","-|-|-|-|-"}</definedName>
    <definedName name="_400__FDSAUDITLINK___1">{"fdsup://directions/FAT Viewer?action=UPDATE&amp;creator=factset&amp;DYN_ARGS=TRUE&amp;DOC_NAME=FAT:FQL_AUDITING_CLIENT_TEMPLATE.FAT&amp;display_string=Audit&amp;VAR:KEY=UBEPGLIFYD&amp;VAR:QUERY=RkZfUk9FKEFOTiwp&amp;WINDOW=FIRST_POPUP&amp;HEIGHT=450&amp;WIDTH=450&amp;START_MAXIMIZED=FALSE&amp;VAR:CA","LENDAR=US&amp;VAR:SYMBOL=ADI&amp;VAR:INDEX=0"}</definedName>
    <definedName name="_40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0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0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0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0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0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0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0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0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0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0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0.742466&amp;VAR:V=14.274766&amp;VAR:V0=16.935774&amp;VAR:V1=13.536994&amp;VAR:Y0=2009&amp;VAR:Y1=2010&amp;VAR:P=1062.981318&amp;VAR:DATE=20090928&amp;VAR:THRESH=-|-|","-|-|-|-|-"}</definedName>
    <definedName name="_401__FDSAUDITLINK___1">{"fdsup://Directions/FactSet Auditing Viewer?action=AUDIT_VALUE&amp;DB=129&amp;ID1=03265410&amp;VALUEID=18321&amp;SDATE=2009&amp;PERIODTYPE=ANN_STD&amp;window=popup_no_bar&amp;width=385&amp;height=120&amp;START_MAXIMIZED=FALSE&amp;creator=factset&amp;display_string=Audit"}</definedName>
    <definedName name="_40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0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0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0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0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0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0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0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0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0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0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0.090411&amp;VAR:V=12.215481&amp;VAR:V0=12.511528&amp;VAR:V1=9.866683&amp;VAR:Y0=2009&amp;VAR:Y1=2010&amp;VAR:P=825.437231&amp;VAR:DATE=20090202&amp;VAR:THRESH=-|-|-|","-|-|-|-"}</definedName>
    <definedName name="_402__FDSAUDITLINK___1">{"fdsup://Directions/FactSet Auditing Viewer?action=AUDIT_VALUE&amp;DB=129&amp;ID1=03265410&amp;VALUEID=18141&amp;SDATE=2009&amp;PERIODTYPE=ANN_STD&amp;window=popup_no_bar&amp;width=385&amp;height=120&amp;START_MAXIMIZED=FALSE&amp;creator=factset&amp;display_string=Audit"}</definedName>
    <definedName name="_40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0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0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0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02323c0ed9e4af784e40b904a2905df" hidden="1">#REF!</definedName>
    <definedName name="_40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0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0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0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0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0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0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0.723288&amp;VAR:V=14.332937&amp;VAR:V0=16.935774&amp;VAR:V1=13.536994&amp;VAR:Y0=2009&amp;VAR:Y1=2010&amp;VAR:P=1064.658014&amp;VAR:DATE=20090921&amp;VAR:THRESH=-|-|","-|-|-|-|-"}</definedName>
    <definedName name="_403__FDSAUDITLINK___1">{"fdsup://directions/FAT Viewer?action=UPDATE&amp;creator=factset&amp;DYN_ARGS=TRUE&amp;DOC_NAME=FAT:FQL_AUDITING_CLIENT_TEMPLATE.FAT&amp;display_string=Audit&amp;VAR:KEY=TSFCXSPUVG&amp;VAR:QUERY=RkZfRUJJVERBX0lCKExUTSwwKQ==&amp;WINDOW=FIRST_POPUP&amp;HEIGHT=450&amp;WIDTH=450&amp;START_MAXIMIZED=","FALSE&amp;VAR:CALENDAR=US&amp;VAR:SYMBOL=ADI&amp;VAR:INDEX=0"}</definedName>
    <definedName name="_40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0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0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0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0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0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0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0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0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0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0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0.723288&amp;VAR:V=14.332937&amp;VAR:V0=16.935774&amp;VAR:V1=13.536994&amp;VAR:Y0=2009&amp;VAR:Y1=2010&amp;VAR:P=1064.658014&amp;VAR:DATE=20090921&amp;VAR:THRESH=-|-|","-|-|-|-|-"}</definedName>
    <definedName name="_404__FDSAUDITLINK___1">{"fdsup://directions/FAT Viewer?action=UPDATE&amp;creator=factset&amp;DYN_ARGS=TRUE&amp;DOC_NAME=FAT:FQL_AUDITING_CLIENT_TEMPLATE.FAT&amp;display_string=Audit&amp;VAR:KEY=FOFOBKZQNC&amp;VAR:QUERY=RkZfRU5UUlBSX1ZBTF9EQUlMWSgwLCwsUkYsLCdESUwnKQ==&amp;WINDOW=FIRST_POPUP&amp;HEIGHT=450&amp;WIDTH=","450&amp;START_MAXIMIZED=FALSE&amp;VAR:CALENDAR=US&amp;VAR:SYMBOL=ADI&amp;VAR:INDEX=0"}</definedName>
    <definedName name="_40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0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0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0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0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0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0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0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0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0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0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0.071233&amp;VAR:V=12.369791&amp;VAR:V0=12.425318&amp;VAR:V1=11.688723&amp;VAR:Y0=2008&amp;VAR:Y1=2009&amp;VAR:P=836.569227&amp;VAR:DATE=20090126&amp;VAR:THRESH=-|-|-","|-|-|-|-"}</definedName>
    <definedName name="_405__FDSAUDITLINK___1">{"fdsup://Directions/FactSet Auditing Viewer?action=AUDIT_VALUE&amp;DB=129&amp;ID1=03265410&amp;VALUEID=05194&amp;SDATE=201003&amp;PERIODTYPE=QTR_STD&amp;window=popup_no_bar&amp;width=385&amp;height=120&amp;START_MAXIMIZED=FALSE&amp;creator=factset&amp;display_string=Audit"}</definedName>
    <definedName name="_40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0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0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0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0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0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0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0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0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0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05a5b36105442d9b611895b478347f0" hidden="1">#REF!</definedName>
    <definedName name="_40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0.704110&amp;VAR:V=14.391584&amp;VAR:V0=16.935774&amp;VAR:V1=13.536994&amp;VAR:Y0=2009&amp;VAR:Y1=2010&amp;VAR:P=1049.336200&amp;VAR:DATE=20090914&amp;VAR:THRESH=-|-|","-|-|-|-|-"}</definedName>
    <definedName name="_406__FDSAUDITLINK___1">{"fdsup://Directions/FactSet Auditing Viewer?action=AUDIT_VALUE&amp;DB=129&amp;ID1=03265410&amp;VALUEID=05194&amp;SDATE=201003&amp;PERIODTYPE=QTR_STD&amp;window=popup_no_bar&amp;width=385&amp;height=120&amp;START_MAXIMIZED=FALSE&amp;creator=factset&amp;display_string=Audit"}</definedName>
    <definedName name="_40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0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0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0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0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0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0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0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0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0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0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0.704110&amp;VAR:V=14.391584&amp;VAR:V0=16.935774&amp;VAR:V1=13.536994&amp;VAR:Y0=2009&amp;VAR:Y1=2010&amp;VAR:P=1049.336200&amp;VAR:DATE=20090914&amp;VAR:THRESH=-|-|","-|-|-|-|-"}</definedName>
    <definedName name="_407__FDSAUDITLINK___1">{"fdsup://directions/FAT Viewer?action=UPDATE&amp;creator=factset&amp;DYN_ARGS=TRUE&amp;DOC_NAME=FAT:FQL_AUDITING_CLIENT_TEMPLATE.FAT&amp;display_string=Audit&amp;VAR:KEY=QBCRYJYXMX&amp;VAR:QUERY=RkZfRUJJVChDQUwsMjAwOSwsLCxVU0Qp&amp;WINDOW=FIRST_POPUP&amp;HEIGHT=450&amp;WIDTH=450&amp;START_MAXIMI","ZED=FALSE&amp;VAR:CALENDAR=US&amp;VAR:SYMBOL=ADI&amp;VAR:INDEX=0"}</definedName>
    <definedName name="_40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0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0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0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0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0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0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0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0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0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0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0.043836&amp;VAR:V=12.391089&amp;VAR:V0=12.425318&amp;VAR:V1=11.688723&amp;VAR:Y0=2008&amp;VAR:Y1=2009&amp;VAR:P=850.120455&amp;VAR:DATE=20090116&amp;VAR:THRESH=-|-|-","|-|-|-|-"}</definedName>
    <definedName name="_408__FDSAUDITLINK___1">{"fdsup://directions/FAT Viewer?action=UPDATE&amp;creator=factset&amp;DYN_ARGS=TRUE&amp;DOC_NAME=FAT:FQL_AUDITING_CLIENT_TEMPLATE.FAT&amp;display_string=Audit&amp;VAR:KEY=KXSNSDKLAV&amp;VAR:QUERY=RkZfRUJJVChDQUwsMjAwOCwsLCxVU0Qp&amp;WINDOW=FIRST_POPUP&amp;HEIGHT=450&amp;WIDTH=450&amp;START_MAXIMI","ZED=FALSE&amp;VAR:CALENDAR=US&amp;VAR:SYMBOL=ADI&amp;VAR:INDEX=0"}</definedName>
    <definedName name="_40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0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0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0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0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0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0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0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0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0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0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0.676712&amp;VAR:V=14.476202&amp;VAR:V0=16.935774&amp;VAR:V1=13.536994&amp;VAR:Y0=2009&amp;VAR:Y1=2010&amp;VAR:P=1016.403643&amp;VAR:DATE=20090904&amp;VAR:THRESH=-|-|","-|-|-|-|-"}</definedName>
    <definedName name="_409__FDSAUDITLINK___1">{"fdsup://directions/FAT Viewer?action=UPDATE&amp;creator=factset&amp;DYN_ARGS=TRUE&amp;DOC_NAME=FAT:FQL_AUDITING_CLIENT_TEMPLATE.FAT&amp;display_string=Audit&amp;VAR:KEY=QBCRYJYXMX&amp;VAR:QUERY=RkZfRUJJVChDQUwsMjAwOSwsLCxVU0Qp&amp;WINDOW=FIRST_POPUP&amp;HEIGHT=450&amp;WIDTH=450&amp;START_MAXIMI","ZED=FALSE&amp;VAR:CALENDAR=US&amp;VAR:SYMBOL=ADI&amp;VAR:INDEX=0"}</definedName>
    <definedName name="_40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0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0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0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0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0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0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0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0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0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1__123Graph_CCHART_1" hidden="1">'[11]AP ''S ANALYSIS'!#REF!</definedName>
    <definedName name="_41__FDSAUDITLINK__">{"fdsup://directions/FAT Viewer?action=UPDATE&amp;creator=factset&amp;DYN_ARGS=TRUE&amp;DOC_NAME=FAT:FQL_AUDITING_CLIENT_TEMPLATE.FAT&amp;display_string=Audit&amp;VAR:KEY=UFCHOVANIL&amp;VAR:QUERY=RkZfRU5UUlBSX1ZBTF9EQUlMWSg0MDc2NywsLCwsJ0RJTCcp&amp;WINDOW=FIRST_POPUP&amp;HEIGHT=450&amp;WIDTH=","450&amp;START_MAXIMIZED=FALSE&amp;VAR:CALENDAR=US&amp;VAR:SYMBOL=RDEN&amp;VAR:INDEX=0"}</definedName>
    <definedName name="_41__FDSAUDITLINK___1">{"fdsup://Directions/FactSet Auditing Viewer?action=AUDIT_VALUE&amp;DB=129&amp;ID1=68389X10&amp;VALUEID=03426&amp;SDATE=2010&amp;PERIODTYPE=ANN_STD&amp;SCFT=3&amp;window=popup_no_bar&amp;width=385&amp;height=120&amp;START_MAXIMIZED=FALSE&amp;creator=factset&amp;display_string=Audit"}</definedName>
    <definedName name="_41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0.676712&amp;VAR:V=14.476202&amp;VAR:V0=16.935774&amp;VAR:V1=13.536994&amp;VAR:Y0=2009&amp;VAR:Y1=2010&amp;VAR:P=1016.403643&amp;VAR:DATE=20090904&amp;VAR:THRESH=-|-|","-|-|-|-|-"}</definedName>
    <definedName name="_410__FDSAUDITLINK___1">{"fdsup://directions/FAT Viewer?action=UPDATE&amp;creator=factset&amp;DYN_ARGS=TRUE&amp;DOC_NAME=FAT:FQL_AUDITING_CLIENT_TEMPLATE.FAT&amp;display_string=Audit&amp;VAR:KEY=KXSNSDKLAV&amp;VAR:QUERY=RkZfRUJJVChDQUwsMjAwOCwsLCxVU0Qp&amp;WINDOW=FIRST_POPUP&amp;HEIGHT=450&amp;WIDTH=450&amp;START_MAXIMI","ZED=FALSE&amp;VAR:CALENDAR=US&amp;VAR:SYMBOL=ADI&amp;VAR:INDEX=0"}</definedName>
    <definedName name="_41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1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1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1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1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1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1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1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1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1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1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0.032877&amp;VAR:V=12.399629&amp;VAR:V0=12.425318&amp;VAR:V1=11.688723&amp;VAR:Y0=2008&amp;VAR:Y1=2009&amp;VAR:P=870.260353&amp;VAR:DATE=20090112&amp;VAR:THRESH=-|-|-","|-|-|-|-"}</definedName>
    <definedName name="_411__FDSAUDITLINK___1">{"fdsup://directions/FAT Viewer?action=UPDATE&amp;creator=factset&amp;DYN_ARGS=TRUE&amp;DOC_NAME=FAT:FQL_AUDITING_CLIENT_TEMPLATE.FAT&amp;display_string=Audit&amp;VAR:KEY=GBCFIDAXEV&amp;VAR:QUERY=RkZfUk9FKEFOTiwp&amp;WINDOW=FIRST_POPUP&amp;HEIGHT=450&amp;WIDTH=450&amp;START_MAXIMIZED=FALSE&amp;VAR:CA","LENDAR=US&amp;VAR:SYMBOL=ADI&amp;VAR:INDEX=0"}</definedName>
    <definedName name="_41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1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1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1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1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1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1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1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1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1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1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0.665753&amp;VAR:V=14.510329&amp;VAR:V0=16.935774&amp;VAR:V1=13.536994&amp;VAR:Y0=2009&amp;VAR:Y1=2010&amp;VAR:P=1020.624637&amp;VAR:DATE=20090831&amp;VAR:THRESH=-|-|","-|-|-|-|-"}</definedName>
    <definedName name="_412__FDSAUDITLINK___1">{"fdsup://directions/FAT Viewer?action=UPDATE&amp;creator=factset&amp;DYN_ARGS=TRUE&amp;DOC_NAME=FAT:FQL_AUDITING_CLIENT_TEMPLATE.FAT&amp;display_string=Audit&amp;VAR:KEY=MXOHMRYLIV&amp;VAR:QUERY=RkZfRUJJVERBX0lCKExUTSwwKQ==&amp;WINDOW=FIRST_POPUP&amp;HEIGHT=450&amp;WIDTH=450&amp;START_MAXIMIZED=","FALSE&amp;VAR:CALENDAR=US&amp;VAR:SYMBOL=ADI&amp;VAR:INDEX=0"}</definedName>
    <definedName name="_41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1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1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1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1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1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1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1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1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1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1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0.665753&amp;VAR:V=14.510329&amp;VAR:V0=16.935774&amp;VAR:V1=13.536994&amp;VAR:Y0=2009&amp;VAR:Y1=2010&amp;VAR:P=1020.624637&amp;VAR:DATE=20090831&amp;VAR:THRESH=-|-|","-|-|-|-|-"}</definedName>
    <definedName name="_413__FDSAUDITLINK___1">{"fdsup://directions/FAT Viewer?action=UPDATE&amp;creator=factset&amp;DYN_ARGS=TRUE&amp;DOC_NAME=FAT:FQL_AUDITING_CLIENT_TEMPLATE.FAT&amp;display_string=Audit&amp;VAR:KEY=OZQFKZWDUD&amp;VAR:QUERY=RkZfRU5UUlBSX1ZBTF9EQUlMWSgwLCwsUkYsLCdESUwnKQ==&amp;WINDOW=FIRST_POPUP&amp;HEIGHT=450&amp;WIDTH=","450&amp;START_MAXIMIZED=FALSE&amp;VAR:CALENDAR=US&amp;VAR:SYMBOL=ADI&amp;VAR:INDEX=0"}</definedName>
    <definedName name="_41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1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1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1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1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1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1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1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1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1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1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0.013699&amp;VAR:V=12.414601&amp;VAR:V0=12.425318&amp;VAR:V1=11.688723&amp;VAR:Y0=2008&amp;VAR:Y1=2009&amp;VAR:P=927.450122&amp;VAR:DATE=20090105&amp;VAR:THRESH=-|-|-","|-|-|-|-"}</definedName>
    <definedName name="_414__FDSAUDITLINK___1">{"fdsup://Directions/FactSet Auditing Viewer?action=AUDIT_VALUE&amp;DB=129&amp;ID1=03265410&amp;VALUEID=02001&amp;SDATE=201003&amp;PERIODTYPE=QTR_STD&amp;window=popup_no_bar&amp;width=385&amp;height=120&amp;START_MAXIMIZED=FALSE&amp;creator=factset&amp;display_string=Audit"}</definedName>
    <definedName name="_41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1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1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1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1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1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1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1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1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1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1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0.646575&amp;VAR:V=14.095185&amp;VAR:V0=16.295746&amp;VAR:V1=13.126286&amp;VAR:Y0=2009&amp;VAR:Y1=2010&amp;VAR:P=1025.572434&amp;VAR:DATE=20090824&amp;VAR:THRESH=-|-|","-|-|-|-|-"}</definedName>
    <definedName name="_415__FDSAUDITLINK___1">{"fdsup://Directions/FactSet Auditing Viewer?action=AUDIT_VALUE&amp;DB=129&amp;ID1=03265410&amp;VALUEID=02001&amp;SDATE=201003&amp;PERIODTYPE=QTR_STD&amp;window=popup_no_bar&amp;width=385&amp;height=120&amp;START_MAXIMIZED=FALSE&amp;creator=factset&amp;display_string=Audit"}</definedName>
    <definedName name="_41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1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1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1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1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1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1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1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1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1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1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0.646575&amp;VAR:V=14.095185&amp;VAR:V0=16.295746&amp;VAR:V1=13.126286&amp;VAR:Y0=2009&amp;VAR:Y1=2010&amp;VAR:P=1025.572434&amp;VAR:DATE=20090824&amp;VAR:THRESH=-|-|","-|-|-|-|-"}</definedName>
    <definedName name="_416__FDSAUDITLINK___1">{"fdsup://Directions/FactSet Auditing Viewer?action=AUDIT_VALUE&amp;DB=129&amp;ID1=59501710&amp;VALUEID=02001&amp;SDATE=201001&amp;PERIODTYPE=QTR_STD&amp;window=popup_no_bar&amp;width=385&amp;height=120&amp;START_MAXIMIZED=FALSE&amp;creator=factset&amp;display_string=Audit"}</definedName>
    <definedName name="_41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1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1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1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1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1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1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1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1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1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1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0.994536&amp;VAR:V=10.613586&amp;VAR:V0=11.780304&amp;VAR:V1=10.607813&amp;VAR:Y0=2008&amp;VAR:Y1=2009&amp;VAR:P=869.420605&amp;VAR:DATE=20081229&amp;VAR:THRESH=-|-|-","|-|-|-|-"}</definedName>
    <definedName name="_417__FDSAUDITLINK___1">{"fdsup://Directions/FactSet Auditing Viewer?action=AUDIT_VALUE&amp;DB=129&amp;ID1=59501710&amp;VALUEID=02001&amp;SDATE=201001&amp;PERIODTYPE=QTR_STD&amp;window=popup_no_bar&amp;width=385&amp;height=120&amp;START_MAXIMIZED=FALSE&amp;creator=factset&amp;display_string=Audit"}</definedName>
    <definedName name="_41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1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1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1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1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1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1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1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1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1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1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0.627397&amp;VAR:V=14.151869&amp;VAR:V0=16.295746&amp;VAR:V1=13.126286&amp;VAR:Y0=2009&amp;VAR:Y1=2010&amp;VAR:P=979.729925&amp;VAR:DATE=20090817&amp;VAR:THRESH=-|-|-","|-|-|-|-"}</definedName>
    <definedName name="_418__FDSAUDITLINK___1">{"fdsup://Directions/FactSet Auditing Viewer?action=AUDIT_VALUE&amp;DB=129&amp;ID1=37190110&amp;VALUEID=02001&amp;SDATE=201002&amp;PERIODTYPE=QTR_STD&amp;window=popup_no_bar&amp;width=385&amp;height=120&amp;START_MAXIMIZED=FALSE&amp;creator=factset&amp;display_string=Audit"}</definedName>
    <definedName name="_41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1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1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1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1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1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1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1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1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1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1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0.627397&amp;VAR:V=14.151869&amp;VAR:V0=16.295746&amp;VAR:V1=13.126286&amp;VAR:Y0=2009&amp;VAR:Y1=2010&amp;VAR:P=979.729925&amp;VAR:DATE=20090817&amp;VAR:THRESH=-|-|-","|-|-|-|-"}</definedName>
    <definedName name="_419__FDSAUDITLINK___1">{"fdsup://Directions/FactSet Auditing Viewer?action=AUDIT_VALUE&amp;DB=129&amp;ID1=37190110&amp;VALUEID=02001&amp;SDATE=201002&amp;PERIODTYPE=QTR_STD&amp;window=popup_no_bar&amp;width=385&amp;height=120&amp;START_MAXIMIZED=FALSE&amp;creator=factset&amp;display_string=Audit"}</definedName>
    <definedName name="_41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1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1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1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1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1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1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1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1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1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19d463471d14750a4a6061d219a1e7e" hidden="1">#REF!</definedName>
    <definedName name="_41f7030c086648fab926bbf6773f052f" hidden="1">#REF!</definedName>
    <definedName name="_42__123Graph_CCHART_10" hidden="1">'[10]#REF'!$E$231:$T$231</definedName>
    <definedName name="_42__FDSAUDITLINK__">{"fdsup://directions/FAT Viewer?action=UPDATE&amp;creator=factset&amp;DYN_ARGS=TRUE&amp;DOC_NAME=FAT:FQL_AUDITING_CLIENT_TEMPLATE.FAT&amp;display_string=Audit&amp;VAR:KEY=WBINOJIHCL&amp;VAR:QUERY=RkZfRU5UUlBSX1ZBTF9EQUlMWSg0MDc2NywsLCwsJ0RJTCcp&amp;WINDOW=FIRST_POPUP&amp;HEIGHT=450&amp;WIDTH=","450&amp;START_MAXIMIZED=FALSE&amp;VAR:CALENDAR=US&amp;VAR:SYMBOL=DIIB&amp;VAR:INDEX=0"}</definedName>
    <definedName name="_42__FDSAUDITLINK___1">{"fdsup://Directions/FactSet Auditing Viewer?action=AUDIT_VALUE&amp;DB=129&amp;ID1=68389X10&amp;VALUEID=02001&amp;SDATE=201102&amp;PERIODTYPE=QTR_STD&amp;SCFT=3&amp;window=popup_no_bar&amp;width=385&amp;height=120&amp;START_MAXIMIZED=FALSE&amp;creator=factset&amp;display_string=Audit"}</definedName>
    <definedName name="_42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0.975410&amp;VAR:V=10.633839&amp;VAR:V0=11.780304&amp;VAR:V1=10.607813&amp;VAR:Y0=2008&amp;VAR:Y1=2009&amp;VAR:P=871.634052&amp;VAR:DATE=20081222&amp;VAR:THRESH=-|-|-","|-|-|-|-"}</definedName>
    <definedName name="_420__FDSAUDITLINK___1">{"fdsup://Directions/FactSet Auditing Viewer?action=AUDIT_VALUE&amp;DB=129&amp;ID1=03110010&amp;VALUEID=02001&amp;SDATE=201002&amp;PERIODTYPE=QTR_STD&amp;window=popup_no_bar&amp;width=385&amp;height=120&amp;START_MAXIMIZED=FALSE&amp;creator=factset&amp;display_string=Audit"}</definedName>
    <definedName name="_42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2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2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2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2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2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2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2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2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2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2090b9f8995489b9c62495e76946b25" hidden="1">#REF!</definedName>
    <definedName name="_42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0.608219&amp;VAR:V=14.209011&amp;VAR:V0=16.295746&amp;VAR:V1=13.126286&amp;VAR:Y0=2009&amp;VAR:Y1=2010&amp;VAR:P=1007.095330&amp;VAR:DATE=20090810&amp;VAR:THRESH=-|-|","-|-|-|-|-"}</definedName>
    <definedName name="_421__FDSAUDITLINK___1">{"fdsup://Directions/FactSet Auditing Viewer?action=AUDIT_VALUE&amp;DB=129&amp;ID1=03110010&amp;VALUEID=02001&amp;SDATE=201002&amp;PERIODTYPE=QTR_STD&amp;window=popup_no_bar&amp;width=385&amp;height=120&amp;START_MAXIMIZED=FALSE&amp;creator=factset&amp;display_string=Audit"}</definedName>
    <definedName name="_42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2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2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2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2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2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2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2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2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2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2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0.608219&amp;VAR:V=14.209011&amp;VAR:V0=16.295746&amp;VAR:V1=13.126286&amp;VAR:Y0=2009&amp;VAR:Y1=2010&amp;VAR:P=1007.095330&amp;VAR:DATE=20090810&amp;VAR:THRESH=-|-|","-|-|-|-|-"}</definedName>
    <definedName name="_422__FDSAUDITLINK___1">{"fdsup://Directions/FactSet Auditing Viewer?action=AUDIT_VALUE&amp;DB=129&amp;ID1=03209510&amp;VALUEID=02001&amp;SDATE=201002&amp;PERIODTYPE=QTR_STD&amp;window=popup_no_bar&amp;width=385&amp;height=120&amp;START_MAXIMIZED=FALSE&amp;creator=factset&amp;display_string=Audit"}</definedName>
    <definedName name="_42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2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2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2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2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2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2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2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2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2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2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0.956284&amp;VAR:V=10.654170&amp;VAR:V0=11.780304&amp;VAR:V1=10.607813&amp;VAR:Y0=2008&amp;VAR:Y1=2009&amp;VAR:P=868.574005&amp;VAR:DATE=20081215&amp;VAR:THRESH=-|-|-","|-|-|-|-"}</definedName>
    <definedName name="_423__FDSAUDITLINK___1">{"fdsup://Directions/FactSet Auditing Viewer?action=AUDIT_VALUE&amp;DB=129&amp;ID1=03209510&amp;VALUEID=02001&amp;SDATE=201002&amp;PERIODTYPE=QTR_STD&amp;window=popup_no_bar&amp;width=385&amp;height=120&amp;START_MAXIMIZED=FALSE&amp;creator=factset&amp;display_string=Audit"}</definedName>
    <definedName name="_42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2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2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2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2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2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2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2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2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2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2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0.589041&amp;VAR:V=14.266616&amp;VAR:V0=16.295746&amp;VAR:V1=13.126286&amp;VAR:Y0=2009&amp;VAR:Y1=2010&amp;VAR:P=1002.625044&amp;VAR:DATE=20090803&amp;VAR:THRESH=-|-|","-|-|-|-|-"}</definedName>
    <definedName name="_424__FDSAUDITLINK___1">{"fdsup://Directions/FactSet Auditing Viewer?action=AUDIT_VALUE&amp;DB=129&amp;ID1=H8912P10&amp;VALUEID=02001&amp;SDATE=201003&amp;PERIODTYPE=QTR_STD&amp;window=popup_no_bar&amp;width=385&amp;height=120&amp;START_MAXIMIZED=FALSE&amp;creator=factset&amp;display_string=Audit"}</definedName>
    <definedName name="_42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2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2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2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2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2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2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2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2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2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2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0.589041&amp;VAR:V=14.266616&amp;VAR:V0=16.295746&amp;VAR:V1=13.126286&amp;VAR:Y0=2009&amp;VAR:Y1=2010&amp;VAR:P=1002.625044&amp;VAR:DATE=20090803&amp;VAR:THRESH=-|-|","-|-|-|-|-"}</definedName>
    <definedName name="_425__FDSAUDITLINK___1">{"fdsup://Directions/FactSet Auditing Viewer?action=AUDIT_VALUE&amp;DB=129&amp;ID1=H8912P10&amp;VALUEID=02001&amp;SDATE=201003&amp;PERIODTYPE=QTR_STD&amp;window=popup_no_bar&amp;width=385&amp;height=120&amp;START_MAXIMIZED=FALSE&amp;creator=factset&amp;display_string=Audit"}</definedName>
    <definedName name="_42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2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2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2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2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2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2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2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2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2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2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0.937158&amp;VAR:V=10.674579&amp;VAR:V0=11.780304&amp;VAR:V1=10.607813&amp;VAR:Y0=2008&amp;VAR:Y1=2009&amp;VAR:P=909.703486&amp;VAR:DATE=20081208&amp;VAR:THRESH=-|-|-","|-|-|-|-"}</definedName>
    <definedName name="_426__FDSAUDITLINK___1">{"fdsup://directions/FAT Viewer?action=UPDATE&amp;creator=factset&amp;DYN_ARGS=TRUE&amp;DOC_NAME=FAT:FQL_AUDITING_CLIENT_TEMPLATE.FAT&amp;display_string=Audit&amp;VAR:KEY=LGRCDQDURU&amp;VAR:QUERY=RkZfRU5UUlBSX1ZBTF9EQUlMWSgwLCwsUkYsLCdESUwnKQ==&amp;WINDOW=FIRST_POPUP&amp;HEIGHT=450&amp;WIDTH=","450&amp;START_MAXIMIZED=FALSE&amp;VAR:CALENDAR=US&amp;VAR:SYMBOL=737006&amp;VAR:INDEX=0"}</definedName>
    <definedName name="_42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2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2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2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2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2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2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2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2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2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2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0.569863&amp;VAR:V=13.518618&amp;VAR:V0=15.515343&amp;VAR:V1=12.321701&amp;VAR:Y0=2009&amp;VAR:Y1=2010&amp;VAR:P=982.176641&amp;VAR:DATE=20090727&amp;VAR:THRESH=-|-|-","|-|-|-|-"}</definedName>
    <definedName name="_427__FDSAUDITLINK___1">{"fdsup://directions/FAT Viewer?action=UPDATE&amp;creator=factset&amp;DYN_ARGS=TRUE&amp;DOC_NAME=FAT:FQL_AUDITING_CLIENT_TEMPLATE.FAT&amp;display_string=Audit&amp;VAR:KEY=ZIPCTIZMJM&amp;VAR:QUERY=RkZfRU5UUlBSX1ZBTF9EQUlMWSgwLCwsUkYsLCdESUwnKQ==&amp;WINDOW=FIRST_POPUP&amp;HEIGHT=450&amp;WIDTH=","450&amp;START_MAXIMIZED=FALSE&amp;VAR:CALENDAR=US&amp;VAR:SYMBOL=MEAS&amp;VAR:INDEX=0"}</definedName>
    <definedName name="_42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2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2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2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2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2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2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2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2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2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2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0.569863&amp;VAR:V=13.518618&amp;VAR:V0=15.515343&amp;VAR:V1=12.321701&amp;VAR:Y0=2009&amp;VAR:Y1=2010&amp;VAR:P=982.176641&amp;VAR:DATE=20090727&amp;VAR:THRESH=-|-|-","|-|-|-|-"}</definedName>
    <definedName name="_428__FDSAUDITLINK___1">{"fdsup://directions/FAT Viewer?action=UPDATE&amp;creator=factset&amp;DYN_ARGS=TRUE&amp;DOC_NAME=FAT:FQL_AUDITING_CLIENT_TEMPLATE.FAT&amp;display_string=Audit&amp;VAR:KEY=BORSNURGVQ&amp;VAR:QUERY=RkZfRU5UUlBSX1ZBTF9EQUlMWSgwLCwsUkYsLCdESUwnKQ==&amp;WINDOW=FIRST_POPUP&amp;HEIGHT=450&amp;WIDTH=","450&amp;START_MAXIMIZED=FALSE&amp;VAR:CALENDAR=US&amp;VAR:SYMBOL=ST&amp;VAR:INDEX=0"}</definedName>
    <definedName name="_42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2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2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2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2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2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2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2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2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2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289752acba84afeb16ac0f31a192cbf" hidden="1">#REF!</definedName>
    <definedName name="_42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0.918033&amp;VAR:V=10.695066&amp;VAR:V0=11.780304&amp;VAR:V1=10.607813&amp;VAR:Y0=2008&amp;VAR:Y1=2009&amp;VAR:P=816.211407&amp;VAR:DATE=20081201&amp;VAR:THRESH=-|-|-","|-|-|-|-"}</definedName>
    <definedName name="_429__FDSAUDITLINK___1">{"fdsup://Directions/FactSet Auditing Viewer?action=AUDIT_VALUE&amp;DB=129&amp;ID1=N7902X10&amp;VALUEID=01001&amp;SDATE=2008&amp;PERIODTYPE=ANN_STD&amp;window=popup_no_bar&amp;width=385&amp;height=120&amp;START_MAXIMIZED=FALSE&amp;creator=factset&amp;display_string=Audit"}</definedName>
    <definedName name="_42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2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2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2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2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2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2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2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2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2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2e97a1a336e4f209a6f7442a2042d57" hidden="1">#REF!</definedName>
    <definedName name="_43__123Graph_CCHART_42" hidden="1">[10]Sheet3!#REF!</definedName>
    <definedName name="_43__FDSAUDITLINK__">{"fdsup://directions/FAT Viewer?action=UPDATE&amp;creator=factset&amp;DYN_ARGS=TRUE&amp;DOC_NAME=FAT:FQL_AUDITING_CLIENT_TEMPLATE.FAT&amp;display_string=Audit&amp;VAR:KEY=UVUJWNOHGF&amp;VAR:QUERY=RkZfRU5UUlBSX1ZBTF9EQUlMWSg0MDc2NywsLCwsJ0RJTCcp&amp;WINDOW=FIRST_POPUP&amp;HEIGHT=450&amp;WIDTH=","450&amp;START_MAXIMIZED=FALSE&amp;VAR:CALENDAR=US&amp;VAR:SYMBOL=CL&amp;VAR:INDEX=0"}</definedName>
    <definedName name="_43__FDSAUDITLINK___1">{"fdsup://Directions/FactSet Auditing Viewer?action=AUDIT_VALUE&amp;DB=129&amp;ID1=68389X10&amp;VALUEID=05194&amp;SDATE=201101&amp;PERIODTYPE=QTR_STD&amp;SCFT=3&amp;window=popup_no_bar&amp;width=385&amp;height=120&amp;START_MAXIMIZED=FALSE&amp;creator=factset&amp;display_string=Audit"}</definedName>
    <definedName name="_43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0.550685&amp;VAR:V=13.577422&amp;VAR:V0=15.515343&amp;VAR:V1=12.321701&amp;VAR:Y0=2009&amp;VAR:Y1=2010&amp;VAR:P=951.125566&amp;VAR:DATE=20090720&amp;VAR:THRESH=-|-|-","|-|-|-|-"}</definedName>
    <definedName name="_430__FDSAUDITLINK___1">{"fdsup://Directions/FactSet Auditing Viewer?action=AUDIT_VALUE&amp;DB=129&amp;ID1=737006&amp;VALUEID=01001&amp;SDATE=2009&amp;PERIODTYPE=ANN_STD&amp;window=popup_no_bar&amp;width=385&amp;height=120&amp;START_MAXIMIZED=FALSE&amp;creator=factset&amp;display_string=Audit"}</definedName>
    <definedName name="_43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3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3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3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3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3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3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3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3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3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3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0.550685&amp;VAR:V=13.577422&amp;VAR:V0=15.515343&amp;VAR:V1=12.321701&amp;VAR:Y0=2009&amp;VAR:Y1=2010&amp;VAR:P=951.125566&amp;VAR:DATE=20090720&amp;VAR:THRESH=-|-|-","|-|-|-|-"}</definedName>
    <definedName name="_431__FDSAUDITLINK___1">{"fdsup://Directions/FactSet Auditing Viewer?action=AUDIT_VALUE&amp;DB=129&amp;ID1=737006&amp;VALUEID=01001&amp;SDATE=2009&amp;PERIODTYPE=ANN_STD&amp;window=popup_no_bar&amp;width=385&amp;height=120&amp;START_MAXIMIZED=FALSE&amp;creator=factset&amp;display_string=Audit"}</definedName>
    <definedName name="_43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3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3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3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3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3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3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3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3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3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3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0.898907&amp;VAR:V=10.857618&amp;VAR:V0=12.231125&amp;VAR:V1=10.722207&amp;VAR:Y0=2008&amp;VAR:Y1=2009&amp;VAR:P=851.809392&amp;VAR:DATE=20081124&amp;VAR:THRESH=-|-|-","|-|-|-|-"}</definedName>
    <definedName name="_432__FDSAUDITLINK___1">{"fdsup://Directions/FactSet Auditing Viewer?action=AUDIT_VALUE&amp;DB=129&amp;ID1=N7902X10&amp;VALUEID=01001&amp;SDATE=2009&amp;PERIODTYPE=ANN_STD&amp;window=popup_no_bar&amp;width=385&amp;height=120&amp;START_MAXIMIZED=FALSE&amp;creator=factset&amp;display_string=Audit"}</definedName>
    <definedName name="_43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3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3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3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3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3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3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3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3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3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3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0.531507&amp;VAR:V=13.636740&amp;VAR:V0=15.515343&amp;VAR:V1=12.321701&amp;VAR:Y0=2009&amp;VAR:Y1=2010&amp;VAR:P=901.051498&amp;VAR:DATE=20090713&amp;VAR:THRESH=-|-|-","|-|-|-|-"}</definedName>
    <definedName name="_433__FDSAUDITLINK___1">{"fdsup://Directions/FactSet Auditing Viewer?action=AUDIT_VALUE&amp;DB=129&amp;ID1=737006&amp;VALUEID=01001&amp;SDATE=2008&amp;PERIODTYPE=ANN_STD&amp;window=popup_no_bar&amp;width=385&amp;height=120&amp;START_MAXIMIZED=FALSE&amp;creator=factset&amp;display_string=Audit"}</definedName>
    <definedName name="_43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3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3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3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3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3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3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3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3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3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3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0.531507&amp;VAR:V=13.636740&amp;VAR:V0=15.515343&amp;VAR:V1=12.321701&amp;VAR:Y0=2009&amp;VAR:Y1=2010&amp;VAR:P=901.051498&amp;VAR:DATE=20090713&amp;VAR:THRESH=-|-|-","|-|-|-|-"}</definedName>
    <definedName name="_434__FDSAUDITLINK___1">{"fdsup://directions/FAT Viewer?action=UPDATE&amp;creator=factset&amp;DYN_ARGS=TRUE&amp;DOC_NAME=FAT:FQL_AUDITING_CLIENT_TEMPLATE.FAT&amp;display_string=Audit&amp;VAR:KEY=YJEBGBONSP&amp;VAR:QUERY=RkZfRUJJVChDQUwsMjAwOCwsLCxVU0Qp&amp;WINDOW=FIRST_POPUP&amp;HEIGHT=450&amp;WIDTH=450&amp;START_MAXIMI","ZED=FALSE&amp;VAR:CALENDAR=US&amp;VAR:SYMBOL=737006&amp;VAR:INDEX=0"}</definedName>
    <definedName name="_43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3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3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3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3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3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3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3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3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3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3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0.879781&amp;VAR:V=10.883622&amp;VAR:V0=12.231125&amp;VAR:V1=10.722207&amp;VAR:Y0=2008&amp;VAR:Y1=2009&amp;VAR:P=850.749341&amp;VAR:DATE=20081117&amp;VAR:THRESH=-|-|-","|-|-|-|-"}</definedName>
    <definedName name="_435__FDSAUDITLINK___1">{"fdsup://directions/FAT Viewer?action=UPDATE&amp;creator=factset&amp;DYN_ARGS=TRUE&amp;DOC_NAME=FAT:FQL_AUDITING_CLIENT_TEMPLATE.FAT&amp;display_string=Audit&amp;VAR:KEY=ALGXYBYPKF&amp;VAR:QUERY=RkZfRUJJVChDQUwsMjAwOCwsLCxVU0Qp&amp;WINDOW=FIRST_POPUP&amp;HEIGHT=450&amp;WIDTH=450&amp;START_MAXIMI","ZED=FALSE&amp;VAR:CALENDAR=US&amp;VAR:SYMBOL=MEAS&amp;VAR:INDEX=0"}</definedName>
    <definedName name="_43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3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3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3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3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3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3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3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3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3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3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0.512329&amp;VAR:V=13.696579&amp;VAR:V0=15.515343&amp;VAR:V1=12.321701&amp;VAR:Y0=2009&amp;VAR:Y1=2010&amp;VAR:P=898.717695&amp;VAR:DATE=20090706&amp;VAR:THRESH=-|-|-","|-|-|-|-"}</definedName>
    <definedName name="_436__FDSAUDITLINK___1">{"fdsup://directions/FAT Viewer?action=UPDATE&amp;creator=factset&amp;DYN_ARGS=TRUE&amp;DOC_NAME=FAT:FQL_AUDITING_CLIENT_TEMPLATE.FAT&amp;display_string=Audit&amp;VAR:KEY=OVONMLEXSR&amp;VAR:QUERY=RkZfRUJJVChDQUwsMjAwOCwsLCxVU0Qp&amp;WINDOW=FIRST_POPUP&amp;HEIGHT=450&amp;WIDTH=450&amp;START_MAXIMI","ZED=FALSE&amp;VAR:CALENDAR=US&amp;VAR:SYMBOL=ST&amp;VAR:INDEX=0"}</definedName>
    <definedName name="_43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3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3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3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3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3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3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3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3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3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3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0.512329&amp;VAR:V=13.696579&amp;VAR:V0=15.515343&amp;VAR:V1=12.321701&amp;VAR:Y0=2009&amp;VAR:Y1=2010&amp;VAR:P=898.717695&amp;VAR:DATE=20090706&amp;VAR:THRESH=-|-|-","|-|-|-|-"}</definedName>
    <definedName name="_437__FDSAUDITLINK___1">{"fdsup://directions/FAT Viewer?action=UPDATE&amp;creator=factset&amp;DYN_ARGS=TRUE&amp;DOC_NAME=FAT:FQL_AUDITING_CLIENT_TEMPLATE.FAT&amp;display_string=Audit&amp;VAR:KEY=ADQXORIXQJ&amp;VAR:QUERY=RkZfRUJJVChDQUwsMjAwOSwsLCxVU0Qp&amp;WINDOW=FIRST_POPUP&amp;HEIGHT=450&amp;WIDTH=450&amp;START_MAXIMI","ZED=FALSE&amp;VAR:CALENDAR=US&amp;VAR:SYMBOL=737006&amp;VAR:INDEX=0"}</definedName>
    <definedName name="_43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3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3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3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3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3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3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3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3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3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3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0.860656&amp;VAR:V=10.909751&amp;VAR:V0=12.231125&amp;VAR:V1=10.722207&amp;VAR:Y0=2008&amp;VAR:Y1=2009&amp;VAR:P=919.208671&amp;VAR:DATE=20081110&amp;VAR:THRESH=-|-|-","|-|-|-|-"}</definedName>
    <definedName name="_438__FDSAUDITLINK___1">{"fdsup://directions/FAT Viewer?action=UPDATE&amp;creator=factset&amp;DYN_ARGS=TRUE&amp;DOC_NAME=FAT:FQL_AUDITING_CLIENT_TEMPLATE.FAT&amp;display_string=Audit&amp;VAR:KEY=OTWLIVGTKL&amp;VAR:QUERY=RkZfRUJJVChDQUwsMjAwOSwsLCxVU0Qp&amp;WINDOW=FIRST_POPUP&amp;HEIGHT=450&amp;WIDTH=450&amp;START_MAXIMI","ZED=FALSE&amp;VAR:CALENDAR=US&amp;VAR:SYMBOL=MEAS&amp;VAR:INDEX=0"}</definedName>
    <definedName name="_43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3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3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3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3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3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3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3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3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3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3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0.493151&amp;VAR:V=14.020381&amp;VAR:V0=15.955745&amp;VAR:V1=12.466272&amp;VAR:Y0=2009&amp;VAR:Y1=2010&amp;VAR:P=927.228853&amp;VAR:DATE=20090629&amp;VAR:THRESH=-|-|-","|-|-|-|-"}</definedName>
    <definedName name="_439__FDSAUDITLINK___1">{"fdsup://directions/FAT Viewer?action=UPDATE&amp;creator=factset&amp;DYN_ARGS=TRUE&amp;DOC_NAME=FAT:FQL_AUDITING_CLIENT_TEMPLATE.FAT&amp;display_string=Audit&amp;VAR:KEY=KROZKTWPQB&amp;VAR:QUERY=RkZfRUJJVChDQUwsMjAwOSwsLCxVU0Qp&amp;WINDOW=FIRST_POPUP&amp;HEIGHT=450&amp;WIDTH=450&amp;START_MAXIMI","ZED=FALSE&amp;VAR:CALENDAR=US&amp;VAR:SYMBOL=ST&amp;VAR:INDEX=0"}</definedName>
    <definedName name="_43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3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3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3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3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3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3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3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3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3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4__123Graph_CCHART_7" hidden="1">'[10]#REF'!$E$123:$T$123</definedName>
    <definedName name="_44__FDSAUDITLINK__">{"fdsup://directions/FAT Viewer?action=UPDATE&amp;creator=factset&amp;DYN_ARGS=TRUE&amp;DOC_NAME=FAT:FQL_AUDITING_CLIENT_TEMPLATE.FAT&amp;display_string=Audit&amp;VAR:KEY=YRITKBWHOH&amp;VAR:QUERY=RkZfRU5UUlBSX1ZBTF9EQUlMWSg0MDc2NywsLCwsJ0RJTCcp&amp;WINDOW=FIRST_POPUP&amp;HEIGHT=450&amp;WIDTH=","450&amp;START_MAXIMIZED=FALSE&amp;VAR:CALENDAR=US&amp;VAR:SYMBOL=CLX&amp;VAR:INDEX=0"}</definedName>
    <definedName name="_44__FDSAUDITLINK___1">{"fdsup://directions/FAT Viewer?action=UPDATE&amp;creator=factset&amp;DYN_ARGS=TRUE&amp;DOC_NAME=FAT:FQL_AUDITING_CLIENT_TEMPLATE.FAT&amp;display_string=Audit&amp;VAR:KEY=TILMFKFSFM&amp;VAR:QUERY=RkZfRUJJVChDQUwsMjAxMCwsLCxVU0Qp&amp;WINDOW=FIRST_POPUP&amp;HEIGHT=450&amp;WIDTH=450&amp;START_MAXIMI","ZED=FALSE&amp;VAR:CALENDAR=US&amp;VAR:SYMBOL=CARB&amp;VAR:INDEX=0"}</definedName>
    <definedName name="_44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0.493151&amp;VAR:V=14.020381&amp;VAR:V0=15.955745&amp;VAR:V1=12.466272&amp;VAR:Y0=2009&amp;VAR:Y1=2010&amp;VAR:P=927.228853&amp;VAR:DATE=20090629&amp;VAR:THRESH=-|-|-","|-|-|-|-"}</definedName>
    <definedName name="_440__FDSAUDITLINK___1">{"fdsup://directions/FAT Viewer?action=UPDATE&amp;creator=factset&amp;DYN_ARGS=TRUE&amp;DOC_NAME=FAT:FQL_AUDITING_CLIENT_TEMPLATE.FAT&amp;display_string=Audit&amp;VAR:KEY=KROZKTWPQB&amp;VAR:QUERY=RkZfRUJJVChDQUwsMjAwOSwsLCxVU0Qp&amp;WINDOW=FIRST_POPUP&amp;HEIGHT=450&amp;WIDTH=450&amp;START_MAXIMI","ZED=FALSE&amp;VAR:CALENDAR=US&amp;VAR:SYMBOL=ST&amp;VAR:INDEX=0"}</definedName>
    <definedName name="_44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4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4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4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4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4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4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4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4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4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4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0.841530&amp;VAR:V=10.936005&amp;VAR:V0=12.231125&amp;VAR:V1=10.722207&amp;VAR:Y0=2008&amp;VAR:Y1=2009&amp;VAR:P=966.303470&amp;VAR:DATE=20081103&amp;VAR:THRESH=-|-|-","|-|-|-|-"}</definedName>
    <definedName name="_441__FDSAUDITLINK___1">{"fdsup://directions/FAT Viewer?action=UPDATE&amp;creator=factset&amp;DYN_ARGS=TRUE&amp;DOC_NAME=FAT:FQL_AUDITING_CLIENT_TEMPLATE.FAT&amp;display_string=Audit&amp;VAR:KEY=OVONMLEXSR&amp;VAR:QUERY=RkZfRUJJVChDQUwsMjAwOCwsLCxVU0Qp&amp;WINDOW=FIRST_POPUP&amp;HEIGHT=450&amp;WIDTH=450&amp;START_MAXIMI","ZED=FALSE&amp;VAR:CALENDAR=US&amp;VAR:SYMBOL=ST&amp;VAR:INDEX=0"}</definedName>
    <definedName name="_44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4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4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4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4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4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4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4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4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4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41c13f3a2254587be05f2412711048e" hidden="1">#REF!</definedName>
    <definedName name="_44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0.473973&amp;VAR:V=14.086829&amp;VAR:V0=15.955745&amp;VAR:V1=12.466272&amp;VAR:Y0=2009&amp;VAR:Y1=2010&amp;VAR:P=893.042577&amp;VAR:DATE=20090622&amp;VAR:THRESH=-|-|-","|-|-|-|-"}</definedName>
    <definedName name="_442__FDSAUDITLINK___1">{"fdsup://Directions/FactSet Auditing Viewer?action=AUDIT_VALUE&amp;DB=129&amp;ID1=N7902X10&amp;VALUEID=01001&amp;SDATE=2008&amp;PERIODTYPE=ANN_STD&amp;window=popup_no_bar&amp;width=385&amp;height=120&amp;START_MAXIMIZED=FALSE&amp;creator=factset&amp;display_string=Audit"}</definedName>
    <definedName name="_44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4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4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4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4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4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4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4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4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4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4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0.473973&amp;VAR:V=14.086829&amp;VAR:V0=15.955745&amp;VAR:V1=12.466272&amp;VAR:Y0=2009&amp;VAR:Y1=2010&amp;VAR:P=893.042577&amp;VAR:DATE=20090622&amp;VAR:THRESH=-|-|-","|-|-|-|-"}</definedName>
    <definedName name="_443__FDSAUDITLINK___1">{"fdsup://Directions/FactSet Auditing Viewer?action=AUDIT_VALUE&amp;DB=129&amp;ID1=N7902X10&amp;VALUEID=01001&amp;SDATE=2008&amp;PERIODTYPE=ANN_STD&amp;window=popup_no_bar&amp;width=385&amp;height=120&amp;START_MAXIMIZED=FALSE&amp;creator=factset&amp;display_string=Audit"}</definedName>
    <definedName name="_44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4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4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4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4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4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4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4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4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4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4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0.822404&amp;VAR:V=11.734453&amp;VAR:V0=13.869649&amp;VAR:V1=11.356899&amp;VAR:Y0=2008&amp;VAR:Y1=2009&amp;VAR:P=848.919800&amp;VAR:DATE=20081027&amp;VAR:THRESH=-|-|-","|-|-|-|-"}</definedName>
    <definedName name="_444__FDSAUDITLINK___1">{"fdsup://directions/FAT Viewer?action=UPDATE&amp;creator=factset&amp;DYN_ARGS=TRUE&amp;DOC_NAME=FAT:FQL_AUDITING_CLIENT_TEMPLATE.FAT&amp;display_string=Audit&amp;VAR:KEY=JOVSNYNEDO&amp;VAR:QUERY=RkZfRUJJVF9PUEVSKENBTCwyMDA4LCwsLFVTRCk=&amp;WINDOW=FIRST_POPUP&amp;HEIGHT=450&amp;WIDTH=450&amp;STAR","T_MAXIMIZED=FALSE&amp;VAR:CALENDAR=US&amp;VAR:SYMBOL=ST&amp;VAR:INDEX=0"}</definedName>
    <definedName name="_44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4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4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4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4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4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4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4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4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4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4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0.454795&amp;VAR:V=14.153910&amp;VAR:V0=15.955745&amp;VAR:V1=12.466272&amp;VAR:Y0=2009&amp;VAR:Y1=2010&amp;VAR:P=923.720858&amp;VAR:DATE=20090615&amp;VAR:THRESH=-|-|-","|-|-|-|-"}</definedName>
    <definedName name="_445__FDSAUDITLINK___1">{"fdsup://directions/FAT Viewer?action=UPDATE&amp;creator=factset&amp;DYN_ARGS=TRUE&amp;DOC_NAME=FAT:FQL_AUDITING_CLIENT_TEMPLATE.FAT&amp;display_string=Audit&amp;VAR:KEY=RYTKXCTGNW&amp;VAR:QUERY=RkZfRUJJVF9PUEVSKENBTCwyMDA5LCwsLFVTRCk=&amp;WINDOW=FIRST_POPUP&amp;HEIGHT=450&amp;WIDTH=450&amp;STAR","T_MAXIMIZED=FALSE&amp;VAR:CALENDAR=US&amp;VAR:SYMBOL=ST&amp;VAR:INDEX=0"}</definedName>
    <definedName name="_44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4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4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4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4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4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4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4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4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4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4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0.454795&amp;VAR:V=14.153910&amp;VAR:V0=15.955745&amp;VAR:V1=12.466272&amp;VAR:Y0=2009&amp;VAR:Y1=2010&amp;VAR:P=923.720858&amp;VAR:DATE=20090615&amp;VAR:THRESH=-|-|-","|-|-|-|-"}</definedName>
    <definedName name="_446__FDSAUDITLINK___1">{"fdsup://directions/FAT Viewer?action=UPDATE&amp;creator=factset&amp;DYN_ARGS=TRUE&amp;DOC_NAME=FAT:FQL_AUDITING_CLIENT_TEMPLATE.FAT&amp;display_string=Audit&amp;VAR:KEY=KROZKTWPQB&amp;VAR:QUERY=RkZfRUJJVChDQUwsMjAwOSwsLCxVU0Qp&amp;WINDOW=FIRST_POPUP&amp;HEIGHT=450&amp;WIDTH=450&amp;START_MAXIMI","ZED=FALSE&amp;VAR:CALENDAR=US&amp;VAR:SYMBOL=ST&amp;VAR:INDEX=0"}</definedName>
    <definedName name="_44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4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4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4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4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4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4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4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4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4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4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0.803279&amp;VAR:V=11.776615&amp;VAR:V0=13.869649&amp;VAR:V1=11.356899&amp;VAR:Y0=2008&amp;VAR:Y1=2009&amp;VAR:P=985.396100&amp;VAR:DATE=20081020&amp;VAR:THRESH=-|-|-","|-|-|-|-"}</definedName>
    <definedName name="_447__FDSAUDITLINK___1">{"fdsup://directions/FAT Viewer?action=UPDATE&amp;creator=factset&amp;DYN_ARGS=TRUE&amp;DOC_NAME=FAT:FQL_AUDITING_CLIENT_TEMPLATE.FAT&amp;display_string=Audit&amp;VAR:KEY=JYRINKRMNU&amp;VAR:QUERY=RkZfRUJJVChDQUwsMjAwOSwsLCxVU0Qp&amp;WINDOW=FIRST_POPUP&amp;HEIGHT=450&amp;WIDTH=450&amp;START_MAXIMI","ZED=FALSE&amp;VAR:CALENDAR=US&amp;VAR:SYMBOL=737006&amp;VAR:INDEX=0"}</definedName>
    <definedName name="_44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4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4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4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4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4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4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4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477b4c4a6c14aac882228114fab66b0" hidden="1">#REF!</definedName>
    <definedName name="_44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4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4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0.435616&amp;VAR:V=14.221634&amp;VAR:V0=15.955745&amp;VAR:V1=12.466272&amp;VAR:Y0=2009&amp;VAR:Y1=2010&amp;VAR:P=939.135089&amp;VAR:DATE=20090608&amp;VAR:THRESH=-|-|-","|-|-|-|-"}</definedName>
    <definedName name="_448__FDSAUDITLINK___1">{"fdsup://directions/FAT Viewer?action=UPDATE&amp;creator=factset&amp;DYN_ARGS=TRUE&amp;DOC_NAME=FAT:FQL_AUDITING_CLIENT_TEMPLATE.FAT&amp;display_string=Audit&amp;VAR:KEY=RKBOVIBKZY&amp;VAR:QUERY=RkZfRUJJVChDQUwsMjAwOSwsLCxVU0Qp&amp;WINDOW=FIRST_POPUP&amp;HEIGHT=450&amp;WIDTH=450&amp;START_MAXIMI","ZED=FALSE&amp;VAR:CALENDAR=US&amp;VAR:SYMBOL=MEAS&amp;VAR:INDEX=0"}</definedName>
    <definedName name="_44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4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4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4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4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4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4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4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4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4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4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0.435616&amp;VAR:V=14.221634&amp;VAR:V0=15.955745&amp;VAR:V1=12.466272&amp;VAR:Y0=2009&amp;VAR:Y1=2010&amp;VAR:P=939.135089&amp;VAR:DATE=20090608&amp;VAR:THRESH=-|-|-","|-|-|-|-"}</definedName>
    <definedName name="_449__FDSAUDITLINK___1">{"fdsup://directions/FAT Viewer?action=UPDATE&amp;creator=factset&amp;DYN_ARGS=TRUE&amp;DOC_NAME=FAT:FQL_AUDITING_CLIENT_TEMPLATE.FAT&amp;display_string=Audit&amp;VAR:KEY=NEPYHWRCPI&amp;VAR:QUERY=RkZfRUJJVChDQUwsMjAwOSwsLCxVU0Qp&amp;WINDOW=FIRST_POPUP&amp;HEIGHT=450&amp;WIDTH=450&amp;START_MAXIMI","ZED=FALSE&amp;VAR:CALENDAR=US&amp;VAR:SYMBOL=ST&amp;VAR:INDEX=0"}</definedName>
    <definedName name="_44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4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4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4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4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4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4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4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4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4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5__123Graph_CCHART_8" hidden="1">'[10]#REF'!$E$131:$T$131</definedName>
    <definedName name="_45__FDSAUDITLINK__">{"fdsup://directions/FAT Viewer?action=UPDATE&amp;creator=factset&amp;DYN_ARGS=TRUE&amp;DOC_NAME=FAT:FQL_AUDITING_CLIENT_TEMPLATE.FAT&amp;display_string=Audit&amp;VAR:KEY=QHQDUZKFCH&amp;VAR:QUERY=RkZfRU5UUlBSX1ZBTF9EQUlMWSg0MDc2NywsLCwsJ0RJTCcp&amp;WINDOW=FIRST_POPUP&amp;HEIGHT=450&amp;WIDTH=","450&amp;START_MAXIMIZED=FALSE&amp;VAR:CALENDAR=US&amp;VAR:SYMBOL=CHD&amp;VAR:INDEX=0"}</definedName>
    <definedName name="_45__FDSAUDITLINK___1">{"fdsup://directions/FAT Viewer?action=UPDATE&amp;creator=factset&amp;DYN_ARGS=TRUE&amp;DOC_NAME=FAT:FQL_AUDITING_CLIENT_TEMPLATE.FAT&amp;display_string=Audit&amp;VAR:KEY=RCLATONUNM&amp;VAR:QUERY=RkZfRUJJVChDQUwsMjAwOSwsLCxVU0Qp&amp;WINDOW=FIRST_POPUP&amp;HEIGHT=450&amp;WIDTH=450&amp;START_MAXIMI","ZED=FALSE&amp;VAR:CALENDAR=US&amp;VAR:SYMBOL=CARB&amp;VAR:INDEX=0"}</definedName>
    <definedName name="_45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0.784153&amp;VAR:V=11.819082&amp;VAR:V0=13.869649&amp;VAR:V1=11.356899&amp;VAR:Y0=2008&amp;VAR:Y1=2009&amp;VAR:P=1003.353200&amp;VAR:DATE=20081013&amp;VAR:THRESH=-|-|","-|-|-|-|-"}</definedName>
    <definedName name="_450__FDSAUDITLINK___1">{"fdsup://directions/FAT Viewer?action=UPDATE&amp;creator=factset&amp;DYN_ARGS=TRUE&amp;DOC_NAME=FAT:FQL_AUDITING_CLIENT_TEMPLATE.FAT&amp;display_string=Audit&amp;VAR:KEY=OVONMLEXSR&amp;VAR:QUERY=RkZfRUJJVChDQUwsMjAwOCwsLCxVU0Qp&amp;WINDOW=FIRST_POPUP&amp;HEIGHT=450&amp;WIDTH=450&amp;START_MAXIMI","ZED=FALSE&amp;VAR:CALENDAR=US&amp;VAR:SYMBOL=ST&amp;VAR:INDEX=0"}</definedName>
    <definedName name="_45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5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5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5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5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5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5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5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5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5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5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0.416438&amp;VAR:V=14.290008&amp;VAR:V0=15.955745&amp;VAR:V1=12.466272&amp;VAR:Y0=2009&amp;VAR:Y1=2010&amp;VAR:P=942.870550&amp;VAR:DATE=20090601&amp;VAR:THRESH=-|-|-","|-|-|-|-"}</definedName>
    <definedName name="_451__FDSAUDITLINK___1">{"fdsup://directions/FAT Viewer?action=UPDATE&amp;creator=factset&amp;DYN_ARGS=TRUE&amp;DOC_NAME=FAT:FQL_AUDITING_CLIENT_TEMPLATE.FAT&amp;display_string=Audit&amp;VAR:KEY=ALGXYBYPKF&amp;VAR:QUERY=RkZfRUJJVChDQUwsMjAwOCwsLCxVU0Qp&amp;WINDOW=FIRST_POPUP&amp;HEIGHT=450&amp;WIDTH=450&amp;START_MAXIMI","ZED=FALSE&amp;VAR:CALENDAR=US&amp;VAR:SYMBOL=MEAS&amp;VAR:INDEX=0"}</definedName>
    <definedName name="_45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5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5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5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5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5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5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5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5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5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5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0.416438&amp;VAR:V=14.290008&amp;VAR:V0=15.955745&amp;VAR:V1=12.466272&amp;VAR:Y0=2009&amp;VAR:Y1=2010&amp;VAR:P=942.870550&amp;VAR:DATE=20090601&amp;VAR:THRESH=-|-|-","|-|-|-|-"}</definedName>
    <definedName name="_452__FDSAUDITLINK___1">{"fdsup://directions/FAT Viewer?action=UPDATE&amp;creator=factset&amp;DYN_ARGS=TRUE&amp;DOC_NAME=FAT:FQL_AUDITING_CLIENT_TEMPLATE.FAT&amp;display_string=Audit&amp;VAR:KEY=YJEBGBONSP&amp;VAR:QUERY=RkZfRUJJVChDQUwsMjAwOCwsLCxVU0Qp&amp;WINDOW=FIRST_POPUP&amp;HEIGHT=450&amp;WIDTH=450&amp;START_MAXIMI","ZED=FALSE&amp;VAR:CALENDAR=US&amp;VAR:SYMBOL=737006&amp;VAR:INDEX=0"}</definedName>
    <definedName name="_45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5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5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5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5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5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5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5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5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5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5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0.765027&amp;VAR:V=11.861856&amp;VAR:V0=13.869649&amp;VAR:V1=11.356899&amp;VAR:Y0=2008&amp;VAR:Y1=2009&amp;VAR:P=1056.887500&amp;VAR:DATE=20081006&amp;VAR:THRESH=-|-|","-|-|-|-|-"}</definedName>
    <definedName name="_453__FDSAUDITLINK___1">{"fdsup://directions/FAT Viewer?action=UPDATE&amp;creator=factset&amp;DYN_ARGS=TRUE&amp;DOC_NAME=FAT:FQL_AUDITING_CLIENT_TEMPLATE.FAT&amp;display_string=Audit&amp;VAR:KEY=OVONMLEXSR&amp;VAR:QUERY=RkZfRUJJVChDQUwsMjAwOCwsLCxVU0Qp&amp;WINDOW=FIRST_POPUP&amp;HEIGHT=450&amp;WIDTH=450&amp;START_MAXIMI","ZED=FALSE&amp;VAR:CALENDAR=US&amp;VAR:SYMBOL=ST&amp;VAR:INDEX=0"}</definedName>
    <definedName name="_45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5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5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5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5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5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5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5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5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5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5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0.389041&amp;VAR:V=13.518340&amp;VAR:V0=14.915478&amp;VAR:V1=11.784775&amp;VAR:Y0=2009&amp;VAR:Y1=2010&amp;VAR:P=887.001450&amp;VAR:DATE=20090522&amp;VAR:THRESH=-|-|-","|-|-|-|-"}</definedName>
    <definedName name="_454__FDSAUDITLINK___1">{"fdsup://directions/FAT Viewer?action=UPDATE&amp;creator=factset&amp;DYN_ARGS=TRUE&amp;DOC_NAME=FAT:FQL_AUDITING_CLIENT_TEMPLATE.FAT&amp;display_string=Audit&amp;VAR:KEY=NEPYHWRCPI&amp;VAR:QUERY=RkZfRUJJVChDQUwsMjAwOSwsLCxVU0Qp&amp;WINDOW=FIRST_POPUP&amp;HEIGHT=450&amp;WIDTH=450&amp;START_MAXIMI","ZED=FALSE&amp;VAR:CALENDAR=US&amp;VAR:SYMBOL=ST&amp;VAR:INDEX=0"}</definedName>
    <definedName name="_45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5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5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5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5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5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5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5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5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5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5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0.389041&amp;VAR:V=13.518340&amp;VAR:V0=14.915478&amp;VAR:V1=11.784775&amp;VAR:Y0=2009&amp;VAR:Y1=2010&amp;VAR:P=887.001450&amp;VAR:DATE=20090522&amp;VAR:THRESH=-|-|-","|-|-|-|-"}</definedName>
    <definedName name="_455__FDSAUDITLINK___1">{"fdsup://directions/FAT Viewer?action=UPDATE&amp;creator=factset&amp;DYN_ARGS=TRUE&amp;DOC_NAME=FAT:FQL_AUDITING_CLIENT_TEMPLATE.FAT&amp;display_string=Audit&amp;VAR:KEY=ALGXYBYPKF&amp;VAR:QUERY=RkZfRUJJVChDQUwsMjAwOCwsLCxVU0Qp&amp;WINDOW=FIRST_POPUP&amp;HEIGHT=450&amp;WIDTH=450&amp;START_MAXIMI","ZED=FALSE&amp;VAR:CALENDAR=US&amp;VAR:SYMBOL=MEAS&amp;VAR:INDEX=0"}</definedName>
    <definedName name="_45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5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5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5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5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5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5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5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5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5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5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0.745902&amp;VAR:V=12.796076&amp;VAR:V0=15.291800&amp;VAR:V1=12.122112&amp;VAR:Y0=2008&amp;VAR:Y1=2009&amp;VAR:P=1106.391000&amp;VAR:DATE=20080929&amp;VAR:THRESH=-|-|","-|-|-|-|-"}</definedName>
    <definedName name="_456__FDSAUDITLINK___1">{"fdsup://directions/FAT Viewer?action=UPDATE&amp;creator=factset&amp;DYN_ARGS=TRUE&amp;DOC_NAME=FAT:FQL_AUDITING_CLIENT_TEMPLATE.FAT&amp;display_string=Audit&amp;VAR:KEY=RKBOVIBKZY&amp;VAR:QUERY=RkZfRUJJVChDQUwsMjAwOSwsLCxVU0Qp&amp;WINDOW=FIRST_POPUP&amp;HEIGHT=450&amp;WIDTH=450&amp;START_MAXIMI","ZED=FALSE&amp;VAR:CALENDAR=US&amp;VAR:SYMBOL=MEAS&amp;VAR:INDEX=0"}</definedName>
    <definedName name="_45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5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5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5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5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5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5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5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5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5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5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0.378082&amp;VAR:V=13.554104&amp;VAR:V0=14.915478&amp;VAR:V1=11.784775&amp;VAR:Y0=2009&amp;VAR:Y1=2010&amp;VAR:P=909.707713&amp;VAR:DATE=20090518&amp;VAR:THRESH=-|-|-","|-|-|-|-"}</definedName>
    <definedName name="_457__FDSAUDITLINK___1">{"fdsup://directions/FAT Viewer?action=UPDATE&amp;creator=factset&amp;DYN_ARGS=TRUE&amp;DOC_NAME=FAT:FQL_AUDITING_CLIENT_TEMPLATE.FAT&amp;display_string=Audit&amp;VAR:KEY=YJEBGBONSP&amp;VAR:QUERY=RkZfRUJJVChDQUwsMjAwOCwsLCxVU0Qp&amp;WINDOW=FIRST_POPUP&amp;HEIGHT=450&amp;WIDTH=450&amp;START_MAXIMI","ZED=FALSE&amp;VAR:CALENDAR=US&amp;VAR:SYMBOL=737006&amp;VAR:INDEX=0"}</definedName>
    <definedName name="_45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5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5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5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5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5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5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5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5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5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5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0.378082&amp;VAR:V=13.554104&amp;VAR:V0=14.915478&amp;VAR:V1=11.784775&amp;VAR:Y0=2009&amp;VAR:Y1=2010&amp;VAR:P=909.707713&amp;VAR:DATE=20090518&amp;VAR:THRESH=-|-|-","|-|-|-|-"}</definedName>
    <definedName name="_458__FDSAUDITLINK___1">{"fdsup://directions/FAT Viewer?action=UPDATE&amp;creator=factset&amp;DYN_ARGS=TRUE&amp;DOC_NAME=FAT:FQL_AUDITING_CLIENT_TEMPLATE.FAT&amp;display_string=Audit&amp;VAR:KEY=JYRINKRMNU&amp;VAR:QUERY=RkZfRUJJVChDQUwsMjAwOSwsLCxVU0Qp&amp;WINDOW=FIRST_POPUP&amp;HEIGHT=450&amp;WIDTH=450&amp;START_MAXIMI","ZED=FALSE&amp;VAR:CALENDAR=US&amp;VAR:SYMBOL=737006&amp;VAR:INDEX=0"}</definedName>
    <definedName name="_45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5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5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5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5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5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5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5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5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5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5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0.726776&amp;VAR:V=12.849850&amp;VAR:V0=15.291800&amp;VAR:V1=12.122112&amp;VAR:Y0=2008&amp;VAR:Y1=2009&amp;VAR:P=1207.093400&amp;VAR:DATE=20080922&amp;VAR:THRESH=-|-|","-|-|-|-|-"}</definedName>
    <definedName name="_459__FDSAUDITLINK___1">{"fdsup://directions/FAT Viewer?action=UPDATE&amp;creator=factset&amp;DYN_ARGS=TRUE&amp;DOC_NAME=FAT:FQL_AUDITING_CLIENT_TEMPLATE.FAT&amp;display_string=Audit&amp;VAR:KEY=OVONMLEXSR&amp;VAR:QUERY=RkZfRUJJVChDQUwsMjAwOCwsLCxVU0Qp&amp;WINDOW=FIRST_POPUP&amp;HEIGHT=450&amp;WIDTH=450&amp;START_MAXIMI","ZED=FALSE&amp;VAR:CALENDAR=US&amp;VAR:SYMBOL=ST&amp;VAR:INDEX=0"}</definedName>
    <definedName name="_45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5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5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5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5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5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5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5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5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5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59f131c2f794eda8a54b62898cd743d" hidden="1">#REF!</definedName>
    <definedName name="_45ce695fa3c9447485bd91f9ef367b1b" hidden="1">#REF!</definedName>
    <definedName name="_46__123Graph_CCHART_9" hidden="1">'[10]#REF'!$E$223:$T$223</definedName>
    <definedName name="_46__FDSAUDITLINK__">{"fdsup://directions/FAT Viewer?action=UPDATE&amp;creator=factset&amp;DYN_ARGS=TRUE&amp;DOC_NAME=FAT:FQL_AUDITING_CLIENT_TEMPLATE.FAT&amp;display_string=Audit&amp;VAR:KEY=OPGHWHAPUT&amp;VAR:QUERY=RkZfRU5UUlBSX1ZBTF9EQUlMWSg0MDc2NywsLCwsJ0RJTCcp&amp;WINDOW=FIRST_POPUP&amp;HEIGHT=450&amp;WIDTH=","450&amp;START_MAXIMIZED=FALSE&amp;VAR:CALENDAR=US&amp;VAR:SYMBOL=CENT&amp;VAR:INDEX=0"}</definedName>
    <definedName name="_46__FDSAUDITLINK___1">{"fdsup://directions/FAT Viewer?action=UPDATE&amp;creator=factset&amp;DYN_ARGS=TRUE&amp;DOC_NAME=FAT:FQL_AUDITING_CLIENT_TEMPLATE.FAT&amp;display_string=Audit&amp;VAR:KEY=TILMFKFSFM&amp;VAR:QUERY=RkZfRUJJVChDQUwsMjAxMCwsLCxVU0Qp&amp;WINDOW=FIRST_POPUP&amp;HEIGHT=450&amp;WIDTH=450&amp;START_MAXIMI","ZED=FALSE&amp;VAR:CALENDAR=US&amp;VAR:SYMBOL=CARB&amp;VAR:INDEX=0"}</definedName>
    <definedName name="_46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0.358904&amp;VAR:V=13.617148&amp;VAR:V0=14.915478&amp;VAR:V1=11.784775&amp;VAR:Y0=2009&amp;VAR:Y1=2010&amp;VAR:P=909.239446&amp;VAR:DATE=20090511&amp;VAR:THRESH=-|-|-","|-|-|-|-"}</definedName>
    <definedName name="_460__FDSAUDITLINK___1">{"fdsup://directions/FAT Viewer?action=UPDATE&amp;creator=factset&amp;DYN_ARGS=TRUE&amp;DOC_NAME=FAT:FQL_AUDITING_CLIENT_TEMPLATE.FAT&amp;display_string=Audit&amp;VAR:KEY=NEPYHWRCPI&amp;VAR:QUERY=RkZfRUJJVChDQUwsMjAwOSwsLCxVU0Qp&amp;WINDOW=FIRST_POPUP&amp;HEIGHT=450&amp;WIDTH=450&amp;START_MAXIMI","ZED=FALSE&amp;VAR:CALENDAR=US&amp;VAR:SYMBOL=ST&amp;VAR:INDEX=0"}</definedName>
    <definedName name="_46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6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6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6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6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6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6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6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6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6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6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0.358904&amp;VAR:V=13.617148&amp;VAR:V0=14.915478&amp;VAR:V1=11.784775&amp;VAR:Y0=2009&amp;VAR:Y1=2010&amp;VAR:P=909.239446&amp;VAR:DATE=20090511&amp;VAR:THRESH=-|-|-","|-|-|-|-"}</definedName>
    <definedName name="_461__FDSAUDITLINK___1">{"fdsup://directions/FAT Viewer?action=UPDATE&amp;creator=factset&amp;DYN_ARGS=TRUE&amp;DOC_NAME=FAT:FQL_AUDITING_CLIENT_TEMPLATE.FAT&amp;display_string=Audit&amp;VAR:KEY=ALGXYBYPKF&amp;VAR:QUERY=RkZfRUJJVChDQUwsMjAwOCwsLCxVU0Qp&amp;WINDOW=FIRST_POPUP&amp;HEIGHT=450&amp;WIDTH=450&amp;START_MAXIMI","ZED=FALSE&amp;VAR:CALENDAR=US&amp;VAR:SYMBOL=MEAS&amp;VAR:INDEX=0"}</definedName>
    <definedName name="_46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6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6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6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6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6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6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6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6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6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61b7c1ed6f04c7abb8c9460a0cdbe21" hidden="1">#REF!</definedName>
    <definedName name="_46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0.707650&amp;VAR:V=12.904078&amp;VAR:V0=15.291800&amp;VAR:V1=12.122112&amp;VAR:Y0=2008&amp;VAR:Y1=2009&amp;VAR:P=1192.702100&amp;VAR:DATE=20080915&amp;VAR:THRESH=-|-|","-|-|-|-|-"}</definedName>
    <definedName name="_462__FDSAUDITLINK___1">{"fdsup://directions/FAT Viewer?action=UPDATE&amp;creator=factset&amp;DYN_ARGS=TRUE&amp;DOC_NAME=FAT:FQL_AUDITING_CLIENT_TEMPLATE.FAT&amp;display_string=Audit&amp;VAR:KEY=RKBOVIBKZY&amp;VAR:QUERY=RkZfRUJJVChDQUwsMjAwOSwsLCxVU0Qp&amp;WINDOW=FIRST_POPUP&amp;HEIGHT=450&amp;WIDTH=450&amp;START_MAXIMI","ZED=FALSE&amp;VAR:CALENDAR=US&amp;VAR:SYMBOL=MEAS&amp;VAR:INDEX=0"}</definedName>
    <definedName name="_46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6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6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6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6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6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6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6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6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6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6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0.339726&amp;VAR:V=13.680781&amp;VAR:V0=14.915478&amp;VAR:V1=11.784775&amp;VAR:Y0=2009&amp;VAR:Y1=2010&amp;VAR:P=907.237535&amp;VAR:DATE=20090504&amp;VAR:THRESH=-|-|-","|-|-|-|-"}</definedName>
    <definedName name="_463__FDSAUDITLINK___1">{"fdsup://directions/FAT Viewer?action=UPDATE&amp;creator=factset&amp;DYN_ARGS=TRUE&amp;DOC_NAME=FAT:FQL_AUDITING_CLIENT_TEMPLATE.FAT&amp;display_string=Audit&amp;VAR:KEY=YJEBGBONSP&amp;VAR:QUERY=RkZfRUJJVChDQUwsMjAwOCwsLCxVU0Qp&amp;WINDOW=FIRST_POPUP&amp;HEIGHT=450&amp;WIDTH=450&amp;START_MAXIMI","ZED=FALSE&amp;VAR:CALENDAR=US&amp;VAR:SYMBOL=737006&amp;VAR:INDEX=0"}</definedName>
    <definedName name="_46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6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6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6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6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6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6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6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6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6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6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0.339726&amp;VAR:V=13.680781&amp;VAR:V0=14.915478&amp;VAR:V1=11.784775&amp;VAR:Y0=2009&amp;VAR:Y1=2010&amp;VAR:P=907.237535&amp;VAR:DATE=20090504&amp;VAR:THRESH=-|-|-","|-|-|-|-"}</definedName>
    <definedName name="_464__FDSAUDITLINK___1">{"fdsup://directions/FAT Viewer?action=UPDATE&amp;creator=factset&amp;DYN_ARGS=TRUE&amp;DOC_NAME=FAT:FQL_AUDITING_CLIENT_TEMPLATE.FAT&amp;display_string=Audit&amp;VAR:KEY=JYRINKRMNU&amp;VAR:QUERY=RkZfRUJJVChDQUwsMjAwOSwsLCxVU0Qp&amp;WINDOW=FIRST_POPUP&amp;HEIGHT=450&amp;WIDTH=450&amp;START_MAXIMI","ZED=FALSE&amp;VAR:CALENDAR=US&amp;VAR:SYMBOL=737006&amp;VAR:INDEX=0"}</definedName>
    <definedName name="_46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6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6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6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6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6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6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6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6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6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6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0.688525&amp;VAR:V=12.958765&amp;VAR:V0=15.291800&amp;VAR:V1=12.122112&amp;VAR:Y0=2008&amp;VAR:Y1=2009&amp;VAR:P=1267.792200&amp;VAR:DATE=20080908&amp;VAR:THRESH=-|-|","-|-|-|-|-"}</definedName>
    <definedName name="_465__FDSAUDITLINK___1">{"fdsup://Directions/FactSet Auditing Viewer?action=AUDIT_VALUE&amp;DB=129&amp;ID1=45666Q10&amp;VALUEID=18141&amp;SDATE=2009&amp;PERIODTYPE=ANN_STD&amp;window=popup_no_bar&amp;width=385&amp;height=120&amp;START_MAXIMIZED=FALSE&amp;creator=factset&amp;display_string=Audit"}</definedName>
    <definedName name="_46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6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6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6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6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6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6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6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6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6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6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0.320548&amp;VAR:V=12.124498&amp;VAR:V0=13.120120&amp;VAR:V1=10.444496&amp;VAR:Y0=2009&amp;VAR:Y1=2010&amp;VAR:P=857.505685&amp;VAR:DATE=20090427&amp;VAR:THRESH=-|-|-","|-|-|-|-"}</definedName>
    <definedName name="_466__FDSAUDITLINK___1">{"fdsup://directions/FAT Viewer?action=UPDATE&amp;creator=factset&amp;DYN_ARGS=TRUE&amp;DOC_NAME=FAT:FQL_AUDITING_CLIENT_TEMPLATE.FAT&amp;display_string=Audit&amp;VAR:KEY=FWJKVCRMLY&amp;VAR:QUERY=RkZfRUJJVERBX0lCKExUTSwwKQ==&amp;WINDOW=FIRST_POPUP&amp;HEIGHT=450&amp;WIDTH=450&amp;START_MAXIMIZED=","FALSE&amp;VAR:CALENDAR=US&amp;VAR:SYMBOL=FALC&amp;VAR:INDEX=0"}</definedName>
    <definedName name="_46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6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6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6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6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6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6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6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6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6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6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0.320548&amp;VAR:V=12.124498&amp;VAR:V0=13.120120&amp;VAR:V1=10.444496&amp;VAR:Y0=2009&amp;VAR:Y1=2010&amp;VAR:P=857.505685&amp;VAR:DATE=20090427&amp;VAR:THRESH=-|-|-","|-|-|-|-"}</definedName>
    <definedName name="_467__FDSAUDITLINK___1">{"fdsup://directions/FAT Viewer?action=UPDATE&amp;creator=factset&amp;DYN_ARGS=TRUE&amp;DOC_NAME=FAT:FQL_AUDITING_CLIENT_TEMPLATE.FAT&amp;display_string=Audit&amp;VAR:KEY=DCDQFEJCTO&amp;VAR:QUERY=RkZfRUJJVERBX0lCKExUTSwwKQ==&amp;WINDOW=FIRST_POPUP&amp;HEIGHT=450&amp;WIDTH=450&amp;START_MAXIMIZED=","FALSE&amp;VAR:CALENDAR=US&amp;VAR:SYMBOL=CML&amp;VAR:INDEX=0"}</definedName>
    <definedName name="_46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6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6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6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6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6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6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6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6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6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6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0.301370&amp;VAR:V=12.179796&amp;VAR:V0=13.120120&amp;VAR:V1=10.444496&amp;VAR:Y0=2009&amp;VAR:Y1=2010&amp;VAR:P=832.391636&amp;VAR:DATE=20090420&amp;VAR:THRESH=-|-|-","|-|-|-|-"}</definedName>
    <definedName name="_468__FDSAUDITLINK___1">{"fdsup://directions/FAT Viewer?action=UPDATE&amp;creator=factset&amp;DYN_ARGS=TRUE&amp;DOC_NAME=FAT:FQL_AUDITING_CLIENT_TEMPLATE.FAT&amp;display_string=Audit&amp;VAR:KEY=BAHGBOHEJU&amp;VAR:QUERY=RkZfRUJJVERBX0lCKExUTSwwKQ==&amp;WINDOW=FIRST_POPUP&amp;HEIGHT=450&amp;WIDTH=450&amp;START_MAXIMIZED=","FALSE&amp;VAR:CALENDAR=US&amp;VAR:SYMBOL=CVLT&amp;VAR:INDEX=0"}</definedName>
    <definedName name="_46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6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6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6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6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6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6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6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6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6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6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0.301370&amp;VAR:V=12.179796&amp;VAR:V0=13.120120&amp;VAR:V1=10.444496&amp;VAR:Y0=2009&amp;VAR:Y1=2010&amp;VAR:P=832.391636&amp;VAR:DATE=20090420&amp;VAR:THRESH=-|-|-","|-|-|-|-"}</definedName>
    <definedName name="_469__FDSAUDITLINK___1">{"fdsup://directions/FAT Viewer?action=UPDATE&amp;creator=factset&amp;DYN_ARGS=TRUE&amp;DOC_NAME=FAT:FQL_AUDITING_CLIENT_TEMPLATE.FAT&amp;display_string=Audit&amp;VAR:KEY=DEBSLWRGFW&amp;VAR:QUERY=RkZfRUJJVERBX0lCKExUTSwwKQ==&amp;WINDOW=FIRST_POPUP&amp;HEIGHT=450&amp;WIDTH=450&amp;START_MAXIMIZED=","FALSE&amp;VAR:CALENDAR=US&amp;VAR:SYMBOL=NOVL&amp;VAR:INDEX=0"}</definedName>
    <definedName name="_46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6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6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6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6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6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6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6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6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6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6dd4c28434d4a9eafa25225dc223baa" hidden="1">#REF!</definedName>
    <definedName name="_46f8923fa6684e788d0b66d67d04cba8" hidden="1">#REF!</definedName>
    <definedName name="_47__123Graph_CEUMC_CS" hidden="1">'[10]#REF'!$E$115:$T$115</definedName>
    <definedName name="_47__FDSAUDITLINK__">{"fdsup://directions/FAT Viewer?action=UPDATE&amp;creator=factset&amp;DYN_ARGS=TRUE&amp;DOC_NAME=FAT:FQL_AUDITING_CLIENT_TEMPLATE.FAT&amp;display_string=Audit&amp;VAR:KEY=CLCRSDAPSX&amp;VAR:QUERY=RkZfRU5UUlBSX1ZBTF9EQUlMWSg0MDc2NywsLCwsJ0RJTCcp&amp;WINDOW=FIRST_POPUP&amp;HEIGHT=450&amp;WIDTH=","450&amp;START_MAXIMIZED=FALSE&amp;VAR:CALENDAR=US&amp;VAR:SYMBOL=ELY&amp;VAR:INDEX=0"}</definedName>
    <definedName name="_47__FDSAUDITLINK___1">{"fdsup://directions/FAT Viewer?action=UPDATE&amp;creator=factset&amp;DYN_ARGS=TRUE&amp;DOC_NAME=FAT:FQL_AUDITING_CLIENT_TEMPLATE.FAT&amp;display_string=Audit&amp;VAR:KEY=RCLATONUNM&amp;VAR:QUERY=RkZfRUJJVChDQUwsMjAwOSwsLCxVU0Qp&amp;WINDOW=FIRST_POPUP&amp;HEIGHT=450&amp;WIDTH=450&amp;START_MAXIMI","ZED=FALSE&amp;VAR:CALENDAR=US&amp;VAR:SYMBOL=CARB&amp;VAR:INDEX=0"}</definedName>
    <definedName name="_47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0.301370&amp;VAR:V=12.179796&amp;VAR:V0=13.120120&amp;VAR:V1=10.444496&amp;VAR:Y0=2009&amp;VAR:Y1=2010&amp;VAR:P=832.391636&amp;VAR:DATE=20090420&amp;VAR:THRESH=-|-|-","|-|-|-|-"}</definedName>
    <definedName name="_470__FDSAUDITLINK___1">{"fdsup://directions/FAT Viewer?action=UPDATE&amp;creator=factset&amp;DYN_ARGS=TRUE&amp;DOC_NAME=FAT:FQL_AUDITING_CLIENT_TEMPLATE.FAT&amp;display_string=Audit&amp;VAR:KEY=DOHUZCXMPY&amp;VAR:QUERY=RkZfRUJJVERBX0lCKExUTSwwKQ==&amp;WINDOW=FIRST_POPUP&amp;HEIGHT=450&amp;WIDTH=450&amp;START_MAXIMIZED=","FALSE&amp;VAR:CALENDAR=US&amp;VAR:SYMBOL=CA&amp;VAR:INDEX=0"}</definedName>
    <definedName name="_47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7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7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702eba3ba0545d795b9d1747e772aba" hidden="1">#REF!</definedName>
    <definedName name="_47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7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7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7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7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7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7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7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0.660274&amp;VAR:V=11.973940&amp;VAR:V0=13.143949&amp;VAR:V1=11.449548&amp;VAR:Y0=2011&amp;VAR:Y1=2012&amp;VAR:P=1210.084787&amp;VAR:DATE=20110829&amp;VAR:THRESH=-|-|","-|-|-|-|-"}</definedName>
    <definedName name="_471__FDSAUDITLINK___1">{"fdsup://directions/FAT Viewer?action=UPDATE&amp;creator=factset&amp;DYN_ARGS=TRUE&amp;DOC_NAME=FAT:FQL_AUDITING_CLIENT_TEMPLATE.FAT&amp;display_string=Audit&amp;VAR:KEY=ZWNCNGDCXI&amp;VAR:QUERY=RkZfRUJJVERBX0lCKExUTSwwKQ==&amp;WINDOW=FIRST_POPUP&amp;HEIGHT=450&amp;WIDTH=450&amp;START_MAXIMIZED=","FALSE&amp;VAR:CALENDAR=US&amp;VAR:SYMBOL=SYMC&amp;VAR:INDEX=0"}</definedName>
    <definedName name="_47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7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7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7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7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7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7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7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7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7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7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0.282192&amp;VAR:V=12.235600&amp;VAR:V0=13.120120&amp;VAR:V1=10.444496&amp;VAR:Y0=2009&amp;VAR:Y1=2010&amp;VAR:P=858.731607&amp;VAR:DATE=20090413&amp;VAR:THRESH=-|-|-","|-|-|-|-"}</definedName>
    <definedName name="_472__FDSAUDITLINK___1">{"fdsup://directions/FAT Viewer?action=UPDATE&amp;creator=factset&amp;DYN_ARGS=TRUE&amp;DOC_NAME=FAT:FQL_AUDITING_CLIENT_TEMPLATE.FAT&amp;display_string=Audit&amp;VAR:KEY=NKVAJKXUFW&amp;VAR:QUERY=RkZfRUJJVERBX0lCKExUTSwwKQ==&amp;WINDOW=FIRST_POPUP&amp;HEIGHT=450&amp;WIDTH=450&amp;START_MAXIMIZED=","FALSE&amp;VAR:CALENDAR=US&amp;VAR:SYMBOL=EMC&amp;VAR:INDEX=0"}</definedName>
    <definedName name="_47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7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7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7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7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7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7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7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7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7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7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0.282192&amp;VAR:V=12.235600&amp;VAR:V0=13.120120&amp;VAR:V1=10.444496&amp;VAR:Y0=2009&amp;VAR:Y1=2010&amp;VAR:P=858.731607&amp;VAR:DATE=20090413&amp;VAR:THRESH=-|-|-","|-|-|-|-"}</definedName>
    <definedName name="_473__FDSAUDITLINK___1">{"fdsup://directions/FAT Viewer?action=UPDATE&amp;creator=factset&amp;DYN_ARGS=TRUE&amp;DOC_NAME=FAT:FQL_AUDITING_CLIENT_TEMPLATE.FAT&amp;display_string=Audit&amp;VAR:KEY=RKNWLODOPG&amp;VAR:QUERY=RkZfRUJJVERBX0lCKExUTSwwKQ==&amp;WINDOW=FIRST_POPUP&amp;HEIGHT=450&amp;WIDTH=450&amp;START_MAXIMIZED=","FALSE&amp;VAR:CALENDAR=US&amp;VAR:SYMBOL=SAP&amp;VAR:INDEX=0"}</definedName>
    <definedName name="_47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7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7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7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7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7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7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7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7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7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7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0.263014&amp;VAR:V=12.291919&amp;VAR:V0=13.120120&amp;VAR:V1=10.444496&amp;VAR:Y0=2009&amp;VAR:Y1=2010&amp;VAR:P=835.478469&amp;VAR:DATE=20090406&amp;VAR:THRESH=-|-|-","|-|-|-|-"}</definedName>
    <definedName name="_474__FDSAUDITLINK___1">{"fdsup://directions/FAT Viewer?action=UPDATE&amp;creator=factset&amp;DYN_ARGS=TRUE&amp;DOC_NAME=FAT:FQL_AUDITING_CLIENT_TEMPLATE.FAT&amp;display_string=Audit&amp;VAR:KEY=BCXUHGHGZQ&amp;VAR:QUERY=RkZfRUJJVERBX0lCKExUTSwwKQ==&amp;WINDOW=FIRST_POPUP&amp;HEIGHT=450&amp;WIDTH=450&amp;START_MAXIMIZED=","FALSE&amp;VAR:CALENDAR=US&amp;VAR:SYMBOL=ORCL&amp;VAR:INDEX=0"}</definedName>
    <definedName name="_47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7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7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7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7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7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7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7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7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7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7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0.263014&amp;VAR:V=12.291919&amp;VAR:V0=13.120120&amp;VAR:V1=10.444496&amp;VAR:Y0=2009&amp;VAR:Y1=2010&amp;VAR:P=835.478469&amp;VAR:DATE=20090406&amp;VAR:THRESH=-|-|-","|-|-|-|-"}</definedName>
    <definedName name="_475__FDSAUDITLINK___1">{"fdsup://directions/FAT Viewer?action=UPDATE&amp;creator=factset&amp;DYN_ARGS=TRUE&amp;DOC_NAME=FAT:FQL_AUDITING_CLIENT_TEMPLATE.FAT&amp;display_string=Audit&amp;VAR:KEY=TAVYXUJUBC&amp;VAR:QUERY=RkZfRUJJVERBX0lCKExUTSwwKQ==&amp;WINDOW=FIRST_POPUP&amp;HEIGHT=450&amp;WIDTH=450&amp;START_MAXIMIZED=","FALSE&amp;VAR:CALENDAR=US&amp;VAR:SYMBOL=GOOG&amp;VAR:INDEX=0"}</definedName>
    <definedName name="_47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7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7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7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7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7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7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7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7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7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7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0.263014&amp;VAR:V=12.291919&amp;VAR:V0=13.120120&amp;VAR:V1=10.444496&amp;VAR:Y0=2009&amp;VAR:Y1=2010&amp;VAR:P=835.478469&amp;VAR:DATE=20090406&amp;VAR:THRESH=-|-|-","|-|-|-|-"}</definedName>
    <definedName name="_476__FDSAUDITLINK___1">{"fdsup://directions/FAT Viewer?action=UPDATE&amp;creator=factset&amp;DYN_ARGS=TRUE&amp;DOC_NAME=FAT:FQL_AUDITING_CLIENT_TEMPLATE.FAT&amp;display_string=Audit&amp;VAR:KEY=XYNCFQVIPS&amp;VAR:QUERY=RkZfRUJJVERBX0lCKExUTSwwKQ==&amp;WINDOW=FIRST_POPUP&amp;HEIGHT=450&amp;WIDTH=450&amp;START_MAXIMIZED=","FALSE&amp;VAR:CALENDAR=US&amp;VAR:SYMBOL=TDC&amp;VAR:INDEX=0"}</definedName>
    <definedName name="_47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7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7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7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7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7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7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7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7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7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7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0.243836&amp;VAR:V=10.890036&amp;VAR:V0=11.584716&amp;VAR:V1=9.182470&amp;VAR:Y0=2009&amp;VAR:Y1=2010&amp;VAR:P=787.533271&amp;VAR:DATE=20090330&amp;VAR:THRESH=-|-|-|","-|-|-|-"}</definedName>
    <definedName name="_477__FDSAUDITLINK___1">{"fdsup://directions/FAT Viewer?action=UPDATE&amp;creator=factset&amp;DYN_ARGS=TRUE&amp;DOC_NAME=FAT:FQL_AUDITING_CLIENT_TEMPLATE.FAT&amp;display_string=Audit&amp;VAR:KEY=FIJMHULANC&amp;VAR:QUERY=RkZfRUJJVERBX0lCKExUTSwwKQ==&amp;WINDOW=FIRST_POPUP&amp;HEIGHT=450&amp;WIDTH=450&amp;START_MAXIMIZED=","FALSE&amp;VAR:CALENDAR=US&amp;VAR:SYMBOL=NZ&amp;VAR:INDEX=0"}</definedName>
    <definedName name="_47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7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7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7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7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7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7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7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7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7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7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0.243836&amp;VAR:V=10.890036&amp;VAR:V0=11.584716&amp;VAR:V1=9.182470&amp;VAR:Y0=2009&amp;VAR:Y1=2010&amp;VAR:P=787.533271&amp;VAR:DATE=20090330&amp;VAR:THRESH=-|-|-|","-|-|-|-"}</definedName>
    <definedName name="_478__FDSAUDITLINK___1">{"fdsup://directions/FAT Viewer?action=UPDATE&amp;creator=factset&amp;DYN_ARGS=TRUE&amp;DOC_NAME=FAT:FQL_AUDITING_CLIENT_TEMPLATE.FAT&amp;display_string=Audit&amp;VAR:KEY=HMLIZIDARI&amp;VAR:QUERY=RkZfRUJJVERBX0lCKExUTSwwKQ==&amp;WINDOW=FIRST_POPUP&amp;HEIGHT=450&amp;WIDTH=450&amp;START_MAXIMIZED=","FALSE&amp;VAR:CALENDAR=US&amp;VAR:SYMBOL=HPQ&amp;VAR:INDEX=0"}</definedName>
    <definedName name="_47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7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7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7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7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7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7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7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7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7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7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0.243836&amp;VAR:V=10.890036&amp;VAR:V0=11.584716&amp;VAR:V1=9.182470&amp;VAR:Y0=2009&amp;VAR:Y1=2010&amp;VAR:P=787.533271&amp;VAR:DATE=20090330&amp;VAR:THRESH=-|-|-|","-|-|-|-"}</definedName>
    <definedName name="_479__FDSAUDITLINK___1">{"fdsup://directions/FAT Viewer?action=UPDATE&amp;creator=factset&amp;DYN_ARGS=TRUE&amp;DOC_NAME=FAT:FQL_AUDITING_CLIENT_TEMPLATE.FAT&amp;display_string=Audit&amp;VAR:KEY=NKVAJKXUFW&amp;VAR:QUERY=RkZfRUJJVERBX0lCKExUTSwwKQ==&amp;WINDOW=FIRST_POPUP&amp;HEIGHT=450&amp;WIDTH=450&amp;START_MAXIMIZED=","FALSE&amp;VAR:CALENDAR=US&amp;VAR:SYMBOL=EMC&amp;VAR:INDEX=0"}</definedName>
    <definedName name="_47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7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7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7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7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7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7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7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7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7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8__123Graph_CMC_CSCON" hidden="1">'[10]#REF'!$E$207:$T$207</definedName>
    <definedName name="_48__FDSAUDITLINK__">{"fdsup://directions/FAT Viewer?action=UPDATE&amp;creator=factset&amp;DYN_ARGS=TRUE&amp;DOC_NAME=FAT:FQL_AUDITING_CLIENT_TEMPLATE.FAT&amp;display_string=Audit&amp;VAR:KEY=YLCVWFIZGL&amp;VAR:QUERY=RkZfRU5UUlBSX1ZBTF9EQUlMWSg0MDc2NywsLCwsJ0RJTCcp&amp;WINDOW=FIRST_POPUP&amp;HEIGHT=450&amp;WIDTH=","450&amp;START_MAXIMIZED=FALSE&amp;VAR:CALENDAR=US&amp;VAR:SYMBOL=BC&amp;VAR:INDEX=0"}</definedName>
    <definedName name="_48__FDSAUDITLINK___1">{"fdsup://directions/FAT Viewer?action=UPDATE&amp;creator=factset&amp;DYN_ARGS=TRUE&amp;DOC_NAME=FAT:FQL_AUDITING_CLIENT_TEMPLATE.FAT&amp;display_string=Audit&amp;VAR:KEY=RWLSHSTSZE&amp;VAR:QUERY=RkZfU0FMRVMoQ0FMLDIwMTAsLCwsVVNEKQ==&amp;WINDOW=FIRST_POPUP&amp;HEIGHT=450&amp;WIDTH=450&amp;START_MA","XIMIZED=FALSE&amp;VAR:CALENDAR=US&amp;VAR:SYMBOL=CARB&amp;VAR:INDEX=0"}</definedName>
    <definedName name="_48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0.224658&amp;VAR:V=10.941641&amp;VAR:V0=11.584716&amp;VAR:V1=9.182470&amp;VAR:Y0=2009&amp;VAR:Y1=2010&amp;VAR:P=822.915354&amp;VAR:DATE=20090323&amp;VAR:THRESH=-|-|-|","-|-|-|-"}</definedName>
    <definedName name="_480__FDSAUDITLINK___1">{"fdsup://directions/FAT Viewer?action=UPDATE&amp;creator=factset&amp;DYN_ARGS=TRUE&amp;DOC_NAME=FAT:FQL_AUDITING_CLIENT_TEMPLATE.FAT&amp;display_string=Audit&amp;VAR:KEY=TWHUJGZGHO&amp;VAR:QUERY=RkZfRUJJVERBX0lCKExUTSwwKQ==&amp;WINDOW=FIRST_POPUP&amp;HEIGHT=450&amp;WIDTH=450&amp;START_MAXIMIZED=","FALSE&amp;VAR:CALENDAR=US&amp;VAR:SYMBOL=BMC&amp;VAR:INDEX=0"}</definedName>
    <definedName name="_48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8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8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8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8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8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8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8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8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8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8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0.224658&amp;VAR:V=10.941641&amp;VAR:V0=11.584716&amp;VAR:V1=9.182470&amp;VAR:Y0=2009&amp;VAR:Y1=2010&amp;VAR:P=822.915354&amp;VAR:DATE=20090323&amp;VAR:THRESH=-|-|-|","-|-|-|-"}</definedName>
    <definedName name="_481__FDSAUDITLINK___1">{"fdsup://directions/FAT Viewer?action=UPDATE&amp;creator=factset&amp;DYN_ARGS=TRUE&amp;DOC_NAME=FAT:FQL_AUDITING_CLIENT_TEMPLATE.FAT&amp;display_string=Audit&amp;VAR:KEY=VWHUHQHGBG&amp;VAR:QUERY=RkZfRUJJVERBX0lCKExUTSwwKQ==&amp;WINDOW=FIRST_POPUP&amp;HEIGHT=450&amp;WIDTH=450&amp;START_MAXIMIZED=","FALSE&amp;VAR:CALENDAR=US&amp;VAR:SYMBOL=JNPR&amp;VAR:INDEX=0"}</definedName>
    <definedName name="_48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8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8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8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8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8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8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8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8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8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8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0.224658&amp;VAR:V=10.941641&amp;VAR:V0=11.584716&amp;VAR:V1=9.182470&amp;VAR:Y0=2009&amp;VAR:Y1=2010&amp;VAR:P=822.915354&amp;VAR:DATE=20090323&amp;VAR:THRESH=-|-|-|","-|-|-|-"}</definedName>
    <definedName name="_482__FDSAUDITLINK___1">{"fdsup://directions/FAT Viewer?action=UPDATE&amp;creator=factset&amp;DYN_ARGS=TRUE&amp;DOC_NAME=FAT:FQL_AUDITING_CLIENT_TEMPLATE.FAT&amp;display_string=Audit&amp;VAR:KEY=TKNKTKDGPK&amp;VAR:QUERY=RkZfRUJJVERBX0lCKExUTSwwKQ==&amp;WINDOW=FIRST_POPUP&amp;HEIGHT=450&amp;WIDTH=450&amp;START_MAXIMIZED=","FALSE&amp;VAR:CALENDAR=US&amp;VAR:SYMBOL=MFE&amp;VAR:INDEX=0"}</definedName>
    <definedName name="_48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8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8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8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8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8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8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8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8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8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8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0.205479&amp;VAR:V=10.993737&amp;VAR:V0=11.584716&amp;VAR:V1=9.182470&amp;VAR:Y0=2009&amp;VAR:Y1=2010&amp;VAR:P=753.892680&amp;VAR:DATE=20090316&amp;VAR:THRESH=-|-|-|","-|-|-|-"}</definedName>
    <definedName name="_483__FDSAUDITLINK___1">{"fdsup://directions/FAT Viewer?action=UPDATE&amp;creator=factset&amp;DYN_ARGS=TRUE&amp;DOC_NAME=FAT:FQL_AUDITING_CLIENT_TEMPLATE.FAT&amp;display_string=Audit&amp;VAR:KEY=VOJGXCFCBC&amp;VAR:QUERY=RkZfRUJJVERBX0lCKExUTSwwKQ==&amp;WINDOW=FIRST_POPUP&amp;HEIGHT=450&amp;WIDTH=450&amp;START_MAXIMIZED=","FALSE&amp;VAR:CALENDAR=US&amp;VAR:SYMBOL=FTNT&amp;VAR:INDEX=0"}</definedName>
    <definedName name="_48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8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8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8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8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8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8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8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8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8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8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0.205479&amp;VAR:V=10.993737&amp;VAR:V0=11.584716&amp;VAR:V1=9.182470&amp;VAR:Y0=2009&amp;VAR:Y1=2010&amp;VAR:P=753.892680&amp;VAR:DATE=20090316&amp;VAR:THRESH=-|-|-|","-|-|-|-"}</definedName>
    <definedName name="_484__FDSAUDITLINK___1">{"fdsup://directions/FAT Viewer?action=UPDATE&amp;creator=factset&amp;DYN_ARGS=TRUE&amp;DOC_NAME=FAT:FQL_AUDITING_CLIENT_TEMPLATE.FAT&amp;display_string=Audit&amp;VAR:KEY=HIRYZIBITY&amp;VAR:QUERY=RkZfRUJJVERBX0lCKExUTSwwKQ==&amp;WINDOW=FIRST_POPUP&amp;HEIGHT=450&amp;WIDTH=450&amp;START_MAXIMIZED=","FALSE&amp;VAR:CALENDAR=US&amp;VAR:SYMBOL=CSCO&amp;VAR:INDEX=0"}</definedName>
    <definedName name="_48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8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8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8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8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8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8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8466101ba174841afee9e92161549f7" hidden="1">#REF!</definedName>
    <definedName name="_48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8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8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8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0.205479&amp;VAR:V=10.993737&amp;VAR:V0=11.584716&amp;VAR:V1=9.182470&amp;VAR:Y0=2009&amp;VAR:Y1=2010&amp;VAR:P=753.892680&amp;VAR:DATE=20090316&amp;VAR:THRESH=-|-|-|","-|-|-|-"}</definedName>
    <definedName name="_485__FDSAUDITLINK___1">{"fdsup://directions/FAT Viewer?action=UPDATE&amp;creator=factset&amp;DYN_ARGS=TRUE&amp;DOC_NAME=FAT:FQL_AUDITING_CLIENT_TEMPLATE.FAT&amp;display_string=Audit&amp;VAR:KEY=PGZEXCTAJC&amp;VAR:QUERY=RkZfRUJJVERBX0lCKExUTSwwKQ==&amp;WINDOW=FIRST_POPUP&amp;HEIGHT=450&amp;WIDTH=450&amp;START_MAXIMIZED=","FALSE&amp;VAR:CALENDAR=US&amp;VAR:SYMBOL=CHKP&amp;VAR:INDEX=0"}</definedName>
    <definedName name="_48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8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8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8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8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8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8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8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8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8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8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0.186301&amp;VAR:V=11.046332&amp;VAR:V0=11.584716&amp;VAR:V1=9.182470&amp;VAR:Y0=2009&amp;VAR:Y1=2010&amp;VAR:P=676.530230&amp;VAR:DATE=20090309&amp;VAR:THRESH=-|-|-|","-|-|-|-"}</definedName>
    <definedName name="_486__FDSAUDITLINK___1">{"fdsup://directions/FAT Viewer?action=UPDATE&amp;creator=factset&amp;DYN_ARGS=TRUE&amp;DOC_NAME=FAT:FQL_AUDITING_CLIENT_TEMPLATE.FAT&amp;display_string=Audit&amp;VAR:KEY=XOXKZADAXG&amp;VAR:QUERY=RkZfRUJJVERBX0lCKExUTSwwKQ==&amp;WINDOW=FIRST_POPUP&amp;HEIGHT=450&amp;WIDTH=450&amp;START_MAXIMIZED=","FALSE&amp;VAR:CALENDAR=US&amp;VAR:SYMBOL=ARST&amp;VAR:INDEX=0"}</definedName>
    <definedName name="_48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8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8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8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8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8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8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8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8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8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8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0.186301&amp;VAR:V=11.046332&amp;VAR:V0=11.584716&amp;VAR:V1=9.182470&amp;VAR:Y0=2009&amp;VAR:Y1=2010&amp;VAR:P=676.530230&amp;VAR:DATE=20090309&amp;VAR:THRESH=-|-|-|","-|-|-|-"}</definedName>
    <definedName name="_487__FDSAUDITLINK___1">{"fdsup://directions/FAT Viewer?action=UPDATE&amp;creator=factset&amp;DYN_ARGS=TRUE&amp;DOC_NAME=FAT:FQL_AUDITING_CLIENT_TEMPLATE.FAT&amp;display_string=Audit&amp;VAR:KEY=VITIVQHWLE&amp;VAR:QUERY=RkZfRUJJVERBX0lCKExUTSwwKQ==&amp;WINDOW=FIRST_POPUP&amp;HEIGHT=450&amp;WIDTH=450&amp;START_MAXIMIZED=","FALSE&amp;VAR:CALENDAR=US&amp;VAR:SYMBOL=QSFT&amp;VAR:INDEX=0"}</definedName>
    <definedName name="_48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8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8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8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8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8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8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8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8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8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8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0.186301&amp;VAR:V=11.046332&amp;VAR:V0=11.584716&amp;VAR:V1=9.182470&amp;VAR:Y0=2009&amp;VAR:Y1=2010&amp;VAR:P=676.530230&amp;VAR:DATE=20090309&amp;VAR:THRESH=-|-|-|","-|-|-|-"}</definedName>
    <definedName name="_488__FDSAUDITLINK___1">{"fdsup://directions/FAT Viewer?action=UPDATE&amp;creator=factset&amp;DYN_ARGS=TRUE&amp;DOC_NAME=FAT:FQL_AUDITING_CLIENT_TEMPLATE.FAT&amp;display_string=Audit&amp;VAR:KEY=NSBYHGLYDU&amp;VAR:QUERY=RkZfRUJJVERBX0lCKExUTSwwKQ==&amp;WINDOW=FIRST_POPUP&amp;HEIGHT=450&amp;WIDTH=450&amp;START_MAXIMIZED=","FALSE&amp;VAR:CALENDAR=US&amp;VAR:SYMBOL=B079W5&amp;VAR:INDEX=0"}</definedName>
    <definedName name="_48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8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8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8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8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8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8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8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8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8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88b90d58b2b443f9177bfc4edeed1e8" hidden="1">#REF!</definedName>
    <definedName name="_48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0.167123&amp;VAR:V=11.099432&amp;VAR:V0=11.584716&amp;VAR:V1=9.182470&amp;VAR:Y0=2009&amp;VAR:Y1=2010&amp;VAR:P=700.818721&amp;VAR:DATE=20090302&amp;VAR:THRESH=-|-|-|","-|-|-|-"}</definedName>
    <definedName name="_489__FDSAUDITLINK___1">{"fdsup://directions/FAT Viewer?action=UPDATE&amp;creator=factset&amp;DYN_ARGS=TRUE&amp;DOC_NAME=FAT:FQL_AUDITING_CLIENT_TEMPLATE.FAT&amp;display_string=Audit&amp;VAR:KEY=NMTQRIBIHC&amp;VAR:QUERY=RkZfRUJJVERBX0lCKExUTSwwKQ==&amp;WINDOW=FIRST_POPUP&amp;HEIGHT=450&amp;WIDTH=450&amp;START_MAXIMIZED=","FALSE&amp;VAR:CALENDAR=US&amp;VAR:SYMBOL=INFA&amp;VAR:INDEX=0"}</definedName>
    <definedName name="_48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8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8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8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8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8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8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8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8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8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9__123Graph_CMC_CSDRA" hidden="1">'[10]#REF'!$E$199:$T$199</definedName>
    <definedName name="_49__FDSAUDITLINK__">{"fdsup://directions/FAT Viewer?action=UPDATE&amp;creator=factset&amp;DYN_ARGS=TRUE&amp;DOC_NAME=FAT:FQL_AUDITING_CLIENT_TEMPLATE.FAT&amp;display_string=Audit&amp;VAR:KEY=IRGRQDQTWB&amp;VAR:QUERY=RkZfRU5UUlBSX1ZBTF9EQUlMWSg0MDc2NywsLCwsJ0RJTCcp&amp;WINDOW=FIRST_POPUP&amp;HEIGHT=450&amp;WIDTH=","450&amp;START_MAXIMIZED=FALSE&amp;VAR:CALENDAR=US&amp;VAR:SYMBOL=BTH&amp;VAR:INDEX=0"}</definedName>
    <definedName name="_49__FDSAUDITLINK___1">{"fdsup://directions/FAT Viewer?action=UPDATE&amp;creator=factset&amp;DYN_ARGS=TRUE&amp;DOC_NAME=FAT:FQL_AUDITING_CLIENT_TEMPLATE.FAT&amp;display_string=Audit&amp;VAR:KEY=FQNOVQNKRU&amp;VAR:QUERY=RkZfU0FMRVMoQ0FMLDIwMDksLCwsVVNEKQ==&amp;WINDOW=FIRST_POPUP&amp;HEIGHT=450&amp;WIDTH=450&amp;START_MA","XIMIZED=FALSE&amp;VAR:CALENDAR=US&amp;VAR:SYMBOL=CARB&amp;VAR:INDEX=0"}</definedName>
    <definedName name="_49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0.167123&amp;VAR:V=11.099432&amp;VAR:V0=11.584716&amp;VAR:V1=9.182470&amp;VAR:Y0=2009&amp;VAR:Y1=2010&amp;VAR:P=700.818721&amp;VAR:DATE=20090302&amp;VAR:THRESH=-|-|-|","-|-|-|-"}</definedName>
    <definedName name="_490__FDSAUDITLINK___1">{"fdsup://directions/FAT Viewer?action=UPDATE&amp;creator=factset&amp;DYN_ARGS=TRUE&amp;DOC_NAME=FAT:FQL_AUDITING_CLIENT_TEMPLATE.FAT&amp;display_string=Audit&amp;VAR:KEY=RGNONYTCZM&amp;VAR:QUERY=RkZfRU5UUlBSX1ZBTF9EQUlMWSgwLCwsUkYsLCdESUwnKQ==&amp;WINDOW=FIRST_POPUP&amp;HEIGHT=450&amp;WIDTH=","450&amp;START_MAXIMIZED=FALSE&amp;VAR:CALENDAR=US&amp;VAR:SYMBOL=FALC&amp;VAR:INDEX=0"}</definedName>
    <definedName name="_49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9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9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9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9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9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49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49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49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49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49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0.167123&amp;VAR:V=11.099432&amp;VAR:V0=11.584716&amp;VAR:V1=9.182470&amp;VAR:Y0=2009&amp;VAR:Y1=2010&amp;VAR:P=700.818721&amp;VAR:DATE=20090302&amp;VAR:THRESH=-|-|-|","-|-|-|-"}</definedName>
    <definedName name="_491__FDSAUDITLINK___1">{"fdsup://directions/FAT Viewer?action=UPDATE&amp;creator=factset&amp;DYN_ARGS=TRUE&amp;DOC_NAME=FAT:FQL_AUDITING_CLIENT_TEMPLATE.FAT&amp;display_string=Audit&amp;VAR:KEY=ZMFIXYTUBA&amp;VAR:QUERY=RkZfRU5UUlBSX1ZBTF9EQUlMWSgwLCwsUkYsLCdESUwnKQ==&amp;WINDOW=FIRST_POPUP&amp;HEIGHT=450&amp;WIDTH=","450&amp;START_MAXIMIZED=FALSE&amp;VAR:CALENDAR=US&amp;VAR:SYMBOL=CML&amp;VAR:INDEX=0"}</definedName>
    <definedName name="_49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49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49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49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9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49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49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49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49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49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49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0.147945&amp;VAR:V=11.974695&amp;VAR:V0=12.444287&amp;VAR:V1=9.836863&amp;VAR:Y0=2009&amp;VAR:Y1=2010&amp;VAR:P=743.328297&amp;VAR:DATE=20090223&amp;VAR:THRESH=-|-|-|","-|-|-|-"}</definedName>
    <definedName name="_492__FDSAUDITLINK___1">{"fdsup://directions/FAT Viewer?action=UPDATE&amp;creator=factset&amp;DYN_ARGS=TRUE&amp;DOC_NAME=FAT:FQL_AUDITING_CLIENT_TEMPLATE.FAT&amp;display_string=Audit&amp;VAR:KEY=HSHWZAHOFO&amp;VAR:QUERY=RkZfRU5UUlBSX1ZBTF9EQUlMWSgwLCwsUkYsLCdESUwnKQ==&amp;WINDOW=FIRST_POPUP&amp;HEIGHT=450&amp;WIDTH=","450&amp;START_MAXIMIZED=FALSE&amp;VAR:CALENDAR=US&amp;VAR:SYMBOL=CVLT&amp;VAR:INDEX=0"}</definedName>
    <definedName name="_49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49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49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49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49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49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49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49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49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49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49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0.147945&amp;VAR:V=11.974695&amp;VAR:V0=12.444287&amp;VAR:V1=9.836863&amp;VAR:Y0=2009&amp;VAR:Y1=2010&amp;VAR:P=743.328297&amp;VAR:DATE=20090223&amp;VAR:THRESH=-|-|-|","-|-|-|-"}</definedName>
    <definedName name="_493__FDSAUDITLINK___1">{"fdsup://directions/FAT Viewer?action=UPDATE&amp;creator=factset&amp;DYN_ARGS=TRUE&amp;DOC_NAME=FAT:FQL_AUDITING_CLIENT_TEMPLATE.FAT&amp;display_string=Audit&amp;VAR:KEY=HOZYDKVKTK&amp;VAR:QUERY=RkZfRU5UUlBSX1ZBTF9EQUlMWSgwLCwsUkYsLCdESUwnKQ==&amp;WINDOW=FIRST_POPUP&amp;HEIGHT=450&amp;WIDTH=","450&amp;START_MAXIMIZED=FALSE&amp;VAR:CALENDAR=US&amp;VAR:SYMBOL=NOVL&amp;VAR:INDEX=0"}</definedName>
    <definedName name="_49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49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49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49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49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49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49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49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49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9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493b6dbf16774150a88e4bb91797d10d" hidden="1">#REF!</definedName>
    <definedName name="_49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0.147945&amp;VAR:V=11.974695&amp;VAR:V0=12.444287&amp;VAR:V1=9.836863&amp;VAR:Y0=2009&amp;VAR:Y1=2010&amp;VAR:P=743.328297&amp;VAR:DATE=20090223&amp;VAR:THRESH=-|-|-|","-|-|-|-"}</definedName>
    <definedName name="_494__FDSAUDITLINK___1">{"fdsup://directions/FAT Viewer?action=UPDATE&amp;creator=factset&amp;DYN_ARGS=TRUE&amp;DOC_NAME=FAT:FQL_AUDITING_CLIENT_TEMPLATE.FAT&amp;display_string=Audit&amp;VAR:KEY=ZIDGNMZUNS&amp;VAR:QUERY=RkZfRU5UUlBSX1ZBTF9EQUlMWSgwLCwsUkYsLCdESUwnKQ==&amp;WINDOW=FIRST_POPUP&amp;HEIGHT=450&amp;WIDTH=","450&amp;START_MAXIMIZED=FALSE&amp;VAR:CALENDAR=US&amp;VAR:SYMBOL=CA&amp;VAR:INDEX=0"}</definedName>
    <definedName name="_49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49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49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49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49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49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49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49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49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49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49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0.120548&amp;VAR:V=12.058964&amp;VAR:V0=12.444287&amp;VAR:V1=9.836863&amp;VAR:Y0=2009&amp;VAR:Y1=2010&amp;VAR:P=826.843487&amp;VAR:DATE=20090213&amp;VAR:THRESH=-|-|-|","-|-|-|-"}</definedName>
    <definedName name="_495__FDSAUDITLINK___1">{"fdsup://directions/FAT Viewer?action=UPDATE&amp;creator=factset&amp;DYN_ARGS=TRUE&amp;DOC_NAME=FAT:FQL_AUDITING_CLIENT_TEMPLATE.FAT&amp;display_string=Audit&amp;VAR:KEY=VEZEJKZYLQ&amp;VAR:QUERY=RkZfRU5UUlBSX1ZBTF9EQUlMWSgwLCwsUkYsLCdESUwnKQ==&amp;WINDOW=FIRST_POPUP&amp;HEIGHT=450&amp;WIDTH=","450&amp;START_MAXIMIZED=FALSE&amp;VAR:CALENDAR=US&amp;VAR:SYMBOL=SYMC&amp;VAR:INDEX=0"}</definedName>
    <definedName name="_49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49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49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49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49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49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49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49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49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49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49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0.120548&amp;VAR:V=12.058964&amp;VAR:V0=12.444287&amp;VAR:V1=9.836863&amp;VAR:Y0=2009&amp;VAR:Y1=2010&amp;VAR:P=826.843487&amp;VAR:DATE=20090213&amp;VAR:THRESH=-|-|-|","-|-|-|-"}</definedName>
    <definedName name="_496__FDSAUDITLINK___1">{"fdsup://directions/FAT Viewer?action=UPDATE&amp;creator=factset&amp;DYN_ARGS=TRUE&amp;DOC_NAME=FAT:FQL_AUDITING_CLIENT_TEMPLATE.FAT&amp;display_string=Audit&amp;VAR:KEY=TWJULOLQBS&amp;VAR:QUERY=RkZfRU5UUlBSX1ZBTF9EQUlMWSgwLCwsUkYsLCdESUwnKQ==&amp;WINDOW=FIRST_POPUP&amp;HEIGHT=450&amp;WIDTH=","450&amp;START_MAXIMIZED=FALSE&amp;VAR:CALENDAR=US&amp;VAR:SYMBOL=EMC&amp;VAR:INDEX=0"}</definedName>
    <definedName name="_49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49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49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49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49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49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49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49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49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49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49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0.120548&amp;VAR:V=12.058964&amp;VAR:V0=12.444287&amp;VAR:V1=9.836863&amp;VAR:Y0=2009&amp;VAR:Y1=2010&amp;VAR:P=826.843487&amp;VAR:DATE=20090213&amp;VAR:THRESH=-|-|-|","-|-|-|-"}</definedName>
    <definedName name="_497__FDSAUDITLINK___1">{"fdsup://directions/FAT Viewer?action=UPDATE&amp;creator=factset&amp;DYN_ARGS=TRUE&amp;DOC_NAME=FAT:FQL_AUDITING_CLIENT_TEMPLATE.FAT&amp;display_string=Audit&amp;VAR:KEY=HGDGPUVEVI&amp;VAR:QUERY=RkZfRU5UUlBSX1ZBTF9EQUlMWSgwLCwsUkYsLCdESUwnKQ==&amp;WINDOW=FIRST_POPUP&amp;HEIGHT=450&amp;WIDTH=","450&amp;START_MAXIMIZED=FALSE&amp;VAR:CALENDAR=US&amp;VAR:SYMBOL=SAP&amp;VAR:INDEX=0"}</definedName>
    <definedName name="_49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49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49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49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49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49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49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49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49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49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49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0.109589&amp;VAR:V=12.093005&amp;VAR:V0=12.444287&amp;VAR:V1=9.836863&amp;VAR:Y0=2009&amp;VAR:Y1=2010&amp;VAR:P=869.885088&amp;VAR:DATE=20090209&amp;VAR:THRESH=-|-|-|","-|-|-|-"}</definedName>
    <definedName name="_498__FDSAUDITLINK___1">{"fdsup://directions/FAT Viewer?action=UPDATE&amp;creator=factset&amp;DYN_ARGS=TRUE&amp;DOC_NAME=FAT:FQL_AUDITING_CLIENT_TEMPLATE.FAT&amp;display_string=Audit&amp;VAR:KEY=ZEHUNKLYJQ&amp;VAR:QUERY=RkZfRU5UUlBSX1ZBTF9EQUlMWSgwLCwsUkYsLCdESUwnKQ==&amp;WINDOW=FIRST_POPUP&amp;HEIGHT=450&amp;WIDTH=","450&amp;START_MAXIMIZED=FALSE&amp;VAR:CALENDAR=US&amp;VAR:SYMBOL=ORCL&amp;VAR:INDEX=0"}</definedName>
    <definedName name="_49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49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49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49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49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49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49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49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49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49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49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0.109589&amp;VAR:V=12.093005&amp;VAR:V0=12.444287&amp;VAR:V1=9.836863&amp;VAR:Y0=2009&amp;VAR:Y1=2010&amp;VAR:P=869.885088&amp;VAR:DATE=20090209&amp;VAR:THRESH=-|-|-|","-|-|-|-"}</definedName>
    <definedName name="_499__FDSAUDITLINK___1">{"fdsup://directions/FAT Viewer?action=UPDATE&amp;creator=factset&amp;DYN_ARGS=TRUE&amp;DOC_NAME=FAT:FQL_AUDITING_CLIENT_TEMPLATE.FAT&amp;display_string=Audit&amp;VAR:KEY=XKXKHMZMTS&amp;VAR:QUERY=RkZfRU5UUlBSX1ZBTF9EQUlMWSgwLCwsUkYsLCdESUwnKQ==&amp;WINDOW=FIRST_POPUP&amp;HEIGHT=450&amp;WIDTH=","450&amp;START_MAXIMIZED=FALSE&amp;VAR:CALENDAR=US&amp;VAR:SYMBOL=GOOG&amp;VAR:INDEX=0"}</definedName>
    <definedName name="_49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49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49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49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49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49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49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49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49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49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49e3c3ba267f4521a699b9ce8419b423" hidden="1">#REF!</definedName>
    <definedName name="_4a2afc0f004e41c4a00e0f56b965386c" hidden="1">#REF!</definedName>
    <definedName name="_4a9d04121c2e4f49ba1bd0628fde412f" hidden="1">#REF!</definedName>
    <definedName name="_4aa4a4fa0d6a44a385f3c15ce13a3200" hidden="1">#REF!</definedName>
    <definedName name="_4af5c432c36d42418236ce17026e8aa0" hidden="1">#REF!</definedName>
    <definedName name="_4b4bcedfb8eb42d79688af0fc70d0632" hidden="1">#REF!</definedName>
    <definedName name="_4b8b4369b9c443d3b44209d9cf523292" hidden="1">#REF!</definedName>
    <definedName name="_4c5ecca3dde94b3fa0cafa1bf03fb688" hidden="1">#REF!</definedName>
    <definedName name="_4da32125a47946a0a6beba424e488d4e" hidden="1">#REF!</definedName>
    <definedName name="_4dc4554dfb4645c487cd142bdf0bfecf" hidden="1">#REF!</definedName>
    <definedName name="_4e49964f1eeb49cfbee9087320c64f45" hidden="1">#REF!</definedName>
    <definedName name="_4f986195dceb4d23bc4d2c2abdab7b69" hidden="1">#REF!</definedName>
    <definedName name="_4fc19173d94e4a3493ff115d146f5012" hidden="1">#REF!</definedName>
    <definedName name="_4fe31a0987514572abd4bb838dc9f31a" hidden="1">#REF!</definedName>
    <definedName name="_5__123Graph_ACHART_8" hidden="1">'[10]#REF'!$E$126:$T$126</definedName>
    <definedName name="_5__123Graph_BMKT_STOR" hidden="1">[5]DSAR!$AS$6:$AS$32</definedName>
    <definedName name="_5__FDSAUDITLINK__">{"fdsup://directions/FAT Viewer?action=UPDATE&amp;creator=factset&amp;DYN_ARGS=TRUE&amp;DOC_NAME=FAT:FQL_AUDITING_CLIENT_TEMPLATE.FAT&amp;display_string=Audit&amp;VAR:KEY=ZGTMXQNWFY&amp;VAR:QUERY=RkZfRUJJVERBKEFOTiwtMUZZLCwsLFVTRCk=&amp;WINDOW=FIRST_POPUP&amp;HEIGHT=450&amp;WIDTH=450&amp;START_MA","XIMIZED=FALSE&amp;VAR:CALENDAR=US&amp;VAR:SYMBOL=653323&amp;VAR:INDEX=0"}</definedName>
    <definedName name="_5__FDSAUDITLINK___1">{"fdsup://directions/FAT Viewer?action=UPDATE&amp;creator=factset&amp;DYN_ARGS=TRUE&amp;DOC_NAME=FAT:FQL_AUDITING_CLIENT_TEMPLATE.FAT&amp;display_string=Audit&amp;VAR:KEY=VULMTEXGDW&amp;VAR:QUERY=RkZfU0FMRVMoQ0FMLDIwMTAsLCwsVVNEKQ==&amp;WINDOW=FIRST_POPUP&amp;HEIGHT=450&amp;WIDTH=450&amp;START_MA","XIMIZED=FALSE&amp;VAR:CALENDAR=US&amp;VAR:SYMBOL=RHT&amp;VAR:INDEX=0"}</definedName>
    <definedName name="_5_05">#REF!</definedName>
    <definedName name="_50__123Graph_CMC_CSGEO" hidden="1">'[10]#REF'!$E$191:$T$191</definedName>
    <definedName name="_50__FDSAUDITLINK__">{"fdsup://directions/FAT Viewer?action=UPDATE&amp;creator=factset&amp;DYN_ARGS=TRUE&amp;DOC_NAME=FAT:FQL_AUDITING_CLIENT_TEMPLATE.FAT&amp;display_string=Audit&amp;VAR:KEY=EPKPEBABGZ&amp;VAR:QUERY=RkZfRU5UUlBSX1ZBTF9EQUlMWSg0MDc2NywsLCwsJ0RJTCcp&amp;WINDOW=FIRST_POPUP&amp;HEIGHT=450&amp;WIDTH=","450&amp;START_MAXIMIZED=FALSE&amp;VAR:CALENDAR=US&amp;VAR:SYMBOL=510740&amp;VAR:INDEX=0"}</definedName>
    <definedName name="_50__FDSAUDITLINK___1">{"fdsup://directions/FAT Viewer?action=UPDATE&amp;creator=factset&amp;DYN_ARGS=TRUE&amp;DOC_NAME=FAT:FQL_AUDITING_CLIENT_TEMPLATE.FAT&amp;display_string=Audit&amp;VAR:KEY=BGNQDEDCZE&amp;VAR:QUERY=RkZfU0FMRVMoQ0FMLDIwMDgsLCwsVVNEKQ==&amp;WINDOW=FIRST_POPUP&amp;HEIGHT=450&amp;WIDTH=450&amp;START_MA","XIMIZED=FALSE&amp;VAR:CALENDAR=US&amp;VAR:SYMBOL=CARB&amp;VAR:INDEX=0"}</definedName>
    <definedName name="_50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0.109589&amp;VAR:V=12.093005&amp;VAR:V0=12.444287&amp;VAR:V1=9.836863&amp;VAR:Y0=2009&amp;VAR:Y1=2010&amp;VAR:P=869.885088&amp;VAR:DATE=20090209&amp;VAR:THRESH=-|-|-|","-|-|-|-"}</definedName>
    <definedName name="_500__FDSAUDITLINK___1">{"fdsup://directions/FAT Viewer?action=UPDATE&amp;creator=factset&amp;DYN_ARGS=TRUE&amp;DOC_NAME=FAT:FQL_AUDITING_CLIENT_TEMPLATE.FAT&amp;display_string=Audit&amp;VAR:KEY=ZYJAFKDUPY&amp;VAR:QUERY=RkZfRU5UUlBSX1ZBTF9EQUlMWSgwLCwsUkYsLCdESUwnKQ==&amp;WINDOW=FIRST_POPUP&amp;HEIGHT=450&amp;WIDTH=","450&amp;START_MAXIMIZED=FALSE&amp;VAR:CALENDAR=US&amp;VAR:SYMBOL=TDC&amp;VAR:INDEX=0"}</definedName>
    <definedName name="_50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0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0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0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0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0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0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0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0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0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0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0.090411&amp;VAR:V=12.153040&amp;VAR:V0=12.444287&amp;VAR:V1=9.836863&amp;VAR:Y0=2009&amp;VAR:Y1=2010&amp;VAR:P=825.437231&amp;VAR:DATE=20090202&amp;VAR:THRESH=-|-|-|","-|-|-|-"}</definedName>
    <definedName name="_501__FDSAUDITLINK___1">{"fdsup://directions/FAT Viewer?action=UPDATE&amp;creator=factset&amp;DYN_ARGS=TRUE&amp;DOC_NAME=FAT:FQL_AUDITING_CLIENT_TEMPLATE.FAT&amp;display_string=Audit&amp;VAR:KEY=TKNWNETOHM&amp;VAR:QUERY=RkZfRU5UUlBSX1ZBTF9EQUlMWSgwLCwsUkYsLCdESUwnKQ==&amp;WINDOW=FIRST_POPUP&amp;HEIGHT=450&amp;WIDTH=","450&amp;START_MAXIMIZED=FALSE&amp;VAR:CALENDAR=US&amp;VAR:SYMBOL=NZ&amp;VAR:INDEX=0"}</definedName>
    <definedName name="_50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0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0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0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0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014ed28ca074ae488be8e3d6dc23e9b" hidden="1">#REF!</definedName>
    <definedName name="_50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0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0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0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0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0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0.090411&amp;VAR:V=12.153040&amp;VAR:V0=12.444287&amp;VAR:V1=9.836863&amp;VAR:Y0=2009&amp;VAR:Y1=2010&amp;VAR:P=825.437231&amp;VAR:DATE=20090202&amp;VAR:THRESH=-|-|-|","-|-|-|-"}</definedName>
    <definedName name="_502__FDSAUDITLINK___1">{"fdsup://directions/FAT Viewer?action=UPDATE&amp;creator=factset&amp;DYN_ARGS=TRUE&amp;DOC_NAME=FAT:FQL_AUDITING_CLIENT_TEMPLATE.FAT&amp;display_string=Audit&amp;VAR:KEY=VSPIHMFIZM&amp;VAR:QUERY=RkZfRU5UUlBSX1ZBTF9EQUlMWSgwLCwsUkYsLCdESUwnKQ==&amp;WINDOW=FIRST_POPUP&amp;HEIGHT=450&amp;WIDTH=","450&amp;START_MAXIMIZED=FALSE&amp;VAR:CALENDAR=US&amp;VAR:SYMBOL=HPQ&amp;VAR:INDEX=0"}</definedName>
    <definedName name="_50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0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0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0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0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0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0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0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0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0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0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0.090411&amp;VAR:V=12.153040&amp;VAR:V0=12.444287&amp;VAR:V1=9.836863&amp;VAR:Y0=2009&amp;VAR:Y1=2010&amp;VAR:P=825.437231&amp;VAR:DATE=20090202&amp;VAR:THRESH=-|-|-|","-|-|-|-"}</definedName>
    <definedName name="_503__FDSAUDITLINK___1">{"fdsup://directions/FAT Viewer?action=UPDATE&amp;creator=factset&amp;DYN_ARGS=TRUE&amp;DOC_NAME=FAT:FQL_AUDITING_CLIENT_TEMPLATE.FAT&amp;display_string=Audit&amp;VAR:KEY=TWJULOLQBS&amp;VAR:QUERY=RkZfRU5UUlBSX1ZBTF9EQUlMWSgwLCwsUkYsLCdESUwnKQ==&amp;WINDOW=FIRST_POPUP&amp;HEIGHT=450&amp;WIDTH=","450&amp;START_MAXIMIZED=FALSE&amp;VAR:CALENDAR=US&amp;VAR:SYMBOL=EMC&amp;VAR:INDEX=0"}</definedName>
    <definedName name="_50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0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0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0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0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0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0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0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0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0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0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0.071233&amp;VAR:V=12.347856&amp;VAR:V0=12.405439&amp;VAR:V1=11.643185&amp;VAR:Y0=2008&amp;VAR:Y1=2009&amp;VAR:P=836.569227&amp;VAR:DATE=20090126&amp;VAR:THRESH=-|-|-","|-|-|-|-"}</definedName>
    <definedName name="_504__FDSAUDITLINK___1">{"fdsup://directions/FAT Viewer?action=UPDATE&amp;creator=factset&amp;DYN_ARGS=TRUE&amp;DOC_NAME=FAT:FQL_AUDITING_CLIENT_TEMPLATE.FAT&amp;display_string=Audit&amp;VAR:KEY=XCJMTWNAVQ&amp;VAR:QUERY=RkZfRU5UUlBSX1ZBTF9EQUlMWSgwLCwsUkYsLCdESUwnKQ==&amp;WINDOW=FIRST_POPUP&amp;HEIGHT=450&amp;WIDTH=","450&amp;START_MAXIMIZED=FALSE&amp;VAR:CALENDAR=US&amp;VAR:SYMBOL=BMC&amp;VAR:INDEX=0"}</definedName>
    <definedName name="_50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0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0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0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0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0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0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0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0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0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0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0.071233&amp;VAR:V=12.347856&amp;VAR:V0=12.405439&amp;VAR:V1=11.643185&amp;VAR:Y0=2008&amp;VAR:Y1=2009&amp;VAR:P=836.569227&amp;VAR:DATE=20090126&amp;VAR:THRESH=-|-|-","|-|-|-|-"}</definedName>
    <definedName name="_505__FDSAUDITLINK___1">{"fdsup://directions/FAT Viewer?action=UPDATE&amp;creator=factset&amp;DYN_ARGS=TRUE&amp;DOC_NAME=FAT:FQL_AUDITING_CLIENT_TEMPLATE.FAT&amp;display_string=Audit&amp;VAR:KEY=NABOXQDCHI&amp;VAR:QUERY=RkZfRU5UUlBSX1ZBTF9EQUlMWSgwLCwsUkYsLCdESUwnKQ==&amp;WINDOW=FIRST_POPUP&amp;HEIGHT=450&amp;WIDTH=","450&amp;START_MAXIMIZED=FALSE&amp;VAR:CALENDAR=US&amp;VAR:SYMBOL=JNPR&amp;VAR:INDEX=0"}</definedName>
    <definedName name="_50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0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0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0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0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0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0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0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0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0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0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0.071233&amp;VAR:V=12.347856&amp;VAR:V0=12.405439&amp;VAR:V1=11.643185&amp;VAR:Y0=2008&amp;VAR:Y1=2009&amp;VAR:P=836.569227&amp;VAR:DATE=20090126&amp;VAR:THRESH=-|-|-","|-|-|-|-"}</definedName>
    <definedName name="_506__FDSAUDITLINK___1">{"fdsup://directions/FAT Viewer?action=UPDATE&amp;creator=factset&amp;DYN_ARGS=TRUE&amp;DOC_NAME=FAT:FQL_AUDITING_CLIENT_TEMPLATE.FAT&amp;display_string=Audit&amp;VAR:KEY=NMXGREVSBK&amp;VAR:QUERY=RkZfRU5UUlBSX1ZBTF9EQUlMWSgwLCwsUkYsLCdESUwnKQ==&amp;WINDOW=FIRST_POPUP&amp;HEIGHT=450&amp;WIDTH=","450&amp;START_MAXIMIZED=FALSE&amp;VAR:CALENDAR=US&amp;VAR:SYMBOL=MFE&amp;VAR:INDEX=0"}</definedName>
    <definedName name="_50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0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0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0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0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0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0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0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0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0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0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0.043836&amp;VAR:V=12.369940&amp;VAR:V0=12.405439&amp;VAR:V1=11.643185&amp;VAR:Y0=2008&amp;VAR:Y1=2009&amp;VAR:P=850.120455&amp;VAR:DATE=20090116&amp;VAR:THRESH=-|-|-","|-|-|-|-"}</definedName>
    <definedName name="_507__FDSAUDITLINK___1">{"fdsup://directions/FAT Viewer?action=UPDATE&amp;creator=factset&amp;DYN_ARGS=TRUE&amp;DOC_NAME=FAT:FQL_AUDITING_CLIENT_TEMPLATE.FAT&amp;display_string=Audit&amp;VAR:KEY=BUZWVGXYFI&amp;VAR:QUERY=RkZfRU5UUlBSX1ZBTF9EQUlMWSgwLCwsUkYsLCdESUwnKQ==&amp;WINDOW=FIRST_POPUP&amp;HEIGHT=450&amp;WIDTH=","450&amp;START_MAXIMIZED=FALSE&amp;VAR:CALENDAR=US&amp;VAR:SYMBOL=FTNT&amp;VAR:INDEX=0"}</definedName>
    <definedName name="_50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0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0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0726f8cd77c45cc9daab421be0b04fe" hidden="1">#REF!</definedName>
    <definedName name="_50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0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0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0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0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0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0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0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0.043836&amp;VAR:V=12.369940&amp;VAR:V0=12.405439&amp;VAR:V1=11.643185&amp;VAR:Y0=2008&amp;VAR:Y1=2009&amp;VAR:P=850.120455&amp;VAR:DATE=20090116&amp;VAR:THRESH=-|-|-","|-|-|-|-"}</definedName>
    <definedName name="_508__FDSAUDITLINK___1">{"fdsup://directions/FAT Viewer?action=UPDATE&amp;creator=factset&amp;DYN_ARGS=TRUE&amp;DOC_NAME=FAT:FQL_AUDITING_CLIENT_TEMPLATE.FAT&amp;display_string=Audit&amp;VAR:KEY=TWFULUTSFA&amp;VAR:QUERY=RkZfRU5UUlBSX1ZBTF9EQUlMWSgwLCwsUkYsLCdESUwnKQ==&amp;WINDOW=FIRST_POPUP&amp;HEIGHT=450&amp;WIDTH=","450&amp;START_MAXIMIZED=FALSE&amp;VAR:CALENDAR=US&amp;VAR:SYMBOL=CSCO&amp;VAR:INDEX=0"}</definedName>
    <definedName name="_50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0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0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0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0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0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0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0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0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0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0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0.043836&amp;VAR:V=12.369940&amp;VAR:V0=12.405439&amp;VAR:V1=11.643185&amp;VAR:Y0=2008&amp;VAR:Y1=2009&amp;VAR:P=850.120455&amp;VAR:DATE=20090116&amp;VAR:THRESH=-|-|-","|-|-|-|-"}</definedName>
    <definedName name="_509__FDSAUDITLINK___1">{"fdsup://directions/FAT Viewer?action=UPDATE&amp;creator=factset&amp;DYN_ARGS=TRUE&amp;DOC_NAME=FAT:FQL_AUDITING_CLIENT_TEMPLATE.FAT&amp;display_string=Audit&amp;VAR:KEY=HOJKNEXADW&amp;VAR:QUERY=RkZfRU5UUlBSX1ZBTF9EQUlMWSgwLCwsUkYsLCdESUwnKQ==&amp;WINDOW=FIRST_POPUP&amp;HEIGHT=450&amp;WIDTH=","450&amp;START_MAXIMIZED=FALSE&amp;VAR:CALENDAR=US&amp;VAR:SYMBOL=CHKP&amp;VAR:INDEX=0"}</definedName>
    <definedName name="_50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0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0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0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0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0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0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0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0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0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0b5df94f9ef4ad580140817d444478c" hidden="1">#REF!</definedName>
    <definedName name="_50b6984c54e743e88ad11e580ec1b251" hidden="1">#REF!</definedName>
    <definedName name="_51__123Graph_CMC_CSISP" hidden="1">'[10]#REF'!$E$183:$T$183</definedName>
    <definedName name="_51__FDSAUDITLINK__">{"fdsup://directions/FAT Viewer?action=UPDATE&amp;creator=factset&amp;DYN_ARGS=TRUE&amp;DOC_NAME=FAT:FQL_AUDITING_CLIENT_TEMPLATE.FAT&amp;display_string=Audit&amp;VAR:KEY=CPCRGJOXSD&amp;VAR:QUERY=RkZfRU5UUlBSX1ZBTF9EQUlMWSg0MDc2NywsLCwsJ0RJTCcp&amp;WINDOW=FIRST_POPUP&amp;HEIGHT=450&amp;WIDTH=","450&amp;START_MAXIMIZED=FALSE&amp;VAR:CALENDAR=US&amp;VAR:SYMBOL=AVP&amp;VAR:INDEX=0"}</definedName>
    <definedName name="_51__FDSAUDITLINK___1">{"fdsup://directions/FAT Viewer?action=UPDATE&amp;creator=factset&amp;DYN_ARGS=TRUE&amp;DOC_NAME=FAT:FQL_AUDITING_CLIENT_TEMPLATE.FAT&amp;display_string=Audit&amp;VAR:KEY=VODENIJGXU&amp;VAR:QUERY=RkZfUk9FKEFOTiwp&amp;WINDOW=FIRST_POPUP&amp;HEIGHT=450&amp;WIDTH=450&amp;START_MAXIMIZED=FALSE&amp;VAR:CA","LENDAR=US&amp;VAR:SYMBOL=CARB&amp;VAR:INDEX=0"}</definedName>
    <definedName name="_51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0.032877&amp;VAR:V=12.378796&amp;VAR:V0=12.405439&amp;VAR:V1=11.643185&amp;VAR:Y0=2008&amp;VAR:Y1=2009&amp;VAR:P=870.260353&amp;VAR:DATE=20090112&amp;VAR:THRESH=-|-|-","|-|-|-|-"}</definedName>
    <definedName name="_510__FDSAUDITLINK___1">{"fdsup://directions/FAT Viewer?action=UPDATE&amp;creator=factset&amp;DYN_ARGS=TRUE&amp;DOC_NAME=FAT:FQL_AUDITING_CLIENT_TEMPLATE.FAT&amp;display_string=Audit&amp;VAR:KEY=TULCLEDGXK&amp;VAR:QUERY=RkZfRU5UUlBSX1ZBTF9EQUlMWSgwLCwsUkYsLCdESUwnKQ==&amp;WINDOW=FIRST_POPUP&amp;HEIGHT=450&amp;WIDTH=","450&amp;START_MAXIMIZED=FALSE&amp;VAR:CALENDAR=US&amp;VAR:SYMBOL=ARST&amp;VAR:INDEX=0"}</definedName>
    <definedName name="_51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1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1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1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1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1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1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1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1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1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1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0.032877&amp;VAR:V=12.378796&amp;VAR:V0=12.405439&amp;VAR:V1=11.643185&amp;VAR:Y0=2008&amp;VAR:Y1=2009&amp;VAR:P=870.260353&amp;VAR:DATE=20090112&amp;VAR:THRESH=-|-|-","|-|-|-|-"}</definedName>
    <definedName name="_511__FDSAUDITLINK___1">{"fdsup://directions/FAT Viewer?action=UPDATE&amp;creator=factset&amp;DYN_ARGS=TRUE&amp;DOC_NAME=FAT:FQL_AUDITING_CLIENT_TEMPLATE.FAT&amp;display_string=Audit&amp;VAR:KEY=LQPUXMFYVW&amp;VAR:QUERY=RkZfRU5UUlBSX1ZBTF9EQUlMWSgwLCwsUkYsLCdESUwnKQ==&amp;WINDOW=FIRST_POPUP&amp;HEIGHT=450&amp;WIDTH=","450&amp;START_MAXIMIZED=FALSE&amp;VAR:CALENDAR=US&amp;VAR:SYMBOL=QSFT&amp;VAR:INDEX=0"}</definedName>
    <definedName name="_51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1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1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1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1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1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1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1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1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1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1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0.032877&amp;VAR:V=12.378796&amp;VAR:V0=12.405439&amp;VAR:V1=11.643185&amp;VAR:Y0=2008&amp;VAR:Y1=2009&amp;VAR:P=870.260353&amp;VAR:DATE=20090112&amp;VAR:THRESH=-|-|-","|-|-|-|-"}</definedName>
    <definedName name="_512__FDSAUDITLINK___1">{"fdsup://directions/FAT Viewer?action=UPDATE&amp;creator=factset&amp;DYN_ARGS=TRUE&amp;DOC_NAME=FAT:FQL_AUDITING_CLIENT_TEMPLATE.FAT&amp;display_string=Audit&amp;VAR:KEY=NYHYDYBIZS&amp;VAR:QUERY=RkZfRU5UUlBSX1ZBTF9EQUlMWSgwLCwsUkYsLCdESUwnKQ==&amp;WINDOW=FIRST_POPUP&amp;HEIGHT=450&amp;WIDTH=","450&amp;START_MAXIMIZED=FALSE&amp;VAR:CALENDAR=US&amp;VAR:SYMBOL=B079W5&amp;VAR:INDEX=0"}</definedName>
    <definedName name="_51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1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1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1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1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1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1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1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1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1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1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0.013699&amp;VAR:V=12.394324&amp;VAR:V0=12.405439&amp;VAR:V1=11.643185&amp;VAR:Y0=2008&amp;VAR:Y1=2009&amp;VAR:P=927.450122&amp;VAR:DATE=20090105&amp;VAR:THRESH=-|-|-","|-|-|-|-"}</definedName>
    <definedName name="_513__FDSAUDITLINK___1">{"fdsup://directions/FAT Viewer?action=UPDATE&amp;creator=factset&amp;DYN_ARGS=TRUE&amp;DOC_NAME=FAT:FQL_AUDITING_CLIENT_TEMPLATE.FAT&amp;display_string=Audit&amp;VAR:KEY=LOPIHWHYJS&amp;VAR:QUERY=RkZfRU5UUlBSX1ZBTF9EQUlMWSgwLCwsUkYsLCdESUwnKQ==&amp;WINDOW=FIRST_POPUP&amp;HEIGHT=450&amp;WIDTH=","450&amp;START_MAXIMIZED=FALSE&amp;VAR:CALENDAR=US&amp;VAR:SYMBOL=INFA&amp;VAR:INDEX=0"}</definedName>
    <definedName name="_51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1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1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1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1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1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1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1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1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1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1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0.013699&amp;VAR:V=12.394324&amp;VAR:V0=12.405439&amp;VAR:V1=11.643185&amp;VAR:Y0=2008&amp;VAR:Y1=2009&amp;VAR:P=927.450122&amp;VAR:DATE=20090105&amp;VAR:THRESH=-|-|-","|-|-|-|-"}</definedName>
    <definedName name="_514__FDSAUDITLINK___1">{"fdsup://Directions/FactSet Auditing Viewer?action=AUDIT_VALUE&amp;DB=129&amp;ID1=26864810&amp;VALUEID=03426&amp;SDATE=2009&amp;PERIODTYPE=ANN_STD&amp;window=popup_no_bar&amp;width=385&amp;height=120&amp;START_MAXIMIZED=FALSE&amp;creator=factset&amp;display_string=Audit"}</definedName>
    <definedName name="_51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1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1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1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1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1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1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1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1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1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1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0.013699&amp;VAR:V=12.394324&amp;VAR:V0=12.405439&amp;VAR:V1=11.643185&amp;VAR:Y0=2008&amp;VAR:Y1=2009&amp;VAR:P=927.450122&amp;VAR:DATE=20090105&amp;VAR:THRESH=-|-|-","|-|-|-|-"}</definedName>
    <definedName name="_515__FDSAUDITLINK___1">{"fdsup://Directions/FactSet Auditing Viewer?action=AUDIT_VALUE&amp;DB=129&amp;ID1=26864810&amp;VALUEID=03426&amp;SDATE=2009&amp;PERIODTYPE=ANN_STD&amp;window=popup_no_bar&amp;width=385&amp;height=120&amp;START_MAXIMIZED=FALSE&amp;creator=factset&amp;display_string=Audit"}</definedName>
    <definedName name="_51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1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1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1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1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1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1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1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1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1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1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0.994536&amp;VAR:V=10.579409&amp;VAR:V0=11.763813&amp;VAR:V1=10.573560&amp;VAR:Y0=2008&amp;VAR:Y1=2009&amp;VAR:P=869.420605&amp;VAR:DATE=20081229&amp;VAR:THRESH=-|-|-","|-|-|-|-"}</definedName>
    <definedName name="_516__FDSAUDITLINK___1">{"fdsup://Directions/FactSet Auditing Viewer?action=AUDIT_VALUE&amp;DB=129&amp;ID1=26864810&amp;VALUEID=03426&amp;SDATE=2009&amp;PERIODTYPE=ANN_STD&amp;window=popup_no_bar&amp;width=385&amp;height=120&amp;START_MAXIMIZED=FALSE&amp;creator=factset&amp;display_string=Audit"}</definedName>
    <definedName name="_51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1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1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1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1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1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1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1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1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1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1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0.994536&amp;VAR:V=10.579409&amp;VAR:V0=11.763813&amp;VAR:V1=10.573560&amp;VAR:Y0=2008&amp;VAR:Y1=2009&amp;VAR:P=869.420605&amp;VAR:DATE=20081229&amp;VAR:THRESH=-|-|-","|-|-|-|-"}</definedName>
    <definedName name="_517__FDSAUDITLINK___1">{"fdsup://Directions/FactSet Auditing Viewer?action=AUDIT_VALUE&amp;DB=129&amp;ID1=26864810&amp;VALUEID=03426&amp;SDATE=2009&amp;PERIODTYPE=ANN_STD&amp;window=popup_no_bar&amp;width=385&amp;height=120&amp;START_MAXIMIZED=FALSE&amp;creator=factset&amp;display_string=Audit"}</definedName>
    <definedName name="_51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1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1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1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1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1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1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1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1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1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1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0.994536&amp;VAR:V=10.579409&amp;VAR:V0=11.763813&amp;VAR:V1=10.573560&amp;VAR:Y0=2008&amp;VAR:Y1=2009&amp;VAR:P=869.420605&amp;VAR:DATE=20081229&amp;VAR:THRESH=-|-|-","|-|-|-|-"}</definedName>
    <definedName name="_518__FDSAUDITLINK___1">{"fdsup://Directions/FactSet Auditing Viewer?action=AUDIT_VALUE&amp;DB=129&amp;ID1=48203R10&amp;VALUEID=03426&amp;SDATE=2009&amp;PERIODTYPE=ANN_STD&amp;window=popup_no_bar&amp;width=385&amp;height=120&amp;START_MAXIMIZED=FALSE&amp;creator=factset&amp;display_string=Audit"}</definedName>
    <definedName name="_51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1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1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1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1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1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1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1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1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1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1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0.975410&amp;VAR:V=10.599933&amp;VAR:V0=11.763813&amp;VAR:V1=10.573560&amp;VAR:Y0=2008&amp;VAR:Y1=2009&amp;VAR:P=871.634052&amp;VAR:DATE=20081222&amp;VAR:THRESH=-|-|-","|-|-|-|-"}</definedName>
    <definedName name="_519__FDSAUDITLINK___1">{"fdsup://Directions/FactSet Auditing Viewer?action=AUDIT_VALUE&amp;DB=129&amp;ID1=48203R10&amp;VALUEID=03426&amp;SDATE=2009&amp;PERIODTYPE=ANN_STD&amp;window=popup_no_bar&amp;width=385&amp;height=120&amp;START_MAXIMIZED=FALSE&amp;creator=factset&amp;display_string=Audit"}</definedName>
    <definedName name="_51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1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1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1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1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1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1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1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1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1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2__123Graph_CMC_CSPCB" hidden="1">'[10]#REF'!$E$175:$T$175</definedName>
    <definedName name="_52__FDSAUDITLINK__">{"fdsup://directions/FAT Viewer?action=UPDATE&amp;creator=factset&amp;DYN_ARGS=TRUE&amp;DOC_NAME=FAT:FQL_AUDITING_CLIENT_TEMPLATE.FAT&amp;display_string=Audit&amp;VAR:KEY=YZAZOHSNGH&amp;VAR:QUERY=RkZfRU5UUlBSX1ZBTF9EQUlMWSg0MDc2NywsLCwsJ0RJTCcp&amp;WINDOW=FIRST_POPUP&amp;HEIGHT=450&amp;WIDTH=","450&amp;START_MAXIMIZED=FALSE&amp;VAR:CALENDAR=US&amp;VAR:SYMBOL=402400&amp;VAR:INDEX=0"}</definedName>
    <definedName name="_52__FDSAUDITLINK___1">{"fdsup://Directions/FactSet Auditing Viewer?action=AUDIT_VALUE&amp;DB=129&amp;ID1=14133710&amp;VALUEID=18321&amp;SDATE=2010&amp;PERIODTYPE=ANN_STD&amp;SCFT=3&amp;window=popup_no_bar&amp;width=385&amp;height=120&amp;START_MAXIMIZED=FALSE&amp;creator=factset&amp;display_string=Audit"}</definedName>
    <definedName name="_52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0.975410&amp;VAR:V=10.599933&amp;VAR:V0=11.763813&amp;VAR:V1=10.573560&amp;VAR:Y0=2008&amp;VAR:Y1=2009&amp;VAR:P=871.634052&amp;VAR:DATE=20081222&amp;VAR:THRESH=-|-|-","|-|-|-|-"}</definedName>
    <definedName name="_520__FDSAUDITLINK___1">{"fdsup://Directions/FactSet Auditing Viewer?action=AUDIT_VALUE&amp;DB=129&amp;ID1=17275R10&amp;VALUEID=03426&amp;SDATE=2009&amp;PERIODTYPE=ANN_STD&amp;window=popup_no_bar&amp;width=385&amp;height=120&amp;START_MAXIMIZED=FALSE&amp;creator=factset&amp;display_string=Audit"}</definedName>
    <definedName name="_52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2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2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2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2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2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2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2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2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2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2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0.975410&amp;VAR:V=10.599933&amp;VAR:V0=11.763813&amp;VAR:V1=10.573560&amp;VAR:Y0=2008&amp;VAR:Y1=2009&amp;VAR:P=871.634052&amp;VAR:DATE=20081222&amp;VAR:THRESH=-|-|-","|-|-|-|-"}</definedName>
    <definedName name="_521__FDSAUDITLINK___1">{"fdsup://Directions/FactSet Auditing Viewer?action=AUDIT_VALUE&amp;DB=129&amp;ID1=17275R10&amp;VALUEID=03426&amp;SDATE=2009&amp;PERIODTYPE=ANN_STD&amp;window=popup_no_bar&amp;width=385&amp;height=120&amp;START_MAXIMIZED=FALSE&amp;creator=factset&amp;display_string=Audit"}</definedName>
    <definedName name="_52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2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2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2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2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2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2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2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2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2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2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0.956284&amp;VAR:V=10.620536&amp;VAR:V0=11.763813&amp;VAR:V1=10.573560&amp;VAR:Y0=2008&amp;VAR:Y1=2009&amp;VAR:P=868.574005&amp;VAR:DATE=20081215&amp;VAR:THRESH=-|-|-","|-|-|-|-"}</definedName>
    <definedName name="_522__FDSAUDITLINK___1">{"fdsup://Directions/FactSet Auditing Viewer?action=AUDIT_VALUE&amp;DB=129&amp;ID1=30613710&amp;VALUEID=02001&amp;SDATE=201001&amp;PERIODTYPE=QTR_STD&amp;window=popup_no_bar&amp;width=385&amp;height=120&amp;START_MAXIMIZED=FALSE&amp;creator=factset&amp;display_string=Audit"}</definedName>
    <definedName name="_52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2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2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2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2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2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2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2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2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2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2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0.956284&amp;VAR:V=10.620536&amp;VAR:V0=11.763813&amp;VAR:V1=10.573560&amp;VAR:Y0=2008&amp;VAR:Y1=2009&amp;VAR:P=868.574005&amp;VAR:DATE=20081215&amp;VAR:THRESH=-|-|-","|-|-|-|-"}</definedName>
    <definedName name="_523__FDSAUDITLINK___1">{"fdsup://Directions/FactSet Auditing Viewer?action=AUDIT_VALUE&amp;DB=129&amp;ID1=30613710&amp;VALUEID=02001&amp;SDATE=201001&amp;PERIODTYPE=QTR_STD&amp;window=popup_no_bar&amp;width=385&amp;height=120&amp;START_MAXIMIZED=FALSE&amp;creator=factset&amp;display_string=Audit"}</definedName>
    <definedName name="_52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2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2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2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2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2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2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2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2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2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2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0.956284&amp;VAR:V=10.620536&amp;VAR:V0=11.763813&amp;VAR:V1=10.573560&amp;VAR:Y0=2008&amp;VAR:Y1=2009&amp;VAR:P=868.574005&amp;VAR:DATE=20081215&amp;VAR:THRESH=-|-|-","|-|-|-|-"}</definedName>
    <definedName name="_524__FDSAUDITLINK___1">{"fdsup://Directions/FactSet Auditing Viewer?action=AUDIT_VALUE&amp;DB=129&amp;ID1=30613710&amp;VALUEID=02001&amp;SDATE=201001&amp;PERIODTYPE=QTR_STD&amp;window=popup_no_bar&amp;width=385&amp;height=120&amp;START_MAXIMIZED=FALSE&amp;creator=factset&amp;display_string=Audit"}</definedName>
    <definedName name="_52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2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2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2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2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2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2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2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2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2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2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0.937158&amp;VAR:V=10.641219&amp;VAR:V0=11.763813&amp;VAR:V1=10.573560&amp;VAR:Y0=2008&amp;VAR:Y1=2009&amp;VAR:P=909.703486&amp;VAR:DATE=20081208&amp;VAR:THRESH=-|-|-","|-|-|-|-"}</definedName>
    <definedName name="_525__FDSAUDITLINK___1">{"fdsup://Directions/FactSet Auditing Viewer?action=AUDIT_VALUE&amp;DB=129&amp;ID1=30613710&amp;VALUEID=02001&amp;SDATE=201001&amp;PERIODTYPE=QTR_STD&amp;window=popup_no_bar&amp;width=385&amp;height=120&amp;START_MAXIMIZED=FALSE&amp;creator=factset&amp;display_string=Audit"}</definedName>
    <definedName name="_52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2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2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2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2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2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2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2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2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2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2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0.937158&amp;VAR:V=10.641219&amp;VAR:V0=11.763813&amp;VAR:V1=10.573560&amp;VAR:Y0=2008&amp;VAR:Y1=2009&amp;VAR:P=909.703486&amp;VAR:DATE=20081208&amp;VAR:THRESH=-|-|-","|-|-|-|-"}</definedName>
    <definedName name="_526__FDSAUDITLINK___1">{"fdsup://Directions/FactSet Auditing Viewer?action=AUDIT_VALUE&amp;DB=129&amp;ID1=20452A10&amp;VALUEID=02001&amp;SDATE=201001&amp;PERIODTYPE=QTR_STD&amp;window=popup_no_bar&amp;width=385&amp;height=120&amp;START_MAXIMIZED=FALSE&amp;creator=factset&amp;display_string=Audit"}</definedName>
    <definedName name="_52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2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2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2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2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2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2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2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2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2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2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0.937158&amp;VAR:V=10.641219&amp;VAR:V0=11.763813&amp;VAR:V1=10.573560&amp;VAR:Y0=2008&amp;VAR:Y1=2009&amp;VAR:P=909.703486&amp;VAR:DATE=20081208&amp;VAR:THRESH=-|-|-","|-|-|-|-"}</definedName>
    <definedName name="_527__FDSAUDITLINK___1">{"fdsup://Directions/FactSet Auditing Viewer?action=AUDIT_VALUE&amp;DB=129&amp;ID1=20452A10&amp;VALUEID=02001&amp;SDATE=201001&amp;PERIODTYPE=QTR_STD&amp;window=popup_no_bar&amp;width=385&amp;height=120&amp;START_MAXIMIZED=FALSE&amp;creator=factset&amp;display_string=Audit"}</definedName>
    <definedName name="_52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2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2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2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2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2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2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2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2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2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27cb63e24084dd083f0c18911595eea" hidden="1">#REF!</definedName>
    <definedName name="_52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0.918033&amp;VAR:V=10.661984&amp;VAR:V0=11.763813&amp;VAR:V1=10.573560&amp;VAR:Y0=2008&amp;VAR:Y1=2009&amp;VAR:P=816.211407&amp;VAR:DATE=20081201&amp;VAR:THRESH=-|-|-","|-|-|-|-"}</definedName>
    <definedName name="_528__FDSAUDITLINK___1">{"fdsup://Directions/FactSet Auditing Viewer?action=AUDIT_VALUE&amp;DB=129&amp;ID1=20452A10&amp;VALUEID=02001&amp;SDATE=201001&amp;PERIODTYPE=QTR_STD&amp;window=popup_no_bar&amp;width=385&amp;height=120&amp;START_MAXIMIZED=FALSE&amp;creator=factset&amp;display_string=Audit"}</definedName>
    <definedName name="_52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2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2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2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2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2849dacc9234e4a990f64b638695578" hidden="1">#REF!</definedName>
    <definedName name="_52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2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2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2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2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2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0.918033&amp;VAR:V=10.661984&amp;VAR:V0=11.763813&amp;VAR:V1=10.573560&amp;VAR:Y0=2008&amp;VAR:Y1=2009&amp;VAR:P=816.211407&amp;VAR:DATE=20081201&amp;VAR:THRESH=-|-|-","|-|-|-|-"}</definedName>
    <definedName name="_529__FDSAUDITLINK___1">{"fdsup://Directions/FactSet Auditing Viewer?action=AUDIT_VALUE&amp;DB=129&amp;ID1=20452A10&amp;VALUEID=02001&amp;SDATE=201001&amp;PERIODTYPE=QTR_STD&amp;window=popup_no_bar&amp;width=385&amp;height=120&amp;START_MAXIMIZED=FALSE&amp;creator=factset&amp;display_string=Audit"}</definedName>
    <definedName name="_52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2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2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2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2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2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2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296ae7deb53432b8c970a469993ee06" hidden="1">#REF!</definedName>
    <definedName name="_52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2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2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3__123Graph_CMC_CSZEM" hidden="1">'[10]#REF'!$E$215:$T$215</definedName>
    <definedName name="_53__FDSAUDITLINK__">{"fdsup://IBCentral/FAT Viewer?action=UPDATE&amp;creator=factset&amp;DOC_NAME=fat:reuters_qtrly_source_window.fat&amp;display_string=Audit&amp;DYN_ARGS=TRUE&amp;VAR:ID1=48116510&amp;VAR:RCODE=STLD&amp;VAR:SDATE=20080799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_1">{"fdsup://Directions/FactSet Auditing Viewer?action=AUDIT_VALUE&amp;DB=129&amp;ID1=14133710&amp;VALUEID=18141&amp;SDATE=2010&amp;PERIODTYPE=ANN_STD&amp;SCFT=3&amp;window=popup_no_bar&amp;width=385&amp;height=120&amp;START_MAXIMIZED=FALSE&amp;creator=factset&amp;display_string=Audit"}</definedName>
    <definedName name="_53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0.918033&amp;VAR:V=10.661984&amp;VAR:V0=11.763813&amp;VAR:V1=10.573560&amp;VAR:Y0=2008&amp;VAR:Y1=2009&amp;VAR:P=816.211407&amp;VAR:DATE=20081201&amp;VAR:THRESH=-|-|-","|-|-|-|-"}</definedName>
    <definedName name="_530__FDSAUDITLINK___1">{"fdsup://Directions/FactSet Auditing Viewer?action=AUDIT_VALUE&amp;DB=129&amp;ID1=67000610&amp;VALUEID=02001&amp;SDATE=201002&amp;PERIODTYPE=QTR_STD&amp;window=popup_no_bar&amp;width=385&amp;height=120&amp;START_MAXIMIZED=FALSE&amp;creator=factset&amp;display_string=Audit"}</definedName>
    <definedName name="_53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3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3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3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3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3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3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3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3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3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3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0.898907&amp;VAR:V=10.831332&amp;VAR:V0=12.214022&amp;VAR:V1=10.695169&amp;VAR:Y0=2008&amp;VAR:Y1=2009&amp;VAR:P=851.809392&amp;VAR:DATE=20081124&amp;VAR:THRESH=-|-|-","|-|-|-|-"}</definedName>
    <definedName name="_531__FDSAUDITLINK___1">{"fdsup://Directions/FactSet Auditing Viewer?action=AUDIT_VALUE&amp;DB=129&amp;ID1=67000610&amp;VALUEID=02001&amp;SDATE=201002&amp;PERIODTYPE=QTR_STD&amp;window=popup_no_bar&amp;width=385&amp;height=120&amp;START_MAXIMIZED=FALSE&amp;creator=factset&amp;display_string=Audit"}</definedName>
    <definedName name="_53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3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3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3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3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3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3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3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3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3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3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0.898907&amp;VAR:V=10.831332&amp;VAR:V0=12.214022&amp;VAR:V1=10.695169&amp;VAR:Y0=2008&amp;VAR:Y1=2009&amp;VAR:P=851.809392&amp;VAR:DATE=20081124&amp;VAR:THRESH=-|-|-","|-|-|-|-"}</definedName>
    <definedName name="_532__FDSAUDITLINK___1">{"fdsup://Directions/FactSet Auditing Viewer?action=AUDIT_VALUE&amp;DB=129&amp;ID1=67000610&amp;VALUEID=02001&amp;SDATE=201002&amp;PERIODTYPE=QTR_STD&amp;window=popup_no_bar&amp;width=385&amp;height=120&amp;START_MAXIMIZED=FALSE&amp;creator=factset&amp;display_string=Audit"}</definedName>
    <definedName name="_53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3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3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3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3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3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3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3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3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3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3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0.898907&amp;VAR:V=10.831332&amp;VAR:V0=12.214022&amp;VAR:V1=10.695169&amp;VAR:Y0=2008&amp;VAR:Y1=2009&amp;VAR:P=851.809392&amp;VAR:DATE=20081124&amp;VAR:THRESH=-|-|-","|-|-|-|-"}</definedName>
    <definedName name="_533__FDSAUDITLINK___1">{"fdsup://Directions/FactSet Auditing Viewer?action=AUDIT_VALUE&amp;DB=129&amp;ID1=67000610&amp;VALUEID=02001&amp;SDATE=201002&amp;PERIODTYPE=QTR_STD&amp;window=popup_no_bar&amp;width=385&amp;height=120&amp;START_MAXIMIZED=FALSE&amp;creator=factset&amp;display_string=Audit"}</definedName>
    <definedName name="_53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3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3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3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3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3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3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3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3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3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3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0.879781&amp;VAR:V=10.857484&amp;VAR:V0=12.214022&amp;VAR:V1=10.695169&amp;VAR:Y0=2008&amp;VAR:Y1=2009&amp;VAR:P=850.749341&amp;VAR:DATE=20081117&amp;VAR:THRESH=-|-|-","|-|-|-|-"}</definedName>
    <definedName name="_534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3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3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3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3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3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3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3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3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3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3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3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0.879781&amp;VAR:V=10.857484&amp;VAR:V0=12.214022&amp;VAR:V1=10.695169&amp;VAR:Y0=2008&amp;VAR:Y1=2009&amp;VAR:P=850.749341&amp;VAR:DATE=20081117&amp;VAR:THRESH=-|-|-","|-|-|-|-"}</definedName>
    <definedName name="_535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3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3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3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3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3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3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3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3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3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3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3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0.879781&amp;VAR:V=10.857484&amp;VAR:V0=12.214022&amp;VAR:V1=10.695169&amp;VAR:Y0=2008&amp;VAR:Y1=2009&amp;VAR:P=850.749341&amp;VAR:DATE=20081117&amp;VAR:THRESH=-|-|-","|-|-|-|-"}</definedName>
    <definedName name="_536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3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3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3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3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3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3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3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3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3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3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3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0.860656&amp;VAR:V=10.883762&amp;VAR:V0=12.214022&amp;VAR:V1=10.695169&amp;VAR:Y0=2008&amp;VAR:Y1=2009&amp;VAR:P=919.208671&amp;VAR:DATE=20081110&amp;VAR:THRESH=-|-|-","|-|-|-|-"}</definedName>
    <definedName name="_537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3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3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3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3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3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3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3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3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3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3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3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0.860656&amp;VAR:V=10.883762&amp;VAR:V0=12.214022&amp;VAR:V1=10.695169&amp;VAR:Y0=2008&amp;VAR:Y1=2009&amp;VAR:P=919.208671&amp;VAR:DATE=20081110&amp;VAR:THRESH=-|-|-","|-|-|-|-"}</definedName>
    <definedName name="_538__FDSAUDITLINK___1">{"fdsup://Directions/FactSet Auditing Viewer?action=AUDIT_VALUE&amp;DB=129&amp;ID1=68389X10&amp;VALUEID=02001&amp;SDATE=200903&amp;PERIODTYPE=QTR_STD&amp;window=popup_no_bar&amp;width=385&amp;height=120&amp;START_MAXIMIZED=FALSE&amp;creator=factset&amp;display_string=Audit"}</definedName>
    <definedName name="_53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3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3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3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3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3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3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3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3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3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3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0.860656&amp;VAR:V=10.883762&amp;VAR:V0=12.214022&amp;VAR:V1=10.695169&amp;VAR:Y0=2008&amp;VAR:Y1=2009&amp;VAR:P=919.208671&amp;VAR:DATE=20081110&amp;VAR:THRESH=-|-|-","|-|-|-|-"}</definedName>
    <definedName name="_539__FDSAUDITLINK___1">{"fdsup://Directions/FactSet Auditing Viewer?action=AUDIT_VALUE&amp;DB=129&amp;ID1=68389X10&amp;VALUEID=02001&amp;SDATE=200903&amp;PERIODTYPE=QTR_STD&amp;window=popup_no_bar&amp;width=385&amp;height=120&amp;START_MAXIMIZED=FALSE&amp;creator=factset&amp;display_string=Audit"}</definedName>
    <definedName name="_53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3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3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3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3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3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3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3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3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3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3a4dd657a7d492080838d3eb8c3260d" hidden="1">#REF!</definedName>
    <definedName name="_54__123Graph_CR_DCON" hidden="1">[10]Sheet3!#REF!</definedName>
    <definedName name="_54__FDSAUDITLINK__">{"fdsup://IBCentral/FAT Viewer?action=UPDATE&amp;creator=factset&amp;DOC_NAME=fat:reuters_annual_shs_src_window.fat&amp;display_string=Audit&amp;DYN_ARGS=TRUE&amp;VAR:ID1=11875910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54__FDSAUDITLINK___1">{"fdsup://directions/FAT Viewer?action=UPDATE&amp;creator=factset&amp;DYN_ARGS=TRUE&amp;DOC_NAME=FAT:FQL_AUDITING_CLIENT_TEMPLATE.FAT&amp;display_string=Audit&amp;VAR:KEY=TIBGJKLKFU&amp;VAR:QUERY=RkZfRUJJVERBX0lCKExUTSwwKQ==&amp;WINDOW=FIRST_POPUP&amp;HEIGHT=450&amp;WIDTH=450&amp;START_MAXIMIZED=","FALSE&amp;VAR:CALENDAR=US&amp;VAR:SYMBOL=CARB&amp;VAR:INDEX=0"}</definedName>
    <definedName name="_54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0.841530&amp;VAR:V=10.910168&amp;VAR:V0=12.214022&amp;VAR:V1=10.695169&amp;VAR:Y0=2008&amp;VAR:Y1=2009&amp;VAR:P=966.303470&amp;VAR:DATE=20081103&amp;VAR:THRESH=-|-|-","|-|-|-|-"}</definedName>
    <definedName name="_540__FDSAUDITLINK___1">{"fdsup://Directions/FactSet Auditing Viewer?action=AUDIT_VALUE&amp;DB=129&amp;ID1=68389X10&amp;VALUEID=02001&amp;SDATE=200903&amp;PERIODTYPE=QTR_STD&amp;window=popup_no_bar&amp;width=385&amp;height=120&amp;START_MAXIMIZED=FALSE&amp;creator=factset&amp;display_string=Audit"}</definedName>
    <definedName name="_54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4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4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4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4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4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4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4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4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4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4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0.841530&amp;VAR:V=10.910168&amp;VAR:V0=12.214022&amp;VAR:V1=10.695169&amp;VAR:Y0=2008&amp;VAR:Y1=2009&amp;VAR:P=966.303470&amp;VAR:DATE=20081103&amp;VAR:THRESH=-|-|-","|-|-|-|-"}</definedName>
    <definedName name="_541__FDSAUDITLINK___1">{"fdsup://Directions/FactSet Auditing Viewer?action=AUDIT_VALUE&amp;DB=129&amp;ID1=68389X10&amp;VALUEID=02001&amp;SDATE=200903&amp;PERIODTYPE=QTR_STD&amp;window=popup_no_bar&amp;width=385&amp;height=120&amp;START_MAXIMIZED=FALSE&amp;creator=factset&amp;display_string=Audit"}</definedName>
    <definedName name="_54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4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4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4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4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4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4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4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4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4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4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0.841530&amp;VAR:V=10.910168&amp;VAR:V0=12.214022&amp;VAR:V1=10.695169&amp;VAR:Y0=2008&amp;VAR:Y1=2009&amp;VAR:P=966.303470&amp;VAR:DATE=20081103&amp;VAR:THRESH=-|-|-","|-|-|-|-"}</definedName>
    <definedName name="_542__FDSAUDITLINK___1">{"fdsup://Directions/FactSet Auditing Viewer?action=AUDIT_VALUE&amp;DB=129&amp;ID1=38259P50&amp;VALUEID=02001&amp;SDATE=201001&amp;PERIODTYPE=QTR_STD&amp;window=popup_no_bar&amp;width=385&amp;height=120&amp;START_MAXIMIZED=FALSE&amp;creator=factset&amp;display_string=Audit"}</definedName>
    <definedName name="_54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4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4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4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4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4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4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4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4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4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4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0.822404&amp;VAR:V=11.726290&amp;VAR:V0=13.856163&amp;VAR:V1=11.349554&amp;VAR:Y0=2008&amp;VAR:Y1=2009&amp;VAR:P=848.919800&amp;VAR:DATE=20081027&amp;VAR:THRESH=-|-|-","|-|-|-|-"}</definedName>
    <definedName name="_543__FDSAUDITLINK___1">{"fdsup://Directions/FactSet Auditing Viewer?action=AUDIT_VALUE&amp;DB=129&amp;ID1=38259P50&amp;VALUEID=02001&amp;SDATE=201001&amp;PERIODTYPE=QTR_STD&amp;window=popup_no_bar&amp;width=385&amp;height=120&amp;START_MAXIMIZED=FALSE&amp;creator=factset&amp;display_string=Audit"}</definedName>
    <definedName name="_54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4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4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4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4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4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4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4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4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4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43bd27f49c0477f9cf713debc845cc7" hidden="1">#REF!</definedName>
    <definedName name="_54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0.822404&amp;VAR:V=11.726290&amp;VAR:V0=13.856163&amp;VAR:V1=11.349554&amp;VAR:Y0=2008&amp;VAR:Y1=2009&amp;VAR:P=848.919800&amp;VAR:DATE=20081027&amp;VAR:THRESH=-|-|-","|-|-|-|-"}</definedName>
    <definedName name="_544__FDSAUDITLINK___1">{"fdsup://Directions/FactSet Auditing Viewer?action=AUDIT_VALUE&amp;DB=129&amp;ID1=38259P50&amp;VALUEID=02001&amp;SDATE=201001&amp;PERIODTYPE=QTR_STD&amp;window=popup_no_bar&amp;width=385&amp;height=120&amp;START_MAXIMIZED=FALSE&amp;creator=factset&amp;display_string=Audit"}</definedName>
    <definedName name="_54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4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4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4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4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4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4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4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4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4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4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0.822404&amp;VAR:V=11.726290&amp;VAR:V0=13.856163&amp;VAR:V1=11.349554&amp;VAR:Y0=2008&amp;VAR:Y1=2009&amp;VAR:P=848.919800&amp;VAR:DATE=20081027&amp;VAR:THRESH=-|-|-","|-|-|-|-"}</definedName>
    <definedName name="_545__FDSAUDITLINK___1">{"fdsup://Directions/FactSet Auditing Viewer?action=AUDIT_VALUE&amp;DB=129&amp;ID1=38259P50&amp;VALUEID=02001&amp;SDATE=201001&amp;PERIODTYPE=QTR_STD&amp;window=popup_no_bar&amp;width=385&amp;height=120&amp;START_MAXIMIZED=FALSE&amp;creator=factset&amp;display_string=Audit"}</definedName>
    <definedName name="_54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4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4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4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4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4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4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4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4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4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4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0.803279&amp;VAR:V=11.768358&amp;VAR:V0=13.856163&amp;VAR:V1=11.349554&amp;VAR:Y0=2008&amp;VAR:Y1=2009&amp;VAR:P=985.396100&amp;VAR:DATE=20081020&amp;VAR:THRESH=-|-|-","|-|-|-|-"}</definedName>
    <definedName name="_546__FDSAUDITLINK___1">{"fdsup://Directions/FactSet Auditing Viewer?action=AUDIT_VALUE&amp;DB=129&amp;ID1=88076W10&amp;VALUEID=02001&amp;SDATE=201001&amp;PERIODTYPE=QTR_STD&amp;window=popup_no_bar&amp;width=385&amp;height=120&amp;START_MAXIMIZED=FALSE&amp;creator=factset&amp;display_string=Audit"}</definedName>
    <definedName name="_54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4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4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4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4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4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4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4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4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4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4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0.803279&amp;VAR:V=11.768358&amp;VAR:V0=13.856163&amp;VAR:V1=11.349554&amp;VAR:Y0=2008&amp;VAR:Y1=2009&amp;VAR:P=985.396100&amp;VAR:DATE=20081020&amp;VAR:THRESH=-|-|-","|-|-|-|-"}</definedName>
    <definedName name="_547__FDSAUDITLINK___1">{"fdsup://Directions/FactSet Auditing Viewer?action=AUDIT_VALUE&amp;DB=129&amp;ID1=88076W10&amp;VALUEID=02001&amp;SDATE=201001&amp;PERIODTYPE=QTR_STD&amp;window=popup_no_bar&amp;width=385&amp;height=120&amp;START_MAXIMIZED=FALSE&amp;creator=factset&amp;display_string=Audit"}</definedName>
    <definedName name="_54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4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4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4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4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4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4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4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4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4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4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0.803279&amp;VAR:V=11.768358&amp;VAR:V0=13.856163&amp;VAR:V1=11.349554&amp;VAR:Y0=2008&amp;VAR:Y1=2009&amp;VAR:P=985.396100&amp;VAR:DATE=20081020&amp;VAR:THRESH=-|-|-","|-|-|-|-"}</definedName>
    <definedName name="_548__FDSAUDITLINK___1">{"fdsup://Directions/FactSet Auditing Viewer?action=AUDIT_VALUE&amp;DB=129&amp;ID1=88076W10&amp;VALUEID=02001&amp;SDATE=201001&amp;PERIODTYPE=QTR_STD&amp;window=popup_no_bar&amp;width=385&amp;height=120&amp;START_MAXIMIZED=FALSE&amp;creator=factset&amp;display_string=Audit"}</definedName>
    <definedName name="_54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4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4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4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4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4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4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4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4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4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4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0.784153&amp;VAR:V=11.810730&amp;VAR:V0=13.856163&amp;VAR:V1=11.349554&amp;VAR:Y0=2008&amp;VAR:Y1=2009&amp;VAR:P=1003.353200&amp;VAR:DATE=20081013&amp;VAR:THRESH=-|-|","-|-|-|-|-"}</definedName>
    <definedName name="_549__FDSAUDITLINK___1">{"fdsup://Directions/FactSet Auditing Viewer?action=AUDIT_VALUE&amp;DB=129&amp;ID1=88076W10&amp;VALUEID=02001&amp;SDATE=201001&amp;PERIODTYPE=QTR_STD&amp;window=popup_no_bar&amp;width=385&amp;height=120&amp;START_MAXIMIZED=FALSE&amp;creator=factset&amp;display_string=Audit"}</definedName>
    <definedName name="_54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4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4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4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4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4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4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4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4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4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4b709d0d47c43f9ae7e3f7b85db2aae" hidden="1">#REF!</definedName>
    <definedName name="_54d39d70510945bea81a07a05117ab81" hidden="1">#REF!</definedName>
    <definedName name="_55__123Graph_CR_DDRA" hidden="1">[10]Sheet3!#REF!</definedName>
    <definedName name="_55__FDSAUDITLINK__">{"fdsup://IBCentral/FAT Viewer?action=UPDATE&amp;creator=factset&amp;DOC_NAME=fat:reuters_annual_shs_src_window.fat&amp;display_string=Audit&amp;DYN_ARGS=TRUE&amp;VAR:ID1=48116510&amp;VAR:RCODE=FDSSHSOUTDEPS&amp;VAR:SDATE=20071099&amp;VAR:FREQ=Y&amp;VAR:RELITEM=RP&amp;VAR:CURRENCY=&amp;VAR:CURRSOURCE","=EXSHARE&amp;VAR:NATFREQ=ANNUAL&amp;VAR:RFIELD=FINALIZED&amp;VAR:DB_TYPE=&amp;VAR:UNITS=M&amp;window=popup&amp;width=450&amp;height=300&amp;START_MAXIMIZED=FALSE"}</definedName>
    <definedName name="_55__FDSAUDITLINK___1">{"fdsup://directions/FAT Viewer?action=UPDATE&amp;creator=factset&amp;DYN_ARGS=TRUE&amp;DOC_NAME=FAT:FQL_AUDITING_CLIENT_TEMPLATE.FAT&amp;display_string=Audit&amp;VAR:KEY=RQDOJQXOHS&amp;VAR:QUERY=RkZfRU5UUlBSX1ZBTF9EQUlMWSgwLCwsUkYsLCdESUwnKQ==&amp;WINDOW=FIRST_POPUP&amp;HEIGHT=450&amp;WIDTH=","450&amp;START_MAXIMIZED=FALSE&amp;VAR:CALENDAR=US&amp;VAR:SYMBOL=CARB&amp;VAR:INDEX=0"}</definedName>
    <definedName name="_55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0.784153&amp;VAR:V=11.810730&amp;VAR:V0=13.856163&amp;VAR:V1=11.349554&amp;VAR:Y0=2008&amp;VAR:Y1=2009&amp;VAR:P=1003.353200&amp;VAR:DATE=20081013&amp;VAR:THRESH=-|-|","-|-|-|-|-"}</definedName>
    <definedName name="_550__FDSAUDITLINK___1">{"fdsup://Directions/FactSet Auditing Viewer?action=AUDIT_VALUE&amp;DB=129&amp;ID1=42823610&amp;VALUEID=02001&amp;SDATE=201002&amp;PERIODTYPE=QTR_STD&amp;window=popup_no_bar&amp;width=385&amp;height=120&amp;START_MAXIMIZED=FALSE&amp;creator=factset&amp;display_string=Audit"}</definedName>
    <definedName name="_55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5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5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5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5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5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5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5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5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5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5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0.784153&amp;VAR:V=11.810730&amp;VAR:V0=13.856163&amp;VAR:V1=11.349554&amp;VAR:Y0=2008&amp;VAR:Y1=2009&amp;VAR:P=1003.353200&amp;VAR:DATE=20081013&amp;VAR:THRESH=-|-|","-|-|-|-|-"}</definedName>
    <definedName name="_551__FDSAUDITLINK___1">{"fdsup://Directions/FactSet Auditing Viewer?action=AUDIT_VALUE&amp;DB=129&amp;ID1=42823610&amp;VALUEID=02001&amp;SDATE=201002&amp;PERIODTYPE=QTR_STD&amp;window=popup_no_bar&amp;width=385&amp;height=120&amp;START_MAXIMIZED=FALSE&amp;creator=factset&amp;display_string=Audit"}</definedName>
    <definedName name="_55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5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5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5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5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5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51511c13479489babc62b39448ca4e2" hidden="1">#REF!</definedName>
    <definedName name="_55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5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5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5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5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0.765027&amp;VAR:V=11.853408&amp;VAR:V0=13.856163&amp;VAR:V1=11.349554&amp;VAR:Y0=2008&amp;VAR:Y1=2009&amp;VAR:P=1056.887500&amp;VAR:DATE=20081006&amp;VAR:THRESH=-|-|","-|-|-|-|-"}</definedName>
    <definedName name="_552__FDSAUDITLINK___1">{"fdsup://Directions/FactSet Auditing Viewer?action=AUDIT_VALUE&amp;DB=129&amp;ID1=42823610&amp;VALUEID=02001&amp;SDATE=201002&amp;PERIODTYPE=QTR_STD&amp;window=popup_no_bar&amp;width=385&amp;height=120&amp;START_MAXIMIZED=FALSE&amp;creator=factset&amp;display_string=Audit"}</definedName>
    <definedName name="_55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5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5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5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5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5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5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5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5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5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5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0.765027&amp;VAR:V=11.853408&amp;VAR:V0=13.856163&amp;VAR:V1=11.349554&amp;VAR:Y0=2008&amp;VAR:Y1=2009&amp;VAR:P=1056.887500&amp;VAR:DATE=20081006&amp;VAR:THRESH=-|-|","-|-|-|-|-"}</definedName>
    <definedName name="_553__FDSAUDITLINK___1">{"fdsup://Directions/FactSet Auditing Viewer?action=AUDIT_VALUE&amp;DB=129&amp;ID1=42823610&amp;VALUEID=02001&amp;SDATE=201002&amp;PERIODTYPE=QTR_STD&amp;window=popup_no_bar&amp;width=385&amp;height=120&amp;START_MAXIMIZED=FALSE&amp;creator=factset&amp;display_string=Audit"}</definedName>
    <definedName name="_55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5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5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5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5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5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5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5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5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5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5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0.765027&amp;VAR:V=11.853408&amp;VAR:V0=13.856163&amp;VAR:V1=11.349554&amp;VAR:Y0=2008&amp;VAR:Y1=2009&amp;VAR:P=1056.887500&amp;VAR:DATE=20081006&amp;VAR:THRESH=-|-|","-|-|-|-|-"}</definedName>
    <definedName name="_554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5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5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5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5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5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5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5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5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5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5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5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0.745902&amp;VAR:V=12.790153&amp;VAR:V0=15.272089&amp;VAR:V1=12.119209&amp;VAR:Y0=2008&amp;VAR:Y1=2009&amp;VAR:P=1106.391000&amp;VAR:DATE=20080929&amp;VAR:THRESH=-|-|","-|-|-|-|-"}</definedName>
    <definedName name="_555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5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5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5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5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5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5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5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5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5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5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5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0.745902&amp;VAR:V=12.790153&amp;VAR:V0=15.272089&amp;VAR:V1=12.119209&amp;VAR:Y0=2008&amp;VAR:Y1=2009&amp;VAR:P=1106.391000&amp;VAR:DATE=20080929&amp;VAR:THRESH=-|-|","-|-|-|-|-"}</definedName>
    <definedName name="_556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5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5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5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5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5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5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5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5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5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5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5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0.745902&amp;VAR:V=12.790153&amp;VAR:V0=15.272089&amp;VAR:V1=12.119209&amp;VAR:Y0=2008&amp;VAR:Y1=2009&amp;VAR:P=1106.391000&amp;VAR:DATE=20080929&amp;VAR:THRESH=-|-|","-|-|-|-|-"}</definedName>
    <definedName name="_557__FDSAUDITLINK___1">{"fdsup://Directions/FactSet Auditing Viewer?action=AUDIT_VALUE&amp;DB=129&amp;ID1=26864810&amp;VALUEID=02001&amp;SDATE=201001&amp;PERIODTYPE=QTR_STD&amp;window=popup_no_bar&amp;width=385&amp;height=120&amp;START_MAXIMIZED=FALSE&amp;creator=factset&amp;display_string=Audit"}</definedName>
    <definedName name="_55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5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5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5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5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5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5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5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5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5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5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0.726776&amp;VAR:V=12.843674&amp;VAR:V0=15.272089&amp;VAR:V1=12.119209&amp;VAR:Y0=2008&amp;VAR:Y1=2009&amp;VAR:P=1207.093400&amp;VAR:DATE=20080922&amp;VAR:THRESH=-|-|","-|-|-|-|-"}</definedName>
    <definedName name="_558__FDSAUDITLINK___1">{"fdsup://Directions/FactSet Auditing Viewer?action=AUDIT_VALUE&amp;DB=129&amp;ID1=48203R10&amp;VALUEID=02001&amp;SDATE=201001&amp;PERIODTYPE=QTR_STD&amp;window=popup_no_bar&amp;width=385&amp;height=120&amp;START_MAXIMIZED=FALSE&amp;creator=factset&amp;display_string=Audit"}</definedName>
    <definedName name="_55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5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5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5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5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5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5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5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5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5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5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0.726776&amp;VAR:V=12.843674&amp;VAR:V0=15.272089&amp;VAR:V1=12.119209&amp;VAR:Y0=2008&amp;VAR:Y1=2009&amp;VAR:P=1207.093400&amp;VAR:DATE=20080922&amp;VAR:THRESH=-|-|","-|-|-|-|-"}</definedName>
    <definedName name="_559__FDSAUDITLINK___1">{"fdsup://Directions/FactSet Auditing Viewer?action=AUDIT_VALUE&amp;DB=129&amp;ID1=48203R10&amp;VALUEID=02001&amp;SDATE=201001&amp;PERIODTYPE=QTR_STD&amp;window=popup_no_bar&amp;width=385&amp;height=120&amp;START_MAXIMIZED=FALSE&amp;creator=factset&amp;display_string=Audit"}</definedName>
    <definedName name="_55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5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5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5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5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5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5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5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5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5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5a413c004804dcbb6e6d8eca53236fe" hidden="1">#REF!</definedName>
    <definedName name="_56__123Graph_CR_DGEO" hidden="1">[10]Sheet3!#REF!</definedName>
    <definedName name="_56__FDSAUDITLINK__">{"fdsup://IBCentral/FAT Viewer?action=UPDATE&amp;creator=factset&amp;DOC_NAME=fat:reuters_qtrly_source_window.fat&amp;display_string=Audit&amp;DYN_ARGS=TRUE&amp;VAR:ID1=00108410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6__FDSAUDITLINK___1">{"fdsup://Directions/FactSet Auditing Viewer?action=AUDIT_VALUE&amp;DB=129&amp;ID1=14133710&amp;VALUEID=02001&amp;SDATE=201103&amp;PERIODTYPE=QTR_STD&amp;SCFT=3&amp;window=popup_no_bar&amp;width=385&amp;height=120&amp;START_MAXIMIZED=FALSE&amp;creator=factset&amp;display_string=Audit"}</definedName>
    <definedName name="_56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0.726776&amp;VAR:V=12.843674&amp;VAR:V0=15.272089&amp;VAR:V1=12.119209&amp;VAR:Y0=2008&amp;VAR:Y1=2009&amp;VAR:P=1207.093400&amp;VAR:DATE=20080922&amp;VAR:THRESH=-|-|","-|-|-|-|-"}</definedName>
    <definedName name="_560__FDSAUDITLINK___1">{"fdsup://Directions/FactSet Auditing Viewer?action=AUDIT_VALUE&amp;DB=129&amp;ID1=48203R10&amp;VALUEID=02001&amp;SDATE=201001&amp;PERIODTYPE=QTR_STD&amp;window=popup_no_bar&amp;width=385&amp;height=120&amp;START_MAXIMIZED=FALSE&amp;creator=factset&amp;display_string=Audit"}</definedName>
    <definedName name="_56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6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6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6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6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6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6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6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6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6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6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0.707650&amp;VAR:V=12.897643&amp;VAR:V0=15.272089&amp;VAR:V1=12.119209&amp;VAR:Y0=2008&amp;VAR:Y1=2009&amp;VAR:P=1192.702100&amp;VAR:DATE=20080915&amp;VAR:THRESH=-|-|","-|-|-|-|-"}</definedName>
    <definedName name="_561__FDSAUDITLINK___1">{"fdsup://Directions/FactSet Auditing Viewer?action=AUDIT_VALUE&amp;DB=129&amp;ID1=48203R10&amp;VALUEID=02001&amp;SDATE=201001&amp;PERIODTYPE=QTR_STD&amp;window=popup_no_bar&amp;width=385&amp;height=120&amp;START_MAXIMIZED=FALSE&amp;creator=factset&amp;display_string=Audit"}</definedName>
    <definedName name="_56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6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6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6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6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6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6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6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6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6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6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0.707650&amp;VAR:V=12.897643&amp;VAR:V0=15.272089&amp;VAR:V1=12.119209&amp;VAR:Y0=2008&amp;VAR:Y1=2009&amp;VAR:P=1192.702100&amp;VAR:DATE=20080915&amp;VAR:THRESH=-|-|","-|-|-|-|-"}</definedName>
    <definedName name="_562__FDSAUDITLINK___1">{"fdsup://Directions/FactSet Auditing Viewer?action=AUDIT_VALUE&amp;DB=129&amp;ID1=34959E10&amp;VALUEID=02001&amp;SDATE=201001&amp;PERIODTYPE=QTR_STD&amp;window=popup_no_bar&amp;width=385&amp;height=120&amp;START_MAXIMIZED=FALSE&amp;creator=factset&amp;display_string=Audit"}</definedName>
    <definedName name="_56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6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6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6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6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6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6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6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6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6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6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0.707650&amp;VAR:V=12.897643&amp;VAR:V0=15.272089&amp;VAR:V1=12.119209&amp;VAR:Y0=2008&amp;VAR:Y1=2009&amp;VAR:P=1192.702100&amp;VAR:DATE=20080915&amp;VAR:THRESH=-|-|","-|-|-|-|-"}</definedName>
    <definedName name="_563__FDSAUDITLINK___1">{"fdsup://Directions/FactSet Auditing Viewer?action=AUDIT_VALUE&amp;DB=129&amp;ID1=34959E10&amp;VALUEID=02001&amp;SDATE=201001&amp;PERIODTYPE=QTR_STD&amp;window=popup_no_bar&amp;width=385&amp;height=120&amp;START_MAXIMIZED=FALSE&amp;creator=factset&amp;display_string=Audit"}</definedName>
    <definedName name="_56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6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6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6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6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634c8f3186449da821042bd0a6d7f36" hidden="1">#REF!</definedName>
    <definedName name="_56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6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6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6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6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63bd2a87ab74ae6bfe0c35e4c75945b" hidden="1">#REF!</definedName>
    <definedName name="_56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0.688525&amp;VAR:V=12.952069&amp;VAR:V0=15.272089&amp;VAR:V1=12.119209&amp;VAR:Y0=2008&amp;VAR:Y1=2009&amp;VAR:P=1267.792200&amp;VAR:DATE=20080908&amp;VAR:THRESH=-|-|","-|-|-|-|-"}</definedName>
    <definedName name="_564__FDSAUDITLINK___1">{"fdsup://Directions/FactSet Auditing Viewer?action=AUDIT_VALUE&amp;DB=129&amp;ID1=34959E10&amp;VALUEID=02001&amp;SDATE=201001&amp;PERIODTYPE=QTR_STD&amp;window=popup_no_bar&amp;width=385&amp;height=120&amp;START_MAXIMIZED=FALSE&amp;creator=factset&amp;display_string=Audit"}</definedName>
    <definedName name="_56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6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6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6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6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6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6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6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6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6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6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0.688525&amp;VAR:V=12.952069&amp;VAR:V0=15.272089&amp;VAR:V1=12.119209&amp;VAR:Y0=2008&amp;VAR:Y1=2009&amp;VAR:P=1267.792200&amp;VAR:DATE=20080908&amp;VAR:THRESH=-|-|","-|-|-|-|-"}</definedName>
    <definedName name="_565__FDSAUDITLINK___1">{"fdsup://Directions/FactSet Auditing Viewer?action=AUDIT_VALUE&amp;DB=129&amp;ID1=34959E10&amp;VALUEID=02001&amp;SDATE=201001&amp;PERIODTYPE=QTR_STD&amp;window=popup_no_bar&amp;width=385&amp;height=120&amp;START_MAXIMIZED=FALSE&amp;creator=factset&amp;display_string=Audit"}</definedName>
    <definedName name="_56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6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6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6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6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6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6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6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6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6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6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0.688525&amp;VAR:V=12.952069&amp;VAR:V0=15.272089&amp;VAR:V1=12.119209&amp;VAR:Y0=2008&amp;VAR:Y1=2009&amp;VAR:P=1267.792200&amp;VAR:DATE=20080908&amp;VAR:THRESH=-|-|","-|-|-|-|-"}</definedName>
    <definedName name="_566__FDSAUDITLINK___1">{"fdsup://Directions/FactSet Auditing Viewer?action=AUDIT_VALUE&amp;DB=129&amp;ID1=17275R10&amp;VALUEID=02001&amp;SDATE=201003&amp;PERIODTYPE=QTR_STD&amp;window=popup_no_bar&amp;width=385&amp;height=120&amp;START_MAXIMIZED=FALSE&amp;creator=factset&amp;display_string=Audit"}</definedName>
    <definedName name="_56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6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6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6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6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6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6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6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6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6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6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0.661202&amp;VAR:V=12.632474&amp;VAR:V0=14.589244&amp;VAR:V1=11.820138&amp;VAR:Y0=2008&amp;VAR:Y1=2009&amp;VAR:P=1282.828000&amp;VAR:DATE=20080829&amp;VAR:THRESH=-|-|","-|-|-|-|-"}</definedName>
    <definedName name="_567__FDSAUDITLINK___1">{"fdsup://Directions/FactSet Auditing Viewer?action=AUDIT_VALUE&amp;DB=129&amp;ID1=17275R10&amp;VALUEID=02001&amp;SDATE=201003&amp;PERIODTYPE=QTR_STD&amp;window=popup_no_bar&amp;width=385&amp;height=120&amp;START_MAXIMIZED=FALSE&amp;creator=factset&amp;display_string=Audit"}</definedName>
    <definedName name="_56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6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6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6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6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6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6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6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6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6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6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0.661202&amp;VAR:V=12.632474&amp;VAR:V0=14.589244&amp;VAR:V1=11.820138&amp;VAR:Y0=2008&amp;VAR:Y1=2009&amp;VAR:P=1282.828000&amp;VAR:DATE=20080829&amp;VAR:THRESH=-|-|","-|-|-|-|-"}</definedName>
    <definedName name="_568__FDSAUDITLINK___1">{"fdsup://Directions/FactSet Auditing Viewer?action=AUDIT_VALUE&amp;DB=129&amp;ID1=17275R10&amp;VALUEID=02001&amp;SDATE=201003&amp;PERIODTYPE=QTR_STD&amp;window=popup_no_bar&amp;width=385&amp;height=120&amp;START_MAXIMIZED=FALSE&amp;creator=factset&amp;display_string=Audit"}</definedName>
    <definedName name="_56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6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6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6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6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6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6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6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6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6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68da1d6499b4e5d920bd79052b523c3" hidden="1">#REF!</definedName>
    <definedName name="_56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0.661202&amp;VAR:V=12.632474&amp;VAR:V0=14.589244&amp;VAR:V1=11.820138&amp;VAR:Y0=2008&amp;VAR:Y1=2009&amp;VAR:P=1282.828000&amp;VAR:DATE=20080829&amp;VAR:THRESH=-|-|","-|-|-|-|-"}</definedName>
    <definedName name="_569__FDSAUDITLINK___1">{"fdsup://Directions/FactSet Auditing Viewer?action=AUDIT_VALUE&amp;DB=129&amp;ID1=17275R10&amp;VALUEID=02001&amp;SDATE=201003&amp;PERIODTYPE=QTR_STD&amp;window=popup_no_bar&amp;width=385&amp;height=120&amp;START_MAXIMIZED=FALSE&amp;creator=factset&amp;display_string=Audit"}</definedName>
    <definedName name="_56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6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6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6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6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6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6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6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6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6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7__123Graph_CR_DISP" hidden="1">[10]Sheet3!#REF!</definedName>
    <definedName name="_57__FDSAUDITLINK__">{"fdsup://IBCentral/FAT Viewer?action=UPDATE&amp;creator=factset&amp;DOC_NAME=fat:reuters_qtrly_source_window.fat&amp;display_string=Audit&amp;DYN_ARGS=TRUE&amp;VAR:ID1=00108410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7__FDSAUDITLINK___1">{"fdsup://Directions/FactSet Auditing Viewer?action=AUDIT_VALUE&amp;DB=129&amp;ID1=14133710&amp;VALUEID=05194&amp;SDATE=201103&amp;PERIODTYPE=QTR_STD&amp;SCFT=3&amp;window=popup_no_bar&amp;width=385&amp;height=120&amp;START_MAXIMIZED=FALSE&amp;creator=factset&amp;display_string=Audit"}</definedName>
    <definedName name="_57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0.650273&amp;VAR:V=12.660542&amp;VAR:V0=14.589244&amp;VAR:V1=11.820138&amp;VAR:Y0=2008&amp;VAR:Y1=2009&amp;VAR:P=1266.836800&amp;VAR:DATE=20080825&amp;VAR:THRESH=-|-|","-|-|-|-|-"}</definedName>
    <definedName name="_570__FDSAUDITLINK___1">{"fdsup://Directions/FactSet Auditing Viewer?action=AUDIT_VALUE&amp;DB=129&amp;ID1=30613710&amp;VALUEID=05194&amp;SDATE=201001&amp;PERIODTYPE=QTR_STD&amp;window=popup_no_bar&amp;width=385&amp;height=120&amp;START_MAXIMIZED=FALSE&amp;creator=factset&amp;display_string=Audit"}</definedName>
    <definedName name="_57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7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7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7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7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7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7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7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7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7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7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0.650273&amp;VAR:V=12.660542&amp;VAR:V0=14.589244&amp;VAR:V1=11.820138&amp;VAR:Y0=2008&amp;VAR:Y1=2009&amp;VAR:P=1266.836800&amp;VAR:DATE=20080825&amp;VAR:THRESH=-|-|","-|-|-|-|-"}</definedName>
    <definedName name="_571__FDSAUDITLINK___1">{"fdsup://Directions/FactSet Auditing Viewer?action=AUDIT_VALUE&amp;DB=129&amp;ID1=30613710&amp;VALUEID=05194&amp;SDATE=201001&amp;PERIODTYPE=QTR_STD&amp;window=popup_no_bar&amp;width=385&amp;height=120&amp;START_MAXIMIZED=FALSE&amp;creator=factset&amp;display_string=Audit"}</definedName>
    <definedName name="_57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7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7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7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7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7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7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7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7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7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7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0.650273&amp;VAR:V=12.660542&amp;VAR:V0=14.589244&amp;VAR:V1=11.820138&amp;VAR:Y0=2008&amp;VAR:Y1=2009&amp;VAR:P=1266.836800&amp;VAR:DATE=20080825&amp;VAR:THRESH=-|-|","-|-|-|-|-"}</definedName>
    <definedName name="_572__FDSAUDITLINK___1">{"fdsup://Directions/FactSet Auditing Viewer?action=AUDIT_VALUE&amp;DB=129&amp;ID1=20452A10&amp;VALUEID=05194&amp;SDATE=201001&amp;PERIODTYPE=QTR_STD&amp;window=popup_no_bar&amp;width=385&amp;height=120&amp;START_MAXIMIZED=FALSE&amp;creator=factset&amp;display_string=Audit"}</definedName>
    <definedName name="_57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7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7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7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7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7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7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7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7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7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7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0.631148&amp;VAR:V=12.709961&amp;VAR:V0=14.589244&amp;VAR:V1=11.820138&amp;VAR:Y0=2008&amp;VAR:Y1=2009&amp;VAR:P=1278.600700&amp;VAR:DATE=20080818&amp;VAR:THRESH=-|-|","-|-|-|-|-"}</definedName>
    <definedName name="_573__FDSAUDITLINK___1">{"fdsup://Directions/FactSet Auditing Viewer?action=AUDIT_VALUE&amp;DB=129&amp;ID1=20452A10&amp;VALUEID=05194&amp;SDATE=201001&amp;PERIODTYPE=QTR_STD&amp;window=popup_no_bar&amp;width=385&amp;height=120&amp;START_MAXIMIZED=FALSE&amp;creator=factset&amp;display_string=Audit"}</definedName>
    <definedName name="_57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7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7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7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7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7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7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7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7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7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7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0.631148&amp;VAR:V=12.709961&amp;VAR:V0=14.589244&amp;VAR:V1=11.820138&amp;VAR:Y0=2008&amp;VAR:Y1=2009&amp;VAR:P=1278.600700&amp;VAR:DATE=20080818&amp;VAR:THRESH=-|-|","-|-|-|-|-"}</definedName>
    <definedName name="_574__FDSAUDITLINK___1">{"fdsup://Directions/FactSet Auditing Viewer?action=AUDIT_VALUE&amp;DB=129&amp;ID1=20416610&amp;VALUEID=05194&amp;SDATE=200903&amp;PERIODTYPE=QTR_STD&amp;window=popup_no_bar&amp;width=385&amp;height=120&amp;START_MAXIMIZED=FALSE&amp;creator=factset&amp;display_string=Audit"}</definedName>
    <definedName name="_57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7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7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7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7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7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7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7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7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7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7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0.631148&amp;VAR:V=12.709961&amp;VAR:V0=14.589244&amp;VAR:V1=11.820138&amp;VAR:Y0=2008&amp;VAR:Y1=2009&amp;VAR:P=1278.600700&amp;VAR:DATE=20080818&amp;VAR:THRESH=-|-|","-|-|-|-|-"}</definedName>
    <definedName name="_575__FDSAUDITLINK___1">{"fdsup://Directions/FactSet Auditing Viewer?action=AUDIT_VALUE&amp;DB=129&amp;ID1=20416610&amp;VALUEID=05194&amp;SDATE=200903&amp;PERIODTYPE=QTR_STD&amp;window=popup_no_bar&amp;width=385&amp;height=120&amp;START_MAXIMIZED=FALSE&amp;creator=factset&amp;display_string=Audit"}</definedName>
    <definedName name="_57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7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7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7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7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7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7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7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7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7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7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0.612022&amp;VAR:V=12.759768&amp;VAR:V0=14.589244&amp;VAR:V1=11.820138&amp;VAR:Y0=2008&amp;VAR:Y1=2009&amp;VAR:P=1305.322600&amp;VAR:DATE=20080811&amp;VAR:THRESH=-|-|","-|-|-|-|-"}</definedName>
    <definedName name="_576__FDSAUDITLINK___1">{"fdsup://Directions/FactSet Auditing Viewer?action=AUDIT_VALUE&amp;DB=129&amp;ID1=67000610&amp;VALUEID=05194&amp;SDATE=201001&amp;PERIODTYPE=QTR_STD&amp;window=popup_no_bar&amp;width=385&amp;height=120&amp;START_MAXIMIZED=FALSE&amp;creator=factset&amp;display_string=Audit"}</definedName>
    <definedName name="_57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7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7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7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7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7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7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7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7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7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76a0b6a9e254074bf4c225350b1a62d" hidden="1">#REF!</definedName>
    <definedName name="_57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0.612022&amp;VAR:V=12.759768&amp;VAR:V0=14.589244&amp;VAR:V1=11.820138&amp;VAR:Y0=2008&amp;VAR:Y1=2009&amp;VAR:P=1305.322600&amp;VAR:DATE=20080811&amp;VAR:THRESH=-|-|","-|-|-|-|-"}</definedName>
    <definedName name="_577__FDSAUDITLINK___1">{"fdsup://Directions/FactSet Auditing Viewer?action=AUDIT_VALUE&amp;DB=129&amp;ID1=67000610&amp;VALUEID=05194&amp;SDATE=201001&amp;PERIODTYPE=QTR_STD&amp;window=popup_no_bar&amp;width=385&amp;height=120&amp;START_MAXIMIZED=FALSE&amp;creator=factset&amp;display_string=Audit"}</definedName>
    <definedName name="_57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7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7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7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7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7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7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7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7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7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7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0.612022&amp;VAR:V=12.759768&amp;VAR:V0=14.589244&amp;VAR:V1=11.820138&amp;VAR:Y0=2008&amp;VAR:Y1=2009&amp;VAR:P=1305.322600&amp;VAR:DATE=20080811&amp;VAR:THRESH=-|-|","-|-|-|-|-"}</definedName>
    <definedName name="_578__FDSAUDITLINK___1">{"fdsup://Directions/FactSet Auditing Viewer?action=AUDIT_VALUE&amp;DB=129&amp;ID1=12673P10&amp;VALUEID=05194&amp;SDATE=200904&amp;PERIODTYPE=QTR_STD&amp;window=popup_no_bar&amp;width=385&amp;height=120&amp;START_MAXIMIZED=FALSE&amp;creator=factset&amp;display_string=Audit"}</definedName>
    <definedName name="_57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7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7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7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7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7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7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7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7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7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7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0.592896&amp;VAR:V=12.809966&amp;VAR:V0=14.589244&amp;VAR:V1=11.820138&amp;VAR:Y0=2008&amp;VAR:Y1=2009&amp;VAR:P=1249.014600&amp;VAR:DATE=20080804&amp;VAR:THRESH=-|-|","-|-|-|-|-"}</definedName>
    <definedName name="_579__FDSAUDITLINK___1">{"fdsup://Directions/FactSet Auditing Viewer?action=AUDIT_VALUE&amp;DB=129&amp;ID1=12673P10&amp;VALUEID=05194&amp;SDATE=200904&amp;PERIODTYPE=QTR_STD&amp;window=popup_no_bar&amp;width=385&amp;height=120&amp;START_MAXIMIZED=FALSE&amp;creator=factset&amp;display_string=Audit"}</definedName>
    <definedName name="_57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7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7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7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7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7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7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7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7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7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8__123Graph_CR_DPCB" hidden="1">[10]Sheet3!#REF!</definedName>
    <definedName name="_58__FDSAUDITLINK__">{"fdsup://IBCentral/FAT Viewer?action=UPDATE&amp;creator=factset&amp;DOC_NAME=fat:reuters_annual_shs_src_window.fat&amp;display_string=Audit&amp;DYN_ARGS=TRUE&amp;VAR:ID1=00108410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58__FDSAUDITLINK___1">{"fdsup://directions/FAT Viewer?action=UPDATE&amp;creator=factset&amp;DYN_ARGS=TRUE&amp;DOC_NAME=FAT:FQL_AUDITING_CLIENT_TEMPLATE.FAT&amp;display_string=Audit&amp;VAR:KEY=ZMJMHIVSRI&amp;VAR:QUERY=RkZfRUJJVChDQUwsMjAxMCwsLCxVU0Qp&amp;WINDOW=FIRST_POPUP&amp;HEIGHT=450&amp;WIDTH=450&amp;START_MAXIMI","ZED=FALSE&amp;VAR:CALENDAR=US&amp;VAR:SYMBOL=JIVE&amp;VAR:INDEX=0"}</definedName>
    <definedName name="_58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0.592896&amp;VAR:V=12.809966&amp;VAR:V0=14.589244&amp;VAR:V1=11.820138&amp;VAR:Y0=2008&amp;VAR:Y1=2009&amp;VAR:P=1249.014600&amp;VAR:DATE=20080804&amp;VAR:THRESH=-|-|","-|-|-|-|-"}</definedName>
    <definedName name="_580__FDSAUDITLINK___1">{"fdsup://Directions/FactSet Auditing Viewer?action=AUDIT_VALUE&amp;DB=129&amp;ID1=87150310&amp;VALUEID=05194&amp;SDATE=200904&amp;PERIODTYPE=QTR_STD&amp;window=popup_no_bar&amp;width=385&amp;height=120&amp;START_MAXIMIZED=FALSE&amp;creator=factset&amp;display_string=Audit"}</definedName>
    <definedName name="_58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8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8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8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8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8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8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8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8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8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8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0.592896&amp;VAR:V=12.809966&amp;VAR:V0=14.589244&amp;VAR:V1=11.820138&amp;VAR:Y0=2008&amp;VAR:Y1=2009&amp;VAR:P=1249.014600&amp;VAR:DATE=20080804&amp;VAR:THRESH=-|-|","-|-|-|-|-"}</definedName>
    <definedName name="_581__FDSAUDITLINK___1">{"fdsup://Directions/FactSet Auditing Viewer?action=AUDIT_VALUE&amp;DB=129&amp;ID1=87150310&amp;VALUEID=05194&amp;SDATE=200904&amp;PERIODTYPE=QTR_STD&amp;window=popup_no_bar&amp;width=385&amp;height=120&amp;START_MAXIMIZED=FALSE&amp;creator=factset&amp;display_string=Audit"}</definedName>
    <definedName name="_58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8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8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8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8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8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8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8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8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8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8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0.573770&amp;VAR:V=12.584899&amp;VAR:V0=14.024703&amp;VAR:V1=11.693142&amp;VAR:Y0=2008&amp;VAR:Y1=2009&amp;VAR:P=1234.365800&amp;VAR:DATE=20080728&amp;VAR:THRESH=-|-|","-|-|-|-|-"}</definedName>
    <definedName name="_582__FDSAUDITLINK___1">{"fdsup://Directions/FactSet Auditing Viewer?action=AUDIT_VALUE&amp;DB=129&amp;ID1=26864810&amp;VALUEID=05194&amp;SDATE=201001&amp;PERIODTYPE=QTR_STD&amp;window=popup_no_bar&amp;width=385&amp;height=120&amp;START_MAXIMIZED=FALSE&amp;creator=factset&amp;display_string=Audit"}</definedName>
    <definedName name="_58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8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8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8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8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8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8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8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8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8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8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0.573770&amp;VAR:V=12.584899&amp;VAR:V0=14.024703&amp;VAR:V1=11.693142&amp;VAR:Y0=2008&amp;VAR:Y1=2009&amp;VAR:P=1234.365800&amp;VAR:DATE=20080728&amp;VAR:THRESH=-|-|","-|-|-|-|-"}</definedName>
    <definedName name="_583__FDSAUDITLINK___1">{"fdsup://Directions/FactSet Auditing Viewer?action=AUDIT_VALUE&amp;DB=129&amp;ID1=26864810&amp;VALUEID=05194&amp;SDATE=201001&amp;PERIODTYPE=QTR_STD&amp;window=popup_no_bar&amp;width=385&amp;height=120&amp;START_MAXIMIZED=FALSE&amp;creator=factset&amp;display_string=Audit"}</definedName>
    <definedName name="_58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8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8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8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8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8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8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8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8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8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84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0.573770&amp;VAR:V=12.584899&amp;VAR:V0=14.024703&amp;VAR:V1=11.693142&amp;VAR:Y0=2008&amp;VAR:Y1=2009&amp;VAR:P=1234.365800&amp;VAR:DATE=20080728&amp;VAR:THRESH=-|-|","-|-|-|-|-"}</definedName>
    <definedName name="_584__FDSAUDITLINK___1">{"fdsup://Directions/FactSet Auditing Viewer?action=AUDIT_VALUE&amp;DB=129&amp;ID1=68389X10&amp;VALUEID=05194&amp;SDATE=200903&amp;PERIODTYPE=QTR_STD&amp;window=popup_no_bar&amp;width=385&amp;height=120&amp;START_MAXIMIZED=FALSE&amp;creator=factset&amp;display_string=Audit"}</definedName>
    <definedName name="_58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8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8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8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8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8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8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8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8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8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85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0.554645&amp;VAR:V=12.628113&amp;VAR:V0=14.024703&amp;VAR:V1=11.693142&amp;VAR:Y0=2008&amp;VAR:Y1=2009&amp;VAR:P=1260.003400&amp;VAR:DATE=20080721&amp;VAR:THRESH=-|-|","-|-|-|-|-"}</definedName>
    <definedName name="_585__FDSAUDITLINK___1">{"fdsup://Directions/FactSet Auditing Viewer?action=AUDIT_VALUE&amp;DB=129&amp;ID1=68389X10&amp;VALUEID=05194&amp;SDATE=200903&amp;PERIODTYPE=QTR_STD&amp;window=popup_no_bar&amp;width=385&amp;height=120&amp;START_MAXIMIZED=FALSE&amp;creator=factset&amp;display_string=Audit"}</definedName>
    <definedName name="_58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8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8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8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8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8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8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8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8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8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86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0.554645&amp;VAR:V=12.628113&amp;VAR:V0=14.024703&amp;VAR:V1=11.693142&amp;VAR:Y0=2008&amp;VAR:Y1=2009&amp;VAR:P=1260.003400&amp;VAR:DATE=20080721&amp;VAR:THRESH=-|-|","-|-|-|-|-"}</definedName>
    <definedName name="_586__FDSAUDITLINK___1">{"fdsup://Directions/FactSet Auditing Viewer?action=AUDIT_VALUE&amp;DB=129&amp;ID1=88076W10&amp;VALUEID=05194&amp;SDATE=201001&amp;PERIODTYPE=QTR_STD&amp;window=popup_no_bar&amp;width=385&amp;height=120&amp;START_MAXIMIZED=FALSE&amp;creator=factset&amp;display_string=Audit"}</definedName>
    <definedName name="_58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8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8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8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8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8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8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8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8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8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87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0.554645&amp;VAR:V=12.628113&amp;VAR:V0=14.024703&amp;VAR:V1=11.693142&amp;VAR:Y0=2008&amp;VAR:Y1=2009&amp;VAR:P=1260.003400&amp;VAR:DATE=20080721&amp;VAR:THRESH=-|-|","-|-|-|-|-"}</definedName>
    <definedName name="_587__FDSAUDITLINK___1">{"fdsup://Directions/FactSet Auditing Viewer?action=AUDIT_VALUE&amp;DB=129&amp;ID1=88076W10&amp;VALUEID=05194&amp;SDATE=201001&amp;PERIODTYPE=QTR_STD&amp;window=popup_no_bar&amp;width=385&amp;height=120&amp;START_MAXIMIZED=FALSE&amp;creator=factset&amp;display_string=Audit"}</definedName>
    <definedName name="_58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8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8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8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8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8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8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8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8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8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88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0.535519&amp;VAR:V=12.671625&amp;VAR:V0=14.024703&amp;VAR:V1=11.693142&amp;VAR:Y0=2008&amp;VAR:Y1=2009&amp;VAR:P=1228.297100&amp;VAR:DATE=20080714&amp;VAR:THRESH=-|-|","-|-|-|-|-"}</definedName>
    <definedName name="_588__FDSAUDITLINK___1">{"fdsup://Directions/FactSet Auditing Viewer?action=AUDIT_VALUE&amp;DB=129&amp;ID1=64111N10&amp;VALUEID=05194&amp;SDATE=200904&amp;PERIODTYPE=QTR_STD&amp;window=popup_no_bar&amp;width=385&amp;height=120&amp;START_MAXIMIZED=FALSE&amp;creator=factset&amp;display_string=Audit"}</definedName>
    <definedName name="_58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8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8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8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8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8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8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8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8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8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89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0.535519&amp;VAR:V=12.671625&amp;VAR:V0=14.024703&amp;VAR:V1=11.693142&amp;VAR:Y0=2008&amp;VAR:Y1=2009&amp;VAR:P=1228.297100&amp;VAR:DATE=20080714&amp;VAR:THRESH=-|-|","-|-|-|-|-"}</definedName>
    <definedName name="_589__FDSAUDITLINK___1">{"fdsup://Directions/FactSet Auditing Viewer?action=AUDIT_VALUE&amp;DB=129&amp;ID1=64111N10&amp;VALUEID=05194&amp;SDATE=200904&amp;PERIODTYPE=QTR_STD&amp;window=popup_no_bar&amp;width=385&amp;height=120&amp;START_MAXIMIZED=FALSE&amp;creator=factset&amp;display_string=Audit"}</definedName>
    <definedName name="_58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8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8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8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8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8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8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8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8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8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9__123Graph_CR_DSAL" hidden="1">[10]Sheet3!#REF!</definedName>
    <definedName name="_59__FDSAUDITLINK__">{"fdsup://IBCentral/FAT Viewer?action=UPDATE&amp;creator=factset&amp;DOC_NAME=fat:reuters_annual_shs_src_window.fat&amp;display_string=Audit&amp;DYN_ARGS=TRUE&amp;VAR:ID1=N2093520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59__FDSAUDITLINK___1">{"fdsup://directions/FAT Viewer?action=UPDATE&amp;creator=factset&amp;DYN_ARGS=TRUE&amp;DOC_NAME=FAT:FQL_AUDITING_CLIENT_TEMPLATE.FAT&amp;display_string=Audit&amp;VAR:KEY=JCLAJQXYBY&amp;VAR:QUERY=RkZfRUJJVChDQUwsMjAwOSwsLCxVU0Qp&amp;WINDOW=FIRST_POPUP&amp;HEIGHT=450&amp;WIDTH=450&amp;START_MAXIMI","ZED=FALSE&amp;VAR:CALENDAR=US&amp;VAR:SYMBOL=JIVE&amp;VAR:INDEX=0"}</definedName>
    <definedName name="_590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0.535519&amp;VAR:V=12.671625&amp;VAR:V0=14.024703&amp;VAR:V1=11.693142&amp;VAR:Y0=2008&amp;VAR:Y1=2009&amp;VAR:P=1228.297100&amp;VAR:DATE=20080714&amp;VAR:THRESH=-|-|","-|-|-|-|-"}</definedName>
    <definedName name="_590__FDSAUDITLINK___1">{"fdsup://Directions/FactSet Auditing Viewer?action=AUDIT_VALUE&amp;DB=129&amp;ID1=42823610&amp;VALUEID=05194&amp;SDATE=201001&amp;PERIODTYPE=QTR_STD&amp;window=popup_no_bar&amp;width=385&amp;height=120&amp;START_MAXIMIZED=FALSE&amp;creator=factset&amp;display_string=Audit"}</definedName>
    <definedName name="_59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9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9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9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9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9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59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59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59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59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591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0.516393&amp;VAR:V=12.715438&amp;VAR:V0=14.024703&amp;VAR:V1=11.693142&amp;VAR:Y0=2008&amp;VAR:Y1=2009&amp;VAR:P=1252.306900&amp;VAR:DATE=20080707&amp;VAR:THRESH=-|-|","-|-|-|-|-"}</definedName>
    <definedName name="_591__FDSAUDITLINK___1">{"fdsup://Directions/FactSet Auditing Viewer?action=AUDIT_VALUE&amp;DB=129&amp;ID1=42823610&amp;VALUEID=05194&amp;SDATE=201001&amp;PERIODTYPE=QTR_STD&amp;window=popup_no_bar&amp;width=385&amp;height=120&amp;START_MAXIMIZED=FALSE&amp;creator=factset&amp;display_string=Audit"}</definedName>
    <definedName name="_59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59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9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59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59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59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59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59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59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59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592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0.516393&amp;VAR:V=12.715438&amp;VAR:V0=14.024703&amp;VAR:V1=11.693142&amp;VAR:Y0=2008&amp;VAR:Y1=2009&amp;VAR:P=1252.306900&amp;VAR:DATE=20080707&amp;VAR:THRESH=-|-|","-|-|-|-|-"}</definedName>
    <definedName name="_592__FDSAUDITLINK___1">{"fdsup://Directions/FactSet Auditing Viewer?action=AUDIT_VALUE&amp;DB=129&amp;ID1=26864810&amp;VALUEID=05194&amp;SDATE=201001&amp;PERIODTYPE=QTR_STD&amp;window=popup_no_bar&amp;width=385&amp;height=120&amp;START_MAXIMIZED=FALSE&amp;creator=factset&amp;display_string=Audit"}</definedName>
    <definedName name="_59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59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59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59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59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59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59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59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59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59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593__FDSAUDITLINK__">{"fdsup://directions/FAT%20Viewer?WINDOW=first_popup&amp;DYN_ARGS=TRUE&amp;START_MAXIMIZED=FALSE&amp;TITLEBAR=FactSet Market Aggregates&amp;ACTION=UPDATE&amp;CREATOR=FACTSET&amp;HEIGHT=450&amp;WIDTH=500&amp;DOC_NAME=FAT:FMA_AUDIT_TM.FAT&amp;VAR:CURRENCY=USD&amp;VAR:AUDIT_ID=00000117&amp;VAR:CALC_MODE","=PORTFOLIO&amp;VAR:CHGPERIOD=NA&amp;DISPLAY_STRING=audit&amp;VAR:FQLFORMULA=FMA_PE&amp;VAR:MEASURE=PE&amp;VAR:NULL=.HTML&amp;VAR:TM=NTMA&amp;VAR:PCT=0.516393&amp;VAR:V=12.715438&amp;VAR:V0=14.024703&amp;VAR:V1=11.693142&amp;VAR:Y0=2008&amp;VAR:Y1=2009&amp;VAR:P=1252.306900&amp;VAR:DATE=20080707&amp;VAR:THRESH=-|-|","-|-|-|-|-"}</definedName>
    <definedName name="_593__FDSAUDITLINK___1">{"fdsup://Directions/FactSet Auditing Viewer?action=AUDIT_VALUE&amp;DB=129&amp;ID1=26864810&amp;VALUEID=05194&amp;SDATE=201001&amp;PERIODTYPE=QTR_STD&amp;window=popup_no_bar&amp;width=385&amp;height=120&amp;START_MAXIMIZED=FALSE&amp;creator=factset&amp;display_string=Audit"}</definedName>
    <definedName name="_59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59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59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59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59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59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59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59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9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59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594__FDSAUDITLINK__">{"fdsup://directions/FAT Viewer?action=UPDATE&amp;creator=factset&amp;DYN_ARGS=TRUE&amp;DOC_NAME=FAT:FQL_AUDITING_CLIENT_TEMPLATE.FAT&amp;display_string=Audit&amp;VAR:KEY=XUHCLYDEDY&amp;VAR:QUERY=RkZfRU5UUlBSX1ZBTF9EQUlMWSg0MDM5NSwsLCwsJ0JBUycp&amp;WINDOW=FIRST_POPUP&amp;HEIGHT=450&amp;WIDTH=","450&amp;START_MAXIMIZED=FALSE&amp;VAR:CALENDAR=US&amp;VAR:SYMBOL=CBE&amp;VAR:INDEX=0"}</definedName>
    <definedName name="_594__FDSAUDITLINK___1">{"fdsup://Directions/FactSet Auditing Viewer?action=AUDIT_VALUE&amp;DB=129&amp;ID1=05592110&amp;VALUEID=05194&amp;SDATE=200904&amp;PERIODTYPE=QTR_STD&amp;window=popup_no_bar&amp;width=385&amp;height=120&amp;START_MAXIMIZED=FALSE&amp;creator=factset&amp;display_string=Audit"}</definedName>
    <definedName name="_59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59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59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59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59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59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59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59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59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59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595__FDSAUDITLINK__">{"fdsup://directions/FAT Viewer?action=UPDATE&amp;creator=factset&amp;DYN_ARGS=TRUE&amp;DOC_NAME=FAT:FQL_AUDITING_CLIENT_TEMPLATE.FAT&amp;display_string=Audit&amp;VAR:KEY=DUXOJIHCVC&amp;VAR:QUERY=RkZfQ0FQRVgoTFRNUywxMi8zMS8yMDA5KQ==&amp;WINDOW=FIRST_POPUP&amp;HEIGHT=450&amp;WIDTH=450&amp;START_MA","XIMIZED=FALSE&amp;VAR:CALENDAR=US&amp;VAR:SYMBOL=SRCL&amp;VAR:INDEX=0"}</definedName>
    <definedName name="_595__FDSAUDITLINK___1">{"fdsup://Directions/FactSet Auditing Viewer?action=AUDIT_VALUE&amp;DB=129&amp;ID1=05592110&amp;VALUEID=05194&amp;SDATE=200904&amp;PERIODTYPE=QTR_STD&amp;window=popup_no_bar&amp;width=385&amp;height=120&amp;START_MAXIMIZED=FALSE&amp;creator=factset&amp;display_string=Audit"}</definedName>
    <definedName name="_59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59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59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59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59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59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59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59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59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59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596__FDSAUDITLINK__">{"fdsup://directions/FAT Viewer?action=UPDATE&amp;creator=factset&amp;DYN_ARGS=TRUE&amp;DOC_NAME=FAT:FQL_AUDITING_CLIENT_TEMPLATE.FAT&amp;display_string=Audit&amp;VAR:KEY=ZSXIVSTARG&amp;VAR:QUERY=RkZfRU5UUlBSX1ZBTF9EQUlMWSg0MDQwMiwsLCwsJ0JBUycp&amp;WINDOW=FIRST_POPUP&amp;HEIGHT=450&amp;WIDTH=","450&amp;START_MAXIMIZED=FALSE&amp;VAR:CALENDAR=US&amp;VAR:SYMBOL=293388&amp;VAR:INDEX=0"}</definedName>
    <definedName name="_596__FDSAUDITLINK___1">{"fdsup://Directions/FactSet Auditing Viewer?action=AUDIT_VALUE&amp;DB=129&amp;ID1=48203R10&amp;VALUEID=05194&amp;SDATE=201001&amp;PERIODTYPE=QTR_STD&amp;window=popup_no_bar&amp;width=385&amp;height=120&amp;START_MAXIMIZED=FALSE&amp;creator=factset&amp;display_string=Audit"}</definedName>
    <definedName name="_59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59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59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59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59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59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59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59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59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59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597__FDSAUDITLINK__">{"fdsup://directions/FAT Viewer?action=UPDATE&amp;creator=factset&amp;DYN_ARGS=TRUE&amp;DOC_NAME=FAT:FQL_AUDITING_CLIENT_TEMPLATE.FAT&amp;display_string=Audit&amp;VAR:KEY=ZUFQPAHMNK&amp;VAR:QUERY=RkZfRU5UUlBSX1ZBTF9EQUlMWSg0MDQwMiwsLCwsJ0JBUycp&amp;WINDOW=FIRST_POPUP&amp;HEIGHT=450&amp;WIDTH=","450&amp;START_MAXIMIZED=FALSE&amp;VAR:CALENDAR=US&amp;VAR:SYMBOL=LXU&amp;VAR:INDEX=0"}</definedName>
    <definedName name="_597__FDSAUDITLINK___1">{"fdsup://Directions/FactSet Auditing Viewer?action=AUDIT_VALUE&amp;DB=129&amp;ID1=48203R10&amp;VALUEID=05194&amp;SDATE=201001&amp;PERIODTYPE=QTR_STD&amp;window=popup_no_bar&amp;width=385&amp;height=120&amp;START_MAXIMIZED=FALSE&amp;creator=factset&amp;display_string=Audit"}</definedName>
    <definedName name="_59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59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59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59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59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59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59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59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59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59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598__FDSAUDITLINK__">{"fdsup://directions/FAT Viewer?action=UPDATE&amp;creator=factset&amp;DYN_ARGS=TRUE&amp;DOC_NAME=FAT:FQL_AUDITING_CLIENT_TEMPLATE.FAT&amp;display_string=Audit&amp;VAR:KEY=PKDYVITGNS&amp;VAR:QUERY=RkZfRU5UUlBSX1ZBTF9EQUlMWSg0MDQwMiwsLCwsJ0JBUycp&amp;WINDOW=FIRST_POPUP&amp;HEIGHT=450&amp;WIDTH=","450&amp;START_MAXIMIZED=FALSE&amp;VAR:CALENDAR=US&amp;VAR:SYMBOL=FIX&amp;VAR:INDEX=0"}</definedName>
    <definedName name="_598__FDSAUDITLINK___1">{"fdsup://Directions/FactSet Auditing Viewer?action=AUDIT_VALUE&amp;DB=129&amp;ID1=34959E10&amp;VALUEID=05194&amp;SDATE=201001&amp;PERIODTYPE=QTR_STD&amp;window=popup_no_bar&amp;width=385&amp;height=120&amp;START_MAXIMIZED=FALSE&amp;creator=factset&amp;display_string=Audit"}</definedName>
    <definedName name="_59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59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59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59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59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59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59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59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59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59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599__FDSAUDITLINK__">{"fdsup://directions/FAT Viewer?action=UPDATE&amp;creator=factset&amp;DYN_ARGS=TRUE&amp;DOC_NAME=FAT:FQL_AUDITING_CLIENT_TEMPLATE.FAT&amp;display_string=Audit&amp;VAR:KEY=HSPONEXSHW&amp;VAR:QUERY=RkZfRU5UUlBSX1ZBTF9EQUlMWSg0MDQwMiwsLCwsJ0JBUycp&amp;WINDOW=FIRST_POPUP&amp;HEIGHT=450&amp;WIDTH=","450&amp;START_MAXIMIZED=FALSE&amp;VAR:CALENDAR=US&amp;VAR:SYMBOL=AAON&amp;VAR:INDEX=0"}</definedName>
    <definedName name="_599__FDSAUDITLINK___1">{"fdsup://Directions/FactSet Auditing Viewer?action=AUDIT_VALUE&amp;DB=129&amp;ID1=34959E10&amp;VALUEID=05194&amp;SDATE=201001&amp;PERIODTYPE=QTR_STD&amp;window=popup_no_bar&amp;width=385&amp;height=120&amp;START_MAXIMIZED=FALSE&amp;creator=factset&amp;display_string=Audit"}</definedName>
    <definedName name="_59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59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59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59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59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5994758ded2540b9a438e940a1bad138" hidden="1">#REF!</definedName>
    <definedName name="_59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59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59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59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59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5a378563593941a9898d5186cb877d45" hidden="1">#REF!</definedName>
    <definedName name="_5a6b9eefc366491c926aaf0d6fa4aef7" hidden="1">#REF!</definedName>
    <definedName name="_5af1406e929c45f68fe9a75ee65d5daf" hidden="1">#REF!</definedName>
    <definedName name="_5bca94ec39b84da8a2a42fe628bc535c" hidden="1">#REF!</definedName>
    <definedName name="_5c22f5d49132467283755ae8324e84dd" hidden="1">#REF!</definedName>
    <definedName name="_5ca0b72c4e5b4e5d87c417267d1d377d" hidden="1">#REF!</definedName>
    <definedName name="_5d038c950fe24706b46b8793090100be" hidden="1">#REF!</definedName>
    <definedName name="_5d340844f8b34131b058cec36258fdac" hidden="1">#REF!</definedName>
    <definedName name="_5e3bc71dc0a24709a4c7359d5c4bf3b3" hidden="1">#REF!</definedName>
    <definedName name="_5e48246ad2b3475d84a4cd7624472bbf" hidden="1">#REF!</definedName>
    <definedName name="_5e64eac292ca4a45927072879ca9a2a4" hidden="1">#REF!</definedName>
    <definedName name="_5fd46b6c2c7b4067be23966fdd2c4276" hidden="1">#REF!</definedName>
    <definedName name="_6__123Graph_ACHART_9" hidden="1">'[10]#REF'!$E$218:$T$218</definedName>
    <definedName name="_6__123Graph_CCHART_1" hidden="1">[5]DSAR!$CD$6:$CD$32</definedName>
    <definedName name="_6__FDSAUDITLINK__">{"fdsup://Directions/FactSet Auditing Viewer?action=AUDIT_VALUE&amp;DB=129&amp;ID1=653323&amp;VALUEID=01001&amp;SDATE=2009&amp;PERIODTYPE=ANN_STD&amp;SCFT=3&amp;window=popup_no_bar&amp;width=385&amp;height=120&amp;START_MAXIMIZED=FALSE&amp;creator=factset&amp;display_string=Audit"}</definedName>
    <definedName name="_6__FDSAUDITLINK___1">{"fdsup://directions/FAT Viewer?action=UPDATE&amp;creator=factset&amp;DYN_ARGS=TRUE&amp;DOC_NAME=FAT:FQL_AUDITING_CLIENT_TEMPLATE.FAT&amp;display_string=Audit&amp;VAR:KEY=LARKZGZCHU&amp;VAR:QUERY=RkZfU0FMRVMoQ0FMLDIwMDksLCwsVVNEKQ==&amp;WINDOW=FIRST_POPUP&amp;HEIGHT=450&amp;WIDTH=450&amp;START_MA","XIMIZED=FALSE&amp;VAR:CALENDAR=US&amp;VAR:SYMBOL=RHT&amp;VAR:INDEX=0"}</definedName>
    <definedName name="_6_06">#REF!</definedName>
    <definedName name="_60__123Graph_CR_DZEM" hidden="1">[10]Sheet3!#REF!</definedName>
    <definedName name="_60__FDSAUDITLINK__">{"fdsup://IBCentral/FAT Viewer?action=UPDATE&amp;creator=factset&amp;DOC_NAME=fat:reuters_annual_shs_src_window.fat&amp;display_string=Audit&amp;DYN_ARGS=TRUE&amp;VAR:ID1=24419910&amp;VAR:RCODE=FDSSHSOUTDEPS&amp;VAR:SDATE=20071099&amp;VAR:FREQ=Y&amp;VAR:RELITEM=RP&amp;VAR:CURRENCY=&amp;VAR:CURRSOURCE","=EXSHARE&amp;VAR:NATFREQ=ANNUAL&amp;VAR:RFIELD=FINALIZED&amp;VAR:DB_TYPE=&amp;VAR:UNITS=M&amp;window=popup&amp;width=450&amp;height=300&amp;START_MAXIMIZED=FALSE"}</definedName>
    <definedName name="_60__FDSAUDITLINK___1">{"fdsup://directions/FAT Viewer?action=UPDATE&amp;creator=factset&amp;DYN_ARGS=TRUE&amp;DOC_NAME=FAT:FQL_AUDITING_CLIENT_TEMPLATE.FAT&amp;display_string=Audit&amp;VAR:KEY=ZMJMHIVSRI&amp;VAR:QUERY=RkZfRUJJVChDQUwsMjAxMCwsLCxVU0Qp&amp;WINDOW=FIRST_POPUP&amp;HEIGHT=450&amp;WIDTH=450&amp;START_MAXIMI","ZED=FALSE&amp;VAR:CALENDAR=US&amp;VAR:SYMBOL=JIVE&amp;VAR:INDEX=0"}</definedName>
    <definedName name="_600__FDSAUDITLINK__">{"fdsup://directions/FAT Viewer?action=UPDATE&amp;creator=factset&amp;DYN_ARGS=TRUE&amp;DOC_NAME=FAT:FQL_AUDITING_CLIENT_TEMPLATE.FAT&amp;display_string=Audit&amp;VAR:KEY=PMHQTKBYDY&amp;VAR:QUERY=RkZfRU5UUlBSX1ZBTF9EQUlMWSg0MDQwMiwsLCwsJ0JBUycp&amp;WINDOW=FIRST_POPUP&amp;HEIGHT=450&amp;WIDTH=","450&amp;START_MAXIMIZED=FALSE&amp;VAR:CALENDAR=US&amp;VAR:SYMBOL=UTX&amp;VAR:INDEX=0"}</definedName>
    <definedName name="_600__FDSAUDITLINK___1">{"fdsup://Directions/FactSet Auditing Viewer?action=AUDIT_VALUE&amp;DB=129&amp;ID1=17275R10&amp;VALUEID=05194&amp;SDATE=201003&amp;PERIODTYPE=QTR_STD&amp;window=popup_no_bar&amp;width=385&amp;height=120&amp;START_MAXIMIZED=FALSE&amp;creator=factset&amp;display_string=Audit"}</definedName>
    <definedName name="_60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0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0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0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0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0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0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0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0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0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01__FDSAUDITLINK__">{"fdsup://directions/FAT Viewer?action=UPDATE&amp;creator=factset&amp;DYN_ARGS=TRUE&amp;DOC_NAME=FAT:FQL_AUDITING_CLIENT_TEMPLATE.FAT&amp;display_string=Audit&amp;VAR:KEY=PQDUNAFGVM&amp;VAR:QUERY=RkZfRU5UUlBSX1ZBTF9EQUlMWSg0MDQwMiwsLCwsJ0RJTCcp&amp;WINDOW=FIRST_POPUP&amp;HEIGHT=450&amp;WIDTH=","450&amp;START_MAXIMIZED=FALSE&amp;VAR:CALENDAR=US&amp;VAR:SYMBOL=IR&amp;VAR:INDEX=0"}</definedName>
    <definedName name="_601__FDSAUDITLINK___1">{"fdsup://Directions/FactSet Auditing Viewer?action=AUDIT_VALUE&amp;DB=129&amp;ID1=17275R10&amp;VALUEID=05194&amp;SDATE=201003&amp;PERIODTYPE=QTR_STD&amp;window=popup_no_bar&amp;width=385&amp;height=120&amp;START_MAXIMIZED=FALSE&amp;creator=factset&amp;display_string=Audit"}</definedName>
    <definedName name="_60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0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0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0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0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0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0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0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0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0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02__FDSAUDITLINK__">{"fdsup://directions/FAT Viewer?action=UPDATE&amp;creator=factset&amp;DYN_ARGS=TRUE&amp;DOC_NAME=FAT:FQL_AUDITING_CLIENT_TEMPLATE.FAT&amp;display_string=Audit&amp;VAR:KEY=DYDSVOJWTC&amp;VAR:QUERY=RkZfRU5UUlBSX1ZBTF9EQUlMWSg0MDQwMiwsLCwsJ0JBUycp&amp;WINDOW=FIRST_POPUP&amp;HEIGHT=450&amp;WIDTH=","450&amp;START_MAXIMIZED=FALSE&amp;VAR:CALENDAR=US&amp;VAR:SYMBOL=JCI&amp;VAR:INDEX=0"}</definedName>
    <definedName name="_602__FDSAUDITLINK___1">{"fdsup://Directions/FactSet Auditing Viewer?action=AUDIT_VALUE&amp;DB=129&amp;ID1=03966610&amp;VALUEID=05194&amp;SDATE=200903&amp;PERIODTYPE=QTR_STD&amp;window=popup_no_bar&amp;width=385&amp;height=120&amp;START_MAXIMIZED=FALSE&amp;creator=factset&amp;display_string=Audit"}</definedName>
    <definedName name="_60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0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0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0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0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0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0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0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027e102adac48daa869ef79a0499d4b" hidden="1">#REF!</definedName>
    <definedName name="_60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0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03__FDSAUDITLINK__">{"fdsup://directions/FAT Viewer?action=UPDATE&amp;creator=factset&amp;DYN_ARGS=TRUE&amp;DOC_NAME=FAT:FQL_AUDITING_CLIENT_TEMPLATE.FAT&amp;display_string=Audit&amp;VAR:KEY=HSXYJSBQRG&amp;VAR:QUERY=RkZfRU5UUlBSX1ZBTF9EQUlMWSg0MDQwMiwsLCwsJ0RJTCcp&amp;WINDOW=FIRST_POPUP&amp;HEIGHT=450&amp;WIDTH=","450&amp;START_MAXIMIZED=FALSE&amp;VAR:CALENDAR=US&amp;VAR:SYMBOL=EMR&amp;VAR:INDEX=0"}</definedName>
    <definedName name="_603__FDSAUDITLINK___1">{"fdsup://Directions/FactSet Auditing Viewer?action=AUDIT_VALUE&amp;DB=129&amp;ID1=03966610&amp;VALUEID=05194&amp;SDATE=200903&amp;PERIODTYPE=QTR_STD&amp;window=popup_no_bar&amp;width=385&amp;height=120&amp;START_MAXIMIZED=FALSE&amp;creator=factset&amp;display_string=Audit"}</definedName>
    <definedName name="_60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0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0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0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0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0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0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0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0377df385d142e6bde01db4e84e3638" hidden="1">#REF!</definedName>
    <definedName name="_60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0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04__FDSAUDITLINK__">{"fdsup://directions/FAT Viewer?action=UPDATE&amp;creator=factset&amp;DYN_ARGS=TRUE&amp;DOC_NAME=FAT:FQL_AUDITING_CLIENT_TEMPLATE.FAT&amp;display_string=Audit&amp;VAR:KEY=BMFKRCJSPU&amp;VAR:QUERY=RkZfRU5UUlBSX1ZBTF9EQUlMWSg0MDQwMiwsLCwsJ0RJTCcp&amp;WINDOW=FIRST_POPUP&amp;HEIGHT=450&amp;WIDTH=","450&amp;START_MAXIMIZED=FALSE&amp;VAR:CALENDAR=US&amp;VAR:SYMBOL=LII&amp;VAR:INDEX=0"}</definedName>
    <definedName name="_604__FDSAUDITLINK___1">{"fdsup://Directions/FactSet Auditing Viewer?action=AUDIT_VALUE&amp;DB=129&amp;ID1=74834T10&amp;VALUEID=05194&amp;SDATE=201001&amp;PERIODTYPE=QTR_STD&amp;window=popup_no_bar&amp;width=385&amp;height=120&amp;START_MAXIMIZED=FALSE&amp;creator=factset&amp;display_string=Audit"}</definedName>
    <definedName name="_60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0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0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0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0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0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0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0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0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0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05__FDSAUDITLINK__">{"fdsup://directions/FAT Viewer?action=UPDATE&amp;creator=factset&amp;DYN_ARGS=TRUE&amp;DOC_NAME=FAT:FQL_AUDITING_CLIENT_TEMPLATE.FAT&amp;display_string=Audit&amp;VAR:KEY=TUTIXCJOHU&amp;VAR:QUERY=RkZfRU5UUlBSX1ZBTF9EQUlMWSg0MDQwMiwsLCwsJ0JBUycp&amp;WINDOW=FIRST_POPUP&amp;HEIGHT=450&amp;WIDTH=","450&amp;START_MAXIMIZED=FALSE&amp;VAR:CALENDAR=US&amp;VAR:SYMBOL=WSO&amp;VAR:INDEX=0"}</definedName>
    <definedName name="_605__FDSAUDITLINK___1">{"fdsup://Directions/FactSet Auditing Viewer?action=AUDIT_VALUE&amp;DB=129&amp;ID1=74834T10&amp;VALUEID=05194&amp;SDATE=201001&amp;PERIODTYPE=QTR_STD&amp;window=popup_no_bar&amp;width=385&amp;height=120&amp;START_MAXIMIZED=FALSE&amp;creator=factset&amp;display_string=Audit"}</definedName>
    <definedName name="_60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0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0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0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0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0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0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0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0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0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06__FDSAUDITLINK__">{"fdsup://directions/FAT Viewer?action=UPDATE&amp;creator=factset&amp;DYN_ARGS=TRUE&amp;DOC_NAME=FAT:FQL_AUDITING_CLIENT_TEMPLATE.FAT&amp;display_string=Audit&amp;VAR:KEY=VQTENAZUVY&amp;VAR:QUERY=RkZfRU5UUlBSX1ZBTF9EQUlMWSg0MDQwMiwsLCwsJ0JBUycp&amp;WINDOW=FIRST_POPUP&amp;HEIGHT=450&amp;WIDTH=","450&amp;START_MAXIMIZED=FALSE&amp;VAR:CALENDAR=US&amp;VAR:SYMBOL=WM&amp;VAR:INDEX=0"}</definedName>
    <definedName name="_606__FDSAUDITLINK___1">{"fdsup://Directions/FactSet Auditing Viewer?action=AUDIT_VALUE&amp;DB=129&amp;ID1=03966610&amp;VALUEID=02001&amp;SDATE=200903&amp;PERIODTYPE=QTR_STD&amp;window=popup_no_bar&amp;width=385&amp;height=120&amp;START_MAXIMIZED=FALSE&amp;creator=factset&amp;display_string=Audit"}</definedName>
    <definedName name="_60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0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0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0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0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0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0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0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0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0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07__FDSAUDITLINK__">{"fdsup://directions/FAT Viewer?action=UPDATE&amp;creator=factset&amp;DYN_ARGS=TRUE&amp;DOC_NAME=FAT:FQL_AUDITING_CLIENT_TEMPLATE.FAT&amp;display_string=Audit&amp;VAR:KEY=TSLUVIJSZC&amp;VAR:QUERY=RkZfRU5UUlBSX1ZBTF9EQUlMWSg0MDQwMiwsLCwsJ0JBUycp&amp;WINDOW=FIRST_POPUP&amp;HEIGHT=450&amp;WIDTH=","450&amp;START_MAXIMIZED=FALSE&amp;VAR:CALENDAR=US&amp;VAR:SYMBOL=WCN&amp;VAR:INDEX=0"}</definedName>
    <definedName name="_607__FDSAUDITLINK___1">{"fdsup://Directions/FactSet Auditing Viewer?action=AUDIT_VALUE&amp;DB=129&amp;ID1=03966610&amp;VALUEID=02001&amp;SDATE=200903&amp;PERIODTYPE=QTR_STD&amp;window=popup_no_bar&amp;width=385&amp;height=120&amp;START_MAXIMIZED=FALSE&amp;creator=factset&amp;display_string=Audit"}</definedName>
    <definedName name="_60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0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0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0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0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0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0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0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0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0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08__FDSAUDITLINK__">{"fdsup://directions/FAT Viewer?action=UPDATE&amp;creator=factset&amp;DYN_ARGS=TRUE&amp;DOC_NAME=FAT:FQL_AUDITING_CLIENT_TEMPLATE.FAT&amp;display_string=Audit&amp;VAR:KEY=JSVQBENQFE&amp;VAR:QUERY=RkZfRU5UUlBSX1ZBTF9EQUlMWSg0MDQwMiwsLCwsJ0JBUycp&amp;WINDOW=FIRST_POPUP&amp;HEIGHT=450&amp;WIDTH=","450&amp;START_MAXIMIZED=FALSE&amp;VAR:CALENDAR=US&amp;VAR:SYMBOL=RSG&amp;VAR:INDEX=0"}</definedName>
    <definedName name="_608__FDSAUDITLINK___1">{"fdsup://Directions/FactSet Auditing Viewer?action=AUDIT_VALUE&amp;DB=129&amp;ID1=03966610&amp;VALUEID=02001&amp;SDATE=200903&amp;PERIODTYPE=QTR_STD&amp;window=popup_no_bar&amp;width=385&amp;height=120&amp;START_MAXIMIZED=FALSE&amp;creator=factset&amp;display_string=Audit"}</definedName>
    <definedName name="_60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0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0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0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0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0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0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0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0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0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09__FDSAUDITLINK__">{"fdsup://directions/FAT Viewer?action=UPDATE&amp;creator=factset&amp;DYN_ARGS=TRUE&amp;DOC_NAME=FAT:FQL_AUDITING_CLIENT_TEMPLATE.FAT&amp;display_string=Audit&amp;VAR:KEY=PKPSBQTSJG&amp;VAR:QUERY=RkZfRU5UUlBSX1ZBTF9EQUlMWSg0MDQwMiwsLCwsJ0JBUycp&amp;WINDOW=FIRST_POPUP&amp;HEIGHT=450&amp;WIDTH=","450&amp;START_MAXIMIZED=FALSE&amp;VAR:CALENDAR=US&amp;VAR:SYMBOL=BIN&amp;VAR:INDEX=0"}</definedName>
    <definedName name="_609__FDSAUDITLINK___1">{"fdsup://Directions/FactSet Auditing Viewer?action=AUDIT_VALUE&amp;DB=129&amp;ID1=03966610&amp;VALUEID=02001&amp;SDATE=200903&amp;PERIODTYPE=QTR_STD&amp;window=popup_no_bar&amp;width=385&amp;height=120&amp;START_MAXIMIZED=FALSE&amp;creator=factset&amp;display_string=Audit"}</definedName>
    <definedName name="_60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0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0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0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0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0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0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0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0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0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1__123Graph_DCHART_1" hidden="1">'[11]AP ''S ANALYSIS'!#REF!</definedName>
    <definedName name="_61__FDSAUDITLINK__">{"fdsup://IBCentral/FAT Viewer?action=UPDATE&amp;creator=factset&amp;DOC_NAME=fat:reuters_annual_shs_src_window.fat&amp;display_string=Audit&amp;DYN_ARGS=TRUE&amp;VAR:ID1=621167&amp;VAR:RCODE=FDSSHSOUTDEPS&amp;VAR:SDATE=20071299&amp;VAR:FREQ=Y&amp;VAR:RELITEM=RP&amp;VAR:CURRENCY=&amp;VAR:CURRSOURCE=E","XSHARE&amp;VAR:NATFREQ=ANNUAL&amp;VAR:RFIELD=FINALIZED&amp;VAR:DB_TYPE=&amp;VAR:UNITS=M&amp;window=popup&amp;width=450&amp;height=300&amp;START_MAXIMIZED=FALSE"}</definedName>
    <definedName name="_61__FDSAUDITLINK___1">{"fdsup://directions/FAT Viewer?action=UPDATE&amp;creator=factset&amp;DYN_ARGS=TRUE&amp;DOC_NAME=FAT:FQL_AUDITING_CLIENT_TEMPLATE.FAT&amp;display_string=Audit&amp;VAR:KEY=JCLAJQXYBY&amp;VAR:QUERY=RkZfRUJJVChDQUwsMjAwOSwsLCxVU0Qp&amp;WINDOW=FIRST_POPUP&amp;HEIGHT=450&amp;WIDTH=450&amp;START_MAXIMI","ZED=FALSE&amp;VAR:CALENDAR=US&amp;VAR:SYMBOL=JIVE&amp;VAR:INDEX=0"}</definedName>
    <definedName name="_610__FDSAUDITLINK__">{"fdsup://directions/FAT Viewer?action=UPDATE&amp;creator=factset&amp;DYN_ARGS=TRUE&amp;DOC_NAME=FAT:FQL_AUDITING_CLIENT_TEMPLATE.FAT&amp;display_string=Audit&amp;VAR:KEY=LMFOVKZMXA&amp;VAR:QUERY=RkZfRU5UUlBSX1ZBTF9EQUlMWSg0MDQwMiwsLCwsJ0JBUycp&amp;WINDOW=FIRST_POPUP&amp;HEIGHT=450&amp;WIDTH=","450&amp;START_MAXIMIZED=FALSE&amp;VAR:CALENDAR=US&amp;VAR:SYMBOL=SRCL&amp;VAR:INDEX=0"}</definedName>
    <definedName name="_610__FDSAUDITLINK___1">{"fdsup://Directions/FactSet Auditing Viewer?action=AUDIT_VALUE&amp;DB=129&amp;ID1=74834T10&amp;VALUEID=02001&amp;SDATE=201001&amp;PERIODTYPE=QTR_STD&amp;window=popup_no_bar&amp;width=385&amp;height=120&amp;START_MAXIMIZED=FALSE&amp;creator=factset&amp;display_string=Audit"}</definedName>
    <definedName name="_61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1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1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1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1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1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1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1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1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1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11__FDSAUDITLINK__">{"fdsup://directions/FAT Viewer?action=UPDATE&amp;creator=factset&amp;DYN_ARGS=TRUE&amp;DOC_NAME=FAT:FQL_AUDITING_CLIENT_TEMPLATE.FAT&amp;display_string=Audit&amp;VAR:KEY=VIVATMLALY&amp;VAR:QUERY=RkZfRU5UUlBSX1ZBTF9EQUlMWSg0MDQwMiwsLCwsJ0JBUycp&amp;WINDOW=FIRST_POPUP&amp;HEIGHT=450&amp;WIDTH=","450&amp;START_MAXIMIZED=FALSE&amp;VAR:CALENDAR=US&amp;VAR:SYMBOL=WCC&amp;VAR:INDEX=0"}</definedName>
    <definedName name="_611__FDSAUDITLINK___1">{"fdsup://Directions/FactSet Auditing Viewer?action=AUDIT_VALUE&amp;DB=129&amp;ID1=74834T10&amp;VALUEID=02001&amp;SDATE=201001&amp;PERIODTYPE=QTR_STD&amp;window=popup_no_bar&amp;width=385&amp;height=120&amp;START_MAXIMIZED=FALSE&amp;creator=factset&amp;display_string=Audit"}</definedName>
    <definedName name="_61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1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1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1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1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1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1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1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1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1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12__FDSAUDITLINK__">{"fdsup://directions/FAT Viewer?action=UPDATE&amp;creator=factset&amp;DYN_ARGS=TRUE&amp;DOC_NAME=FAT:FQL_AUDITING_CLIENT_TEMPLATE.FAT&amp;display_string=Audit&amp;VAR:KEY=VOTKTGZOXU&amp;VAR:QUERY=RkZfRU5UUlBSX1ZBTF9EQUlMWSg0MDQwMiwsLCwsJ0JBUycp&amp;WINDOW=FIRST_POPUP&amp;HEIGHT=450&amp;WIDTH=","450&amp;START_MAXIMIZED=FALSE&amp;VAR:CALENDAR=US&amp;VAR:SYMBOL=AXE&amp;VAR:INDEX=0"}</definedName>
    <definedName name="_612__FDSAUDITLINK___1">{"fdsup://Directions/FactSet Auditing Viewer?action=AUDIT_VALUE&amp;DB=129&amp;ID1=74834T10&amp;VALUEID=02001&amp;SDATE=201001&amp;PERIODTYPE=QTR_STD&amp;window=popup_no_bar&amp;width=385&amp;height=120&amp;START_MAXIMIZED=FALSE&amp;creator=factset&amp;display_string=Audit"}</definedName>
    <definedName name="_61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1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1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1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1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1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1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1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1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1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13__FDSAUDITLINK__">{"fdsup://directions/FAT Viewer?action=UPDATE&amp;creator=factset&amp;DYN_ARGS=TRUE&amp;DOC_NAME=FAT:FQL_AUDITING_CLIENT_TEMPLATE.FAT&amp;display_string=Audit&amp;VAR:KEY=JEHOPEPARU&amp;VAR:QUERY=RkZfRU5UUlBSX1ZBTF9EQUlMWSg0MDQwMiwsLCwsJ0JBUycp&amp;WINDOW=FIRST_POPUP&amp;HEIGHT=450&amp;WIDTH=","450&amp;START_MAXIMIZED=FALSE&amp;VAR:CALENDAR=US&amp;VAR:SYMBOL=ARG&amp;VAR:INDEX=0"}</definedName>
    <definedName name="_613__FDSAUDITLINK___1">{"fdsup://Directions/FactSet Auditing Viewer?action=AUDIT_VALUE&amp;DB=129&amp;ID1=74834T10&amp;VALUEID=02001&amp;SDATE=201001&amp;PERIODTYPE=QTR_STD&amp;window=popup_no_bar&amp;width=385&amp;height=120&amp;START_MAXIMIZED=FALSE&amp;creator=factset&amp;display_string=Audit"}</definedName>
    <definedName name="_61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1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1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1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1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1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1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1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1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1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14__FDSAUDITLINK__">{"fdsup://directions/FAT Viewer?action=UPDATE&amp;creator=factset&amp;DYN_ARGS=TRUE&amp;DOC_NAME=FAT:FQL_AUDITING_CLIENT_TEMPLATE.FAT&amp;display_string=Audit&amp;VAR:KEY=DKROFIPYXK&amp;VAR:QUERY=RkZfRU5UUlBSX1ZBTF9EQUlMWSg0MDQwMiwsLCwsJ0JBUycp&amp;WINDOW=FIRST_POPUP&amp;HEIGHT=450&amp;WIDTH=","450&amp;START_MAXIMIZED=FALSE&amp;VAR:CALENDAR=US&amp;VAR:SYMBOL=IBI&amp;VAR:INDEX=0"}</definedName>
    <definedName name="_614__FDSAUDITLINK___1">{"fdsup://Directions/FactSet Auditing Viewer?action=AUDIT_VALUE&amp;DB=129&amp;ID1=45666Q10&amp;VALUEID=02001&amp;SDATE=201001&amp;PERIODTYPE=QTR_STD&amp;window=popup_no_bar&amp;width=385&amp;height=120&amp;START_MAXIMIZED=FALSE&amp;creator=factset&amp;display_string=Audit"}</definedName>
    <definedName name="_61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1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1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1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1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1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1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1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1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1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15__FDSAUDITLINK__">{"fdsup://directions/FAT Viewer?action=UPDATE&amp;creator=factset&amp;DYN_ARGS=TRUE&amp;DOC_NAME=FAT:FQL_AUDITING_CLIENT_TEMPLATE.FAT&amp;display_string=Audit&amp;VAR:KEY=VSJGDKBYNW&amp;VAR:QUERY=RkZfRU5UUlBSX1ZBTF9EQUlMWSg0MDQwMiwsLCwsJ0JBUycp&amp;WINDOW=FIRST_POPUP&amp;HEIGHT=450&amp;WIDTH=","450&amp;START_MAXIMIZED=FALSE&amp;VAR:CALENDAR=US&amp;VAR:SYMBOL=AIT&amp;VAR:INDEX=0"}</definedName>
    <definedName name="_615__FDSAUDITLINK___1">{"fdsup://Directions/FactSet Auditing Viewer?action=AUDIT_VALUE&amp;DB=129&amp;ID1=45666Q10&amp;VALUEID=02001&amp;SDATE=201001&amp;PERIODTYPE=QTR_STD&amp;window=popup_no_bar&amp;width=385&amp;height=120&amp;START_MAXIMIZED=FALSE&amp;creator=factset&amp;display_string=Audit"}</definedName>
    <definedName name="_61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1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1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152f1ec597747c18e27b1afb1241aac" hidden="1">#REF!</definedName>
    <definedName name="_61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1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1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1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1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1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1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16__FDSAUDITLINK__">{"fdsup://directions/FAT Viewer?action=UPDATE&amp;creator=factset&amp;DYN_ARGS=TRUE&amp;DOC_NAME=FAT:FQL_AUDITING_CLIENT_TEMPLATE.FAT&amp;display_string=Audit&amp;VAR:KEY=PCNQVCNCLU&amp;VAR:QUERY=RkZfRU5UUlBSX1ZBTF9EQUlMWSg0MDQwMiwsLCwsJ0JBUycp&amp;WINDOW=FIRST_POPUP&amp;HEIGHT=450&amp;WIDTH=","450&amp;START_MAXIMIZED=FALSE&amp;VAR:CALENDAR=US&amp;VAR:SYMBOL=POOL&amp;VAR:INDEX=0"}</definedName>
    <definedName name="_616__FDSAUDITLINK___1">{"fdsup://Directions/FactSet Auditing Viewer?action=AUDIT_VALUE&amp;DB=129&amp;ID1=45666Q10&amp;VALUEID=02001&amp;SDATE=201001&amp;PERIODTYPE=QTR_STD&amp;window=popup_no_bar&amp;width=385&amp;height=120&amp;START_MAXIMIZED=FALSE&amp;creator=factset&amp;display_string=Audit"}</definedName>
    <definedName name="_61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1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1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1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1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1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1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1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1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1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17__FDSAUDITLINK__">{"fdsup://directions/FAT Viewer?action=UPDATE&amp;creator=factset&amp;DYN_ARGS=TRUE&amp;DOC_NAME=FAT:FQL_AUDITING_CLIENT_TEMPLATE.FAT&amp;display_string=Audit&amp;VAR:KEY=TUTIXCJOHU&amp;VAR:QUERY=RkZfRU5UUlBSX1ZBTF9EQUlMWSg0MDQwMiwsLCwsJ0JBUycp&amp;WINDOW=FIRST_POPUP&amp;HEIGHT=450&amp;WIDTH=","450&amp;START_MAXIMIZED=FALSE&amp;VAR:CALENDAR=US&amp;VAR:SYMBOL=WSO&amp;VAR:INDEX=0"}</definedName>
    <definedName name="_617__FDSAUDITLINK___1">{"fdsup://Directions/FactSet Auditing Viewer?action=AUDIT_VALUE&amp;DB=129&amp;ID1=45666Q10&amp;VALUEID=02001&amp;SDATE=201001&amp;PERIODTYPE=QTR_STD&amp;window=popup_no_bar&amp;width=385&amp;height=120&amp;START_MAXIMIZED=FALSE&amp;creator=factset&amp;display_string=Audit"}</definedName>
    <definedName name="_61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1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1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1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1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1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1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1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1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1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18__FDSAUDITLINK__">{"fdsup://directions/FAT Viewer?action=UPDATE&amp;creator=factset&amp;DYN_ARGS=TRUE&amp;DOC_NAME=FAT:FQL_AUDITING_CLIENT_TEMPLATE.FAT&amp;display_string=Audit&amp;VAR:KEY=PSDYFURUNK&amp;VAR:QUERY=RkZfRU5UUlBSX1ZBTF9EQUlMWSg0MDQwMiwsLCwsJ0JBUycp&amp;WINDOW=FIRST_POPUP&amp;HEIGHT=450&amp;WIDTH=","450&amp;START_MAXIMIZED=FALSE&amp;VAR:CALENDAR=US&amp;VAR:SYMBOL=MSM&amp;VAR:INDEX=0"}</definedName>
    <definedName name="_618__FDSAUDITLINK___1">{"fdsup://Directions/FactSet Auditing Viewer?action=AUDIT_VALUE&amp;DB=129&amp;ID1=45666Q10&amp;VALUEID=05194&amp;SDATE=201001&amp;PERIODTYPE=QTR_STD&amp;window=popup_no_bar&amp;width=385&amp;height=120&amp;START_MAXIMIZED=FALSE&amp;creator=factset&amp;display_string=Audit"}</definedName>
    <definedName name="_61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1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1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1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1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1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1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1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1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1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19__FDSAUDITLINK__">{"fdsup://directions/FAT Viewer?action=UPDATE&amp;creator=factset&amp;DYN_ARGS=TRUE&amp;DOC_NAME=FAT:FQL_AUDITING_CLIENT_TEMPLATE.FAT&amp;display_string=Audit&amp;VAR:KEY=TCBOLYPGTC&amp;VAR:QUERY=RkZfRU5UUlBSX1ZBTF9EQUlMWSg0MDQwMiwsLCwsJ0JBUycp&amp;WINDOW=FIRST_POPUP&amp;HEIGHT=450&amp;WIDTH=","450&amp;START_MAXIMIZED=FALSE&amp;VAR:CALENDAR=US&amp;VAR:SYMBOL=FAST&amp;VAR:INDEX=0"}</definedName>
    <definedName name="_619__FDSAUDITLINK___1">{"fdsup://Directions/FactSet Auditing Viewer?action=AUDIT_VALUE&amp;DB=129&amp;ID1=45666Q10&amp;VALUEID=05194&amp;SDATE=201001&amp;PERIODTYPE=QTR_STD&amp;window=popup_no_bar&amp;width=385&amp;height=120&amp;START_MAXIMIZED=FALSE&amp;creator=factset&amp;display_string=Audit"}</definedName>
    <definedName name="_61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1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1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1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1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1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1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1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1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1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1e68fbbbb24414cbc08105af25996c4" hidden="1">#REF!</definedName>
    <definedName name="_62__123Graph_DCHART_10" hidden="1">'[10]#REF'!$E$232:$T$232</definedName>
    <definedName name="_62__FDSAUDITLINK__">{"fdsup://IBCentral/FAT Viewer?action=UPDATE&amp;creator=factset&amp;DOC_NAME=fat:reuters_annual_shs_src_window.fat&amp;display_string=Audit&amp;DYN_ARGS=TRUE&amp;VAR:ID1=642940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62__FDSAUDITLINK___1">{"fdsup://directions/FAT Viewer?action=UPDATE&amp;creator=factset&amp;DYN_ARGS=TRUE&amp;DOC_NAME=FAT:FQL_AUDITING_CLIENT_TEMPLATE.FAT&amp;display_string=Audit&amp;VAR:KEY=RUNMXSTURU&amp;VAR:QUERY=RkZfU0FMRVMoQ0FMLDIwMTAsLCwsVVNEKQ==&amp;WINDOW=FIRST_POPUP&amp;HEIGHT=450&amp;WIDTH=450&amp;START_MA","XIMIZED=FALSE&amp;VAR:CALENDAR=US&amp;VAR:SYMBOL=JIVE&amp;VAR:INDEX=0"}</definedName>
    <definedName name="_620__FDSAUDITLINK__">{"fdsup://directions/FAT Viewer?action=UPDATE&amp;creator=factset&amp;DYN_ARGS=TRUE&amp;DOC_NAME=FAT:FQL_AUDITING_CLIENT_TEMPLATE.FAT&amp;display_string=Audit&amp;VAR:KEY=XCHEPIRSTY&amp;VAR:QUERY=RkZfRU5UUlBSX1ZBTF9EQUlMWSg0MDQwMiwsLCwsJ0JBUycp&amp;WINDOW=FIRST_POPUP&amp;HEIGHT=450&amp;WIDTH=","450&amp;START_MAXIMIZED=FALSE&amp;VAR:CALENDAR=US&amp;VAR:SYMBOL=GWW&amp;VAR:INDEX=0"}</definedName>
    <definedName name="_62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2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2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2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2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2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2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2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2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2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21__FDSAUDITLINK__">{"fdsup://directions/FAT Viewer?action=UPDATE&amp;creator=factset&amp;DYN_ARGS=TRUE&amp;DOC_NAME=FAT:FQL_AUDITING_CLIENT_TEMPLATE.FAT&amp;display_string=Audit&amp;VAR:KEY=XIFYFSDUNG&amp;VAR:QUERY=RkZfRU5UUlBSX1ZBTF9EQUlMWSg0MDQwMiwsLCwsJ0JBUycp&amp;WINDOW=FIRST_POPUP&amp;HEIGHT=450&amp;WIDTH=","450&amp;START_MAXIMIZED=FALSE&amp;VAR:CALENDAR=US&amp;VAR:SYMBOL=B5ZN3P&amp;VAR:INDEX=0"}</definedName>
    <definedName name="_62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2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2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2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2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2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2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2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2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2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22__FDSAUDITLINK__">{"fdsup://directions/FAT Viewer?action=UPDATE&amp;creator=factset&amp;DYN_ARGS=TRUE&amp;DOC_NAME=FAT:FQL_AUDITING_CLIENT_TEMPLATE.FAT&amp;display_string=Audit&amp;VAR:KEY=LCZYBAZALQ&amp;VAR:QUERY=RkZfRU5UUlBSX1ZBTF9EQUlMWSg0MDQwMiwsLCwsJ0JBUycp&amp;WINDOW=FIRST_POPUP&amp;HEIGHT=450&amp;WIDTH=","450&amp;START_MAXIMIZED=FALSE&amp;VAR:CALENDAR=US&amp;VAR:SYMBOL=XRX&amp;VAR:INDEX=0"}</definedName>
    <definedName name="_62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2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2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2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2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2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2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2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2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2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23__FDSAUDITLINK__">{"fdsup://directions/FAT Viewer?action=UPDATE&amp;creator=factset&amp;DYN_ARGS=TRUE&amp;DOC_NAME=FAT:FQL_AUDITING_CLIENT_TEMPLATE.FAT&amp;display_string=Audit&amp;VAR:KEY=TQLULYXKPK&amp;VAR:QUERY=RkZfRU5UUlBSX1ZBTF9EQUlMWSg0MDQwMiwsLCwsJ0JBUycp&amp;WINDOW=FIRST_POPUP&amp;HEIGHT=450&amp;WIDTH=","450&amp;START_MAXIMIZED=FALSE&amp;VAR:CALENDAR=US&amp;VAR:SYMBOL=WTS&amp;VAR:INDEX=0"}</definedName>
    <definedName name="_62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2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2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2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2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2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2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2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2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2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24__FDSAUDITLINK__">{"fdsup://directions/FAT Viewer?action=UPDATE&amp;creator=factset&amp;DYN_ARGS=TRUE&amp;DOC_NAME=FAT:FQL_AUDITING_CLIENT_TEMPLATE.FAT&amp;display_string=Audit&amp;VAR:KEY=DIPYFQJCHG&amp;VAR:QUERY=RkZfRU5UUlBSX1ZBTF9EQUlMWSg0MDQwMiwsLCwsJ0JBUycp&amp;WINDOW=FIRST_POPUP&amp;HEIGHT=450&amp;WIDTH=","450&amp;START_MAXIMIZED=FALSE&amp;VAR:CALENDAR=US&amp;VAR:SYMBOL=TKR&amp;VAR:INDEX=0"}</definedName>
    <definedName name="_62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2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2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2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2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2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2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2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2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2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25__FDSAUDITLINK__">{"fdsup://directions/FAT Viewer?action=UPDATE&amp;creator=factset&amp;DYN_ARGS=TRUE&amp;DOC_NAME=FAT:FQL_AUDITING_CLIENT_TEMPLATE.FAT&amp;display_string=Audit&amp;VAR:KEY=VMJSNWZSPG&amp;VAR:QUERY=RkZfRU5UUlBSX1ZBTF9EQUlMWSg0MDQwMiwsLCwsJ0JBUycp&amp;WINDOW=FIRST_POPUP&amp;HEIGHT=450&amp;WIDTH=","450&amp;START_MAXIMIZED=FALSE&amp;VAR:CALENDAR=US&amp;VAR:SYMBOL=TNB&amp;VAR:INDEX=0"}</definedName>
    <definedName name="_62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2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2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2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2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2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2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2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2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2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26__FDSAUDITLINK__">{"fdsup://directions/FAT Viewer?action=UPDATE&amp;creator=factset&amp;DYN_ARGS=TRUE&amp;DOC_NAME=FAT:FQL_AUDITING_CLIENT_TEMPLATE.FAT&amp;display_string=Audit&amp;VAR:KEY=VUDKXSZCTC&amp;VAR:QUERY=RkZfRU5UUlBSX1ZBTF9EQUlMWSg0MDQwMiwsLCwsJ0JBUycp&amp;WINDOW=FIRST_POPUP&amp;HEIGHT=450&amp;WIDTH=","450&amp;START_MAXIMIZED=FALSE&amp;VAR:CALENDAR=US&amp;VAR:SYMBOL=TFX&amp;VAR:INDEX=0"}</definedName>
    <definedName name="_62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2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2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2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2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2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2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2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2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2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27__FDSAUDITLINK__">{"fdsup://directions/FAT Viewer?action=UPDATE&amp;creator=factset&amp;DYN_ARGS=TRUE&amp;DOC_NAME=FAT:FQL_AUDITING_CLIENT_TEMPLATE.FAT&amp;display_string=Audit&amp;VAR:KEY=NYXQRGDYRM&amp;VAR:QUERY=RkZfRU5UUlBSX1ZBTF9EQUlMWSg0MDQwMiwsLCwsJ0JBUycp&amp;WINDOW=FIRST_POPUP&amp;HEIGHT=450&amp;WIDTH=","450&amp;START_MAXIMIZED=FALSE&amp;VAR:CALENDAR=US&amp;VAR:SYMBOL=SPW&amp;VAR:INDEX=0"}</definedName>
    <definedName name="_62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2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2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2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2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2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2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2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2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2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28__FDSAUDITLINK__">{"fdsup://directions/FAT Viewer?action=UPDATE&amp;creator=factset&amp;DYN_ARGS=TRUE&amp;DOC_NAME=FAT:FQL_AUDITING_CLIENT_TEMPLATE.FAT&amp;display_string=Audit&amp;VAR:KEY=XWLSZOTQJC&amp;VAR:QUERY=RkZfRU5UUlBSX1ZBTF9EQUlMWSg0MDQwMiwsLCwsJ0JBUycp&amp;WINDOW=FIRST_POPUP&amp;HEIGHT=450&amp;WIDTH=","450&amp;START_MAXIMIZED=FALSE&amp;VAR:CALENDAR=US&amp;VAR:SYMBOL=ROP&amp;VAR:INDEX=0"}</definedName>
    <definedName name="_62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2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2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2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2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2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2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2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2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2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29__FDSAUDITLINK__">{"fdsup://directions/FAT Viewer?action=UPDATE&amp;creator=factset&amp;DYN_ARGS=TRUE&amp;DOC_NAME=FAT:FQL_AUDITING_CLIENT_TEMPLATE.FAT&amp;display_string=Audit&amp;VAR:KEY=TEBWHKLERQ&amp;VAR:QUERY=RkZfRU5UUlBSX1ZBTF9EQUlMWSg0MDQwMiwsLCwsJ0JBUycp&amp;WINDOW=FIRST_POPUP&amp;HEIGHT=450&amp;WIDTH=","450&amp;START_MAXIMIZED=FALSE&amp;VAR:CALENDAR=US&amp;VAR:SYMBOL=RBC&amp;VAR:INDEX=0"}</definedName>
    <definedName name="_62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2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2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2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2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2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2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2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2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2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2d5114135ec4137a1affdd67b5ea209" hidden="1">#REF!</definedName>
    <definedName name="_63__123Graph_DCHART_42" hidden="1">[10]Sheet3!#REF!</definedName>
    <definedName name="_63__FDSAUDITLINK__">{"fdsup://IBCentral/FAT Viewer?action=UPDATE&amp;creator=factset&amp;DOC_NAME=fat:reuters_annual_shs_src_window.fat&amp;display_string=Audit&amp;DYN_ARGS=TRUE&amp;VAR:ID1=649750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63__FDSAUDITLINK___1">{"fdsup://directions/FAT Viewer?action=UPDATE&amp;creator=factset&amp;DYN_ARGS=TRUE&amp;DOC_NAME=FAT:FQL_AUDITING_CLIENT_TEMPLATE.FAT&amp;display_string=Audit&amp;VAR:KEY=FIROPWNQXO&amp;VAR:QUERY=RkZfU0FMRVMoQ0FMLDIwMDksLCwsVVNEKQ==&amp;WINDOW=FIRST_POPUP&amp;HEIGHT=450&amp;WIDTH=450&amp;START_MA","XIMIZED=FALSE&amp;VAR:CALENDAR=US&amp;VAR:SYMBOL=JIVE&amp;VAR:INDEX=0"}</definedName>
    <definedName name="_630__FDSAUDITLINK__">{"fdsup://directions/FAT Viewer?action=UPDATE&amp;creator=factset&amp;DYN_ARGS=TRUE&amp;DOC_NAME=FAT:FQL_AUDITING_CLIENT_TEMPLATE.FAT&amp;display_string=Audit&amp;VAR:KEY=JEBSJKHSPS&amp;VAR:QUERY=RkZfRU5UUlBSX1ZBTF9EQUlMWSg0MDQwMiwsLCwsJ0JBUycp&amp;WINDOW=FIRST_POPUP&amp;HEIGHT=450&amp;WIDTH=","450&amp;START_MAXIMIZED=FALSE&amp;VAR:CALENDAR=US&amp;VAR:SYMBOL=ROLL&amp;VAR:INDEX=0"}</definedName>
    <definedName name="_63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3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3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3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3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3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3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3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3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3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31__FDSAUDITLINK__">{"fdsup://directions/FAT Viewer?action=UPDATE&amp;creator=factset&amp;DYN_ARGS=TRUE&amp;DOC_NAME=FAT:FQL_AUDITING_CLIENT_TEMPLATE.FAT&amp;display_string=Audit&amp;VAR:KEY=DYLSVOZADK&amp;VAR:QUERY=RkZfRU5UUlBSX1ZBTF9EQUlMWSg0MDQwMiwsLCwsJ0JBUycp&amp;WINDOW=FIRST_POPUP&amp;HEIGHT=450&amp;WIDTH=","450&amp;START_MAXIMIZED=FALSE&amp;VAR:CALENDAR=US&amp;VAR:SYMBOL=PBI&amp;VAR:INDEX=0"}</definedName>
    <definedName name="_63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3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3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3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3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3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3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3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3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3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32__FDSAUDITLINK__">{"fdsup://directions/FAT Viewer?action=UPDATE&amp;creator=factset&amp;DYN_ARGS=TRUE&amp;DOC_NAME=FAT:FQL_AUDITING_CLIENT_TEMPLATE.FAT&amp;display_string=Audit&amp;VAR:KEY=VAPGLYDEPY&amp;VAR:QUERY=RkZfRU5UUlBSX1ZBTF9EQUlMWSg0MDQwMiwsLCwsJ0JBUycp&amp;WINDOW=FIRST_POPUP&amp;HEIGHT=450&amp;WIDTH=","450&amp;START_MAXIMIZED=FALSE&amp;VAR:CALENDAR=US&amp;VAR:SYMBOL=PNR&amp;VAR:INDEX=0"}</definedName>
    <definedName name="_63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3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3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3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3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3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3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3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3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3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33__FDSAUDITLINK__">{"fdsup://directions/FAT Viewer?action=UPDATE&amp;creator=factset&amp;DYN_ARGS=TRUE&amp;DOC_NAME=FAT:FQL_AUDITING_CLIENT_TEMPLATE.FAT&amp;display_string=Audit&amp;VAR:KEY=FYNARSPMRA&amp;VAR:QUERY=RkZfRU5UUlBSX1ZBTF9EQUlMWSg0MDQwMiwsLCwsJ0JBUycp&amp;WINDOW=FIRST_POPUP&amp;HEIGHT=450&amp;WIDTH=","450&amp;START_MAXIMIZED=FALSE&amp;VAR:CALENDAR=US&amp;VAR:SYMBOL=PLL&amp;VAR:INDEX=0"}</definedName>
    <definedName name="_63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3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3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3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3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3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3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3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3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3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34__FDSAUDITLINK__">{"fdsup://directions/FAT Viewer?action=UPDATE&amp;creator=factset&amp;DYN_ARGS=TRUE&amp;DOC_NAME=FAT:FQL_AUDITING_CLIENT_TEMPLATE.FAT&amp;display_string=Audit&amp;VAR:KEY=JEJQNUFAJC&amp;VAR:QUERY=RkZfRU5UUlBSX1ZBTF9EQUlMWSg0MDQwMiwsLCwsJ0JBUycp&amp;WINDOW=FIRST_POPUP&amp;HEIGHT=450&amp;WIDTH=","450&amp;START_MAXIMIZED=FALSE&amp;VAR:CALENDAR=US&amp;VAR:SYMBOL=MWA&amp;VAR:INDEX=0"}</definedName>
    <definedName name="_63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3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3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3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3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3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3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3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3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3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35__FDSAUDITLINK__">{"fdsup://directions/FAT Viewer?action=UPDATE&amp;creator=factset&amp;DYN_ARGS=TRUE&amp;DOC_NAME=FAT:FQL_AUDITING_CLIENT_TEMPLATE.FAT&amp;display_string=Audit&amp;VAR:KEY=HSDSLAHCJC&amp;VAR:QUERY=RkZfRU5UUlBSX1ZBTF9EQUlMWSg0MDQwMiwsLCwsJ0JBUycp&amp;WINDOW=FIRST_POPUP&amp;HEIGHT=450&amp;WIDTH=","450&amp;START_MAXIMIZED=FALSE&amp;VAR:CALENDAR=US&amp;VAR:SYMBOL=MINI&amp;VAR:INDEX=0"}</definedName>
    <definedName name="_63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3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3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3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3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3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3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3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3571fa017c94154b8119cffa56f33fa" hidden="1">#REF!</definedName>
    <definedName name="_63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3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36__FDSAUDITLINK__">{"fdsup://directions/FAT Viewer?action=UPDATE&amp;creator=factset&amp;DYN_ARGS=TRUE&amp;DOC_NAME=FAT:FQL_AUDITING_CLIENT_TEMPLATE.FAT&amp;display_string=Audit&amp;VAR:KEY=FUFYZMHKTM&amp;VAR:QUERY=RkZfRU5UUlBSX1ZBTF9EQUlMWSg0MDQwMiwsLCwsJ0JBUycp&amp;WINDOW=FIRST_POPUP&amp;HEIGHT=450&amp;WIDTH=","450&amp;START_MAXIMIZED=FALSE&amp;VAR:CALENDAR=US&amp;VAR:SYMBOL=MTD&amp;VAR:INDEX=0"}</definedName>
    <definedName name="_63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3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3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3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3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3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3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3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3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3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37__FDSAUDITLINK__">{"fdsup://directions/FAT Viewer?action=UPDATE&amp;creator=factset&amp;DYN_ARGS=TRUE&amp;DOC_NAME=FAT:FQL_AUDITING_CLIENT_TEMPLATE.FAT&amp;display_string=Audit&amp;VAR:KEY=TIHSHSFOZA&amp;VAR:QUERY=RkZfRU5UUlBSX1ZBTF9EQUlMWSg0MDQwMiwsLCwsJ0JBUycp&amp;WINDOW=FIRST_POPUP&amp;HEIGHT=450&amp;WIDTH=","450&amp;START_MAXIMIZED=FALSE&amp;VAR:CALENDAR=US&amp;VAR:SYMBOL=MGRC&amp;VAR:INDEX=0"}</definedName>
    <definedName name="_63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3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3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3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3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3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3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3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3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3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38__FDSAUDITLINK__">{"fdsup://directions/FAT Viewer?action=UPDATE&amp;creator=factset&amp;DYN_ARGS=TRUE&amp;DOC_NAME=FAT:FQL_AUDITING_CLIENT_TEMPLATE.FAT&amp;display_string=Audit&amp;VAR:KEY=HSJGDMZQHK&amp;VAR:QUERY=RkZfRU5UUlBSX1ZBTF9EQUlMWSg0MDQwMiwsLCwsJ0JBUycp&amp;WINDOW=FIRST_POPUP&amp;HEIGHT=450&amp;WIDTH=","450&amp;START_MAXIMIZED=FALSE&amp;VAR:CALENDAR=US&amp;VAR:SYMBOL=449804&amp;VAR:INDEX=0"}</definedName>
    <definedName name="_63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3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3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3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3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3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3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3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3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3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39__FDSAUDITLINK__">{"fdsup://directions/FAT Viewer?action=UPDATE&amp;creator=factset&amp;DYN_ARGS=TRUE&amp;DOC_NAME=FAT:FQL_AUDITING_CLIENT_TEMPLATE.FAT&amp;display_string=Audit&amp;VAR:KEY=RIBABQFSPY&amp;VAR:QUERY=RkZfRU5UUlBSX1ZBTF9EQUlMWSg0MDQwMiwsLCwsJ0JBUycp&amp;WINDOW=FIRST_POPUP&amp;HEIGHT=450&amp;WIDTH=","450&amp;START_MAXIMIZED=FALSE&amp;VAR:CALENDAR=US&amp;VAR:SYMBOL=EK&amp;VAR:INDEX=0"}</definedName>
    <definedName name="_63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3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3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3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3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3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3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3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3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3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4__123Graph_DCHART_7" hidden="1">'[10]#REF'!$E$124:$T$124</definedName>
    <definedName name="_64__FDSAUDITLINK__">{"fdsup://IBCentral/FAT Viewer?action=UPDATE&amp;creator=factset&amp;DOC_NAME=fat:reuters_annual_shs_src_window.fat&amp;display_string=Audit&amp;DYN_ARGS=TRUE&amp;VAR:ID1=649658&amp;VAR:RCODE=FDSSHSOUTDEPS&amp;VAR:SDATE=20080399&amp;VAR:FREQ=Y&amp;VAR:RELITEM=RP&amp;VAR:CURRENCY=&amp;VAR:CURRSOURCE=E","XSHARE&amp;VAR:NATFREQ=ANNUAL&amp;VAR:RFIELD=FINALIZED&amp;VAR:DB_TYPE=&amp;VAR:UNITS=M&amp;window=popup&amp;width=450&amp;height=300&amp;START_MAXIMIZED=FALSE"}</definedName>
    <definedName name="_64__FDSAUDITLINK___1">{"fdsup://directions/FAT Viewer?action=UPDATE&amp;creator=factset&amp;DYN_ARGS=TRUE&amp;DOC_NAME=FAT:FQL_AUDITING_CLIENT_TEMPLATE.FAT&amp;display_string=Audit&amp;VAR:KEY=DKNKVIXGHC&amp;VAR:QUERY=RkZfU0FMRVMoQ0FMLDIwMDgsLCwsVVNEKQ==&amp;WINDOW=FIRST_POPUP&amp;HEIGHT=450&amp;WIDTH=450&amp;START_MA","XIMIZED=FALSE&amp;VAR:CALENDAR=US&amp;VAR:SYMBOL=JIVE&amp;VAR:INDEX=0"}</definedName>
    <definedName name="_640__FDSAUDITLINK__">{"fdsup://directions/FAT Viewer?action=UPDATE&amp;creator=factset&amp;DYN_ARGS=TRUE&amp;DOC_NAME=FAT:FQL_AUDITING_CLIENT_TEMPLATE.FAT&amp;display_string=Audit&amp;VAR:KEY=NWXQXSFEPG&amp;VAR:QUERY=RkZfRU5UUlBSX1ZBTF9EQUlMWSg0MDQwMiwsLCwsJ0JBUycp&amp;WINDOW=FIRST_POPUP&amp;HEIGHT=450&amp;WIDTH=","450&amp;START_MAXIMIZED=FALSE&amp;VAR:CALENDAR=US&amp;VAR:SYMBOL=KDN&amp;VAR:INDEX=0"}</definedName>
    <definedName name="_64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4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4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4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4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4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4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4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4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4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41__FDSAUDITLINK__">{"fdsup://directions/FAT Viewer?action=UPDATE&amp;creator=factset&amp;DYN_ARGS=TRUE&amp;DOC_NAME=FAT:FQL_AUDITING_CLIENT_TEMPLATE.FAT&amp;display_string=Audit&amp;VAR:KEY=TATWTGRMNS&amp;VAR:QUERY=RkZfRU5UUlBSX1ZBTF9EQUlMWSg0MDQwMiwsLCwsJ0JBUycp&amp;WINDOW=FIRST_POPUP&amp;HEIGHT=450&amp;WIDTH=","450&amp;START_MAXIMIZED=FALSE&amp;VAR:CALENDAR=US&amp;VAR:SYMBOL=045796&amp;VAR:INDEX=0"}</definedName>
    <definedName name="_64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4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4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4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4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4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415aec0098f4260a9615dbe50b40cca" hidden="1">#REF!</definedName>
    <definedName name="_64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4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4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4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42__FDSAUDITLINK__">{"fdsup://directions/FAT Viewer?action=UPDATE&amp;creator=factset&amp;DYN_ARGS=TRUE&amp;DOC_NAME=FAT:FQL_AUDITING_CLIENT_TEMPLATE.FAT&amp;display_string=Audit&amp;VAR:KEY=HGTGLOXWHU&amp;VAR:QUERY=RkZfRU5UUlBSX1ZBTF9EQUlMWSg0MDQwMiwsLCwsJ0JBUycp&amp;WINDOW=FIRST_POPUP&amp;HEIGHT=450&amp;WIDTH=","450&amp;START_MAXIMIZED=FALSE&amp;VAR:CALENDAR=US&amp;VAR:SYMBOL=IEX&amp;VAR:INDEX=0"}</definedName>
    <definedName name="_64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4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4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4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4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4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4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4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4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4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43__FDSAUDITLINK__">{"fdsup://directions/FAT Viewer?action=UPDATE&amp;creator=factset&amp;DYN_ARGS=TRUE&amp;DOC_NAME=FAT:FQL_AUDITING_CLIENT_TEMPLATE.FAT&amp;display_string=Audit&amp;VAR:KEY=VOLMFSLGJI&amp;VAR:QUERY=RkZfRU5UUlBSX1ZBTF9EQUlMWSg0MDQwMiwsLCwsJ0JBUycp&amp;WINDOW=FIRST_POPUP&amp;HEIGHT=450&amp;WIDTH=","450&amp;START_MAXIMIZED=FALSE&amp;VAR:CALENDAR=US&amp;VAR:SYMBOL=HUB&amp;VAR:INDEX=0"}</definedName>
    <definedName name="_64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4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4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4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4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4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4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4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4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4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44__FDSAUDITLINK__">{"fdsup://directions/FAT Viewer?action=UPDATE&amp;creator=factset&amp;DYN_ARGS=TRUE&amp;DOC_NAME=FAT:FQL_AUDITING_CLIENT_TEMPLATE.FAT&amp;display_string=Audit&amp;VAR:KEY=FEHYBMBKDG&amp;VAR:QUERY=RkZfRU5UUlBSX1ZBTF9EQUlMWSg0MDQwMiwsLCwsJ0JBUycp&amp;WINDOW=FIRST_POPUP&amp;HEIGHT=450&amp;WIDTH=","450&amp;START_MAXIMIZED=FALSE&amp;VAR:CALENDAR=US&amp;VAR:SYMBOL=HUB.B&amp;VAR:INDEX=0"}</definedName>
    <definedName name="_64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4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4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4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4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4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4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4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4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4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45__FDSAUDITLINK__">{"fdsup://directions/FAT Viewer?action=UPDATE&amp;creator=factset&amp;DYN_ARGS=TRUE&amp;DOC_NAME=FAT:FQL_AUDITING_CLIENT_TEMPLATE.FAT&amp;display_string=Audit&amp;VAR:KEY=JYBITUVGTW&amp;VAR:QUERY=RkZfRU5UUlBSX1ZBTF9EQUlMWSg0MDQwMiwsLCwsJ0JBUycp&amp;WINDOW=FIRST_POPUP&amp;HEIGHT=450&amp;WIDTH=","450&amp;START_MAXIMIZED=FALSE&amp;VAR:CALENDAR=US&amp;VAR:SYMBOL=HUB.A&amp;VAR:INDEX=0"}</definedName>
    <definedName name="_64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4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4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4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4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4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4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4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4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4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46__FDSAUDITLINK__">{"fdsup://directions/FAT Viewer?action=UPDATE&amp;creator=factset&amp;DYN_ARGS=TRUE&amp;DOC_NAME=FAT:FQL_AUDITING_CLIENT_TEMPLATE.FAT&amp;display_string=Audit&amp;VAR:KEY=TENSDKJUXI&amp;VAR:QUERY=RkZfRU5UUlBSX1ZBTF9EQUlMWSg0MDQwMiwsLCwsJ0JBUycp&amp;WINDOW=FIRST_POPUP&amp;HEIGHT=450&amp;WIDTH=","450&amp;START_MAXIMIZED=FALSE&amp;VAR:CALENDAR=US&amp;VAR:SYMBOL=HEES&amp;VAR:INDEX=0"}</definedName>
    <definedName name="_64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4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4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4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4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4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4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4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4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4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47__FDSAUDITLINK__">{"fdsup://directions/FAT Viewer?action=UPDATE&amp;creator=factset&amp;DYN_ARGS=TRUE&amp;DOC_NAME=FAT:FQL_AUDITING_CLIENT_TEMPLATE.FAT&amp;display_string=Audit&amp;VAR:KEY=VWDEXMBMBA&amp;VAR:QUERY=RkZfRU5UUlBSX1ZBTF9EQUlMWSg0MDQwMiwsLCwsJ0JBUycp&amp;WINDOW=FIRST_POPUP&amp;HEIGHT=450&amp;WIDTH=","450&amp;START_MAXIMIZED=FALSE&amp;VAR:CALENDAR=US&amp;VAR:SYMBOL=GGG&amp;VAR:INDEX=0"}</definedName>
    <definedName name="_64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4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4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4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4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4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4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4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4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4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47c58ba255b4057b48e6aa2355ffae4" hidden="1">#REF!</definedName>
    <definedName name="_648__FDSAUDITLINK__">{"fdsup://directions/FAT Viewer?action=UPDATE&amp;creator=factset&amp;DYN_ARGS=TRUE&amp;DOC_NAME=FAT:FQL_AUDITING_CLIENT_TEMPLATE.FAT&amp;display_string=Audit&amp;VAR:KEY=LALAZSBQXC&amp;VAR:QUERY=RkZfRU5UUlBSX1ZBTF9EQUlMWSg0MDQwMiwsLCwsJ0JBUycp&amp;WINDOW=FIRST_POPUP&amp;HEIGHT=450&amp;WIDTH=","450&amp;START_MAXIMIZED=FALSE&amp;VAR:CALENDAR=US&amp;VAR:SYMBOL=FELE&amp;VAR:INDEX=0"}</definedName>
    <definedName name="_64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4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4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4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4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4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4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4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4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4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49__FDSAUDITLINK__">{"fdsup://directions/FAT Viewer?action=UPDATE&amp;creator=factset&amp;DYN_ARGS=TRUE&amp;DOC_NAME=FAT:FQL_AUDITING_CLIENT_TEMPLATE.FAT&amp;display_string=Audit&amp;VAR:KEY=RCPMPONAPM&amp;VAR:QUERY=RkZfRU5UUlBSX1ZBTF9EQUlMWSg0MDQwMiwsLCwsJ0JBUycp&amp;WINDOW=FIRST_POPUP&amp;HEIGHT=450&amp;WIDTH=","450&amp;START_MAXIMIZED=FALSE&amp;VAR:CALENDAR=US&amp;VAR:SYMBOL=FLS&amp;VAR:INDEX=0"}</definedName>
    <definedName name="_64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4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4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4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4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4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4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4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4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4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5__123Graph_DCHART_8" hidden="1">'[10]#REF'!$E$132:$T$132</definedName>
    <definedName name="_65__FDSAUDITLINK__">{"fdsup://IBCentral/FAT Viewer?action=UPDATE&amp;creator=factset&amp;DOC_NAME=fat:reuters_qtrly_source_window.fat&amp;display_string=Audit&amp;DYN_ARGS=TRUE&amp;VAR:ID1=649750&amp;VAR:RCODE=ACAE&amp;VAR:SDATE=20080699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_1">{"fdsup://directions/FAT Viewer?action=UPDATE&amp;creator=factset&amp;DYN_ARGS=TRUE&amp;DOC_NAME=FAT:FQL_AUDITING_CLIENT_TEMPLATE.FAT&amp;display_string=Audit&amp;VAR:KEY=TCTMJILMPM&amp;VAR:QUERY=RkZfUk9FKEFOTiwp&amp;WINDOW=FIRST_POPUP&amp;HEIGHT=450&amp;WIDTH=450&amp;START_MAXIMIZED=FALSE&amp;VAR:CA","LENDAR=US&amp;VAR:SYMBOL=JIVE&amp;VAR:INDEX=0"}</definedName>
    <definedName name="_650__FDSAUDITLINK__">{"fdsup://directions/FAT Viewer?action=UPDATE&amp;creator=factset&amp;DYN_ARGS=TRUE&amp;DOC_NAME=FAT:FQL_AUDITING_CLIENT_TEMPLATE.FAT&amp;display_string=Audit&amp;VAR:KEY=XAXMZCZQNU&amp;VAR:QUERY=RkZfRU5UUlBSX1ZBTF9EQUlMWSg0MDQwMiwsLCwsJ0JBUycp&amp;WINDOW=FIRST_POPUP&amp;HEIGHT=450&amp;WIDTH=","450&amp;START_MAXIMIZED=FALSE&amp;VAR:CALENDAR=US&amp;VAR:SYMBOL=NPO&amp;VAR:INDEX=0"}</definedName>
    <definedName name="_65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5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5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5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5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5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5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5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5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5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51__FDSAUDITLINK__">{"fdsup://directions/FAT Viewer?action=UPDATE&amp;creator=factset&amp;DYN_ARGS=TRUE&amp;DOC_NAME=FAT:FQL_AUDITING_CLIENT_TEMPLATE.FAT&amp;display_string=Audit&amp;VAR:KEY=HMRQBMRQBK&amp;VAR:QUERY=RkZfRU5UUlBSX1ZBTF9EQUlMWSg0MDQwMiwsLCwsJ0JBUycp&amp;WINDOW=FIRST_POPUP&amp;HEIGHT=450&amp;WIDTH=","450&amp;START_MAXIMIZED=FALSE&amp;VAR:CALENDAR=US&amp;VAR:SYMBOL=CR&amp;VAR:INDEX=0"}</definedName>
    <definedName name="_65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5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5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5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5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5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5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5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5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5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52__FDSAUDITLINK__">{"fdsup://directions/FAT Viewer?action=UPDATE&amp;creator=factset&amp;DYN_ARGS=TRUE&amp;DOC_NAME=FAT:FQL_AUDITING_CLIENT_TEMPLATE.FAT&amp;display_string=Audit&amp;VAR:KEY=ZSNQVOXITA&amp;VAR:QUERY=RkZfRU5UUlBSX1ZBTF9EQUlMWSg0MDQwMiwsLCwsJ0JBUycp&amp;WINDOW=FIRST_POPUP&amp;HEIGHT=450&amp;WIDTH=","450&amp;START_MAXIMIZED=FALSE&amp;VAR:CALENDAR=US&amp;VAR:SYMBOL=CFX&amp;VAR:INDEX=0"}</definedName>
    <definedName name="_65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5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5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5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5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5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5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5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5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5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53__FDSAUDITLINK__">{"fdsup://directions/FAT Viewer?action=UPDATE&amp;creator=factset&amp;DYN_ARGS=TRUE&amp;DOC_NAME=FAT:FQL_AUDITING_CLIENT_TEMPLATE.FAT&amp;display_string=Audit&amp;VAR:KEY=NMXCJCNQHU&amp;VAR:QUERY=RkZfRU5UUlBSX1ZBTF9EQUlMWSg0MDQwMiwsLCwsJ0JBUycp&amp;WINDOW=FIRST_POPUP&amp;HEIGHT=450&amp;WIDTH=","450&amp;START_MAXIMIZED=FALSE&amp;VAR:CALENDAR=US&amp;VAR:SYMBOL=CIR&amp;VAR:INDEX=0"}</definedName>
    <definedName name="_65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5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5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5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5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5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5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5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5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5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54__FDSAUDITLINK__">{"fdsup://directions/FAT Viewer?action=UPDATE&amp;creator=factset&amp;DYN_ARGS=TRUE&amp;DOC_NAME=FAT:FQL_AUDITING_CLIENT_TEMPLATE.FAT&amp;display_string=Audit&amp;VAR:KEY=HCTEJQDWBU&amp;VAR:QUERY=RkZfRU5UUlBSX1ZBTF9EQUlMWSg0MDQwMiwsLCwsJ0JBUycp&amp;WINDOW=FIRST_POPUP&amp;HEIGHT=450&amp;WIDTH=","450&amp;START_MAXIMIZED=FALSE&amp;VAR:CALENDAR=US&amp;VAR:SYMBOL=CSL&amp;VAR:INDEX=0"}</definedName>
    <definedName name="_65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5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5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5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5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5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5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5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5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5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55__FDSAUDITLINK__">{"fdsup://directions/FAT Viewer?action=UPDATE&amp;creator=factset&amp;DYN_ARGS=TRUE&amp;DOC_NAME=FAT:FQL_AUDITING_CLIENT_TEMPLATE.FAT&amp;display_string=Audit&amp;VAR:KEY=TGRGTIXGVQ&amp;VAR:QUERY=RkZfRU5UUlBSX1ZBTF9EQUlMWSg0MDQwMiwsLCwsJ0JBUycp&amp;WINDOW=FIRST_POPUP&amp;HEIGHT=450&amp;WIDTH=","450&amp;START_MAXIMIZED=FALSE&amp;VAR:CALENDAR=US&amp;VAR:SYMBOL=B&amp;VAR:INDEX=0"}</definedName>
    <definedName name="_65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5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5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5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5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5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5554bf427254c6eb22cd719ff3d4be4" hidden="1">#REF!</definedName>
    <definedName name="_65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5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5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5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56__FDSAUDITLINK__">{"fdsup://directions/FAT Viewer?action=UPDATE&amp;creator=factset&amp;DYN_ARGS=TRUE&amp;DOC_NAME=FAT:FQL_AUDITING_CLIENT_TEMPLATE.FAT&amp;display_string=Audit&amp;VAR:KEY=NSVOZAHYFK&amp;VAR:QUERY=RkZfRU5UUlBSX1ZBTF9EQUlMWSg0MDQwMiwsLCwsJ0JBUycp&amp;WINDOW=FIRST_POPUP&amp;HEIGHT=450&amp;WIDTH=","450&amp;START_MAXIMIZED=FALSE&amp;VAR:CALENDAR=US&amp;VAR:SYMBOL=BEZ&amp;VAR:INDEX=0"}</definedName>
    <definedName name="_65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5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5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5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5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5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5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5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5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5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57__FDSAUDITLINK__">{"fdsup://directions/FAT Viewer?action=UPDATE&amp;creator=factset&amp;DYN_ARGS=TRUE&amp;DOC_NAME=FAT:FQL_AUDITING_CLIENT_TEMPLATE.FAT&amp;display_string=Audit&amp;VAR:KEY=JQVSJCPUBM&amp;VAR:QUERY=RkZfRU5UUlBSX1ZBTF9EQUlMWSg0MDQwMiwsLCwsJ0JBUycp&amp;WINDOW=FIRST_POPUP&amp;HEIGHT=450&amp;WIDTH=","450&amp;START_MAXIMIZED=FALSE&amp;VAR:CALENDAR=US&amp;VAR:SYMBOL=AOS&amp;VAR:INDEX=0"}</definedName>
    <definedName name="_65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5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5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5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5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5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5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5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5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5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58__FDSAUDITLINK__">{"fdsup://directions/FAT Viewer?action=UPDATE&amp;creator=factset&amp;DYN_ARGS=TRUE&amp;DOC_NAME=FAT:FQL_AUDITING_CLIENT_TEMPLATE.FAT&amp;display_string=Audit&amp;VAR:KEY=BKBOXIPOHU&amp;VAR:QUERY=RkZfRU5UUlBSX1ZBTF9EQUlMWSg0MDQwMiwsLCwsJ0JBUycp&amp;WINDOW=FIRST_POPUP&amp;HEIGHT=450&amp;WIDTH=","450&amp;START_MAXIMIZED=FALSE&amp;VAR:CALENDAR=US&amp;VAR:SYMBOL=AME&amp;VAR:INDEX=0"}</definedName>
    <definedName name="_65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5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5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5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5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5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5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5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5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5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59__FDSAUDITLINK__">{"fdsup://directions/FAT Viewer?action=UPDATE&amp;creator=factset&amp;DYN_ARGS=TRUE&amp;DOC_NAME=FAT:FQL_AUDITING_CLIENT_TEMPLATE.FAT&amp;display_string=Audit&amp;VAR:KEY=HWNQJGFQJM&amp;VAR:QUERY=RkZfRU5UUlBSX1ZBTF9EQUlMWSg0MDQwMiwsLCwsJ0JBUycp&amp;WINDOW=FIRST_POPUP&amp;HEIGHT=450&amp;WIDTH=","450&amp;START_MAXIMIZED=FALSE&amp;VAR:CALENDAR=US&amp;VAR:SYMBOL=AYI&amp;VAR:INDEX=0"}</definedName>
    <definedName name="_65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5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5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5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5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5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5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5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5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5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59cd7f5f4574e9ca2ce16b5739ba62b" hidden="1">#REF!</definedName>
    <definedName name="_66__123Graph_DCHART_9" hidden="1">'[10]#REF'!$E$224:$T$224</definedName>
    <definedName name="_66__FDSAUDITLINK__">{"fdsup://IBCentral/FAT Viewer?action=UPDATE&amp;creator=factset&amp;DOC_NAME=fat:reuters_qtrly_source_window.fat&amp;display_string=Audit&amp;DYN_ARGS=TRUE&amp;VAR:ID1=649750&amp;VAR:RCODE=STLD&amp;VAR:SDATE=20080699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_1">{"fdsup://Directions/FactSet Auditing Viewer?action=AUDIT_VALUE&amp;DB=129&amp;ID1=47760A10&amp;VALUEID=18321&amp;SDATE=2010&amp;PERIODTYPE=ANN_STD&amp;SCFT=3&amp;window=popup_no_bar&amp;width=385&amp;height=120&amp;START_MAXIMIZED=FALSE&amp;creator=factset&amp;display_string=Audit"}</definedName>
    <definedName name="_660__FDSAUDITLINK__">{"fdsup://directions/FAT Viewer?action=UPDATE&amp;creator=factset&amp;DYN_ARGS=TRUE&amp;DOC_NAME=FAT:FQL_AUDITING_CLIENT_TEMPLATE.FAT&amp;display_string=Audit&amp;VAR:KEY=LCBEZOHYVI&amp;VAR:QUERY=RkZfRU5UUlBSX1ZBTF9EQUlMWSg0MDQwMiwsLCwsJ0JBUycp&amp;WINDOW=FIRST_POPUP&amp;HEIGHT=450&amp;WIDTH=","450&amp;START_MAXIMIZED=FALSE&amp;VAR:CALENDAR=US&amp;VAR:SYMBOL=ATU&amp;VAR:INDEX=0"}</definedName>
    <definedName name="_66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6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6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6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6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6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6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6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6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6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61__FDSAUDITLINK__">{"fdsup://directions/FAT Viewer?action=UPDATE&amp;creator=factset&amp;DYN_ARGS=TRUE&amp;DOC_NAME=FAT:FQL_AUDITING_CLIENT_TEMPLATE.FAT&amp;display_string=Audit&amp;VAR:KEY=VMRQTSBYLO&amp;VAR:QUERY=RkZfRU5UUlBSX1ZBTF9EQUlMWSg0MDQwMiwsLCwsJ0JBUycp&amp;WINDOW=FIRST_POPUP&amp;HEIGHT=450&amp;WIDTH=","450&amp;START_MAXIMIZED=FALSE&amp;VAR:CALENDAR=US&amp;VAR:SYMBOL=URS&amp;VAR:INDEX=0"}</definedName>
    <definedName name="_66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6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6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6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6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6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6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6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6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6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62__FDSAUDITLINK__">{"fdsup://directions/FAT Viewer?action=UPDATE&amp;creator=factset&amp;DYN_ARGS=TRUE&amp;DOC_NAME=FAT:FQL_AUDITING_CLIENT_TEMPLATE.FAT&amp;display_string=Audit&amp;VAR:KEY=RGJGPQJURO&amp;VAR:QUERY=RkZfRU5UUlBSX1ZBTF9EQUlMWSg0MDQwMiwsLCwsJ0JBUycp&amp;WINDOW=FIRST_POPUP&amp;HEIGHT=450&amp;WIDTH=","450&amp;START_MAXIMIZED=FALSE&amp;VAR:CALENDAR=US&amp;VAR:SYMBOL=TPC&amp;VAR:INDEX=0"}</definedName>
    <definedName name="_66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6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6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6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6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6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6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6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6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6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62bf2f3c5f141eba3ca7ff03ad1d231" hidden="1">#REF!</definedName>
    <definedName name="_663__FDSAUDITLINK__">{"fdsup://directions/FAT Viewer?action=UPDATE&amp;creator=factset&amp;DYN_ARGS=TRUE&amp;DOC_NAME=FAT:FQL_AUDITING_CLIENT_TEMPLATE.FAT&amp;display_string=Audit&amp;VAR:KEY=TMZMTSFQJM&amp;VAR:QUERY=RkZfRU5UUlBSX1ZBTF9EQUlMWSg0MDQwMiwsLCwsJ0JBUycp&amp;WINDOW=FIRST_POPUP&amp;HEIGHT=450&amp;WIDTH=","450&amp;START_MAXIMIZED=FALSE&amp;VAR:CALENDAR=US&amp;VAR:SYMBOL=SHAW&amp;VAR:INDEX=0"}</definedName>
    <definedName name="_66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6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6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6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6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6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6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6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6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6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64__FDSAUDITLINK__">{"fdsup://directions/FAT Viewer?action=UPDATE&amp;creator=factset&amp;DYN_ARGS=TRUE&amp;DOC_NAME=FAT:FQL_AUDITING_CLIENT_TEMPLATE.FAT&amp;display_string=Audit&amp;VAR:KEY=VKPCTSPSJE&amp;VAR:QUERY=RkZfRU5UUlBSX1ZBTF9EQUlMWSg0MDQwMiwsLCwsJ0JBUycp&amp;WINDOW=FIRST_POPUP&amp;HEIGHT=450&amp;WIDTH=","450&amp;START_MAXIMIZED=FALSE&amp;VAR:CALENDAR=US&amp;VAR:SYMBOL=TTEK&amp;VAR:INDEX=0"}</definedName>
    <definedName name="_66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6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6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6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6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6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6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6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6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6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65__FDSAUDITLINK__">{"fdsup://directions/FAT Viewer?action=UPDATE&amp;creator=factset&amp;DYN_ARGS=TRUE&amp;DOC_NAME=FAT:FQL_AUDITING_CLIENT_TEMPLATE.FAT&amp;display_string=Audit&amp;VAR:KEY=LKBINWXQZY&amp;VAR:QUERY=RkZfRU5UUlBSX1ZBTF9EQUlMWSg0MDQwMiwsLCwsJ0JBUycp&amp;WINDOW=FIRST_POPUP&amp;HEIGHT=450&amp;WIDTH=","450&amp;START_MAXIMIZED=FALSE&amp;VAR:CALENDAR=US&amp;VAR:SYMBOL=276388&amp;VAR:INDEX=0"}</definedName>
    <definedName name="_66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6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6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6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6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6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6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6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6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6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66__FDSAUDITLINK__">{"fdsup://directions/FAT Viewer?action=UPDATE&amp;creator=factset&amp;DYN_ARGS=TRUE&amp;DOC_NAME=FAT:FQL_AUDITING_CLIENT_TEMPLATE.FAT&amp;display_string=Audit&amp;VAR:KEY=NQXAXOXENK&amp;VAR:QUERY=RkZfRU5UUlBSX1ZBTF9EQUlMWSg0MDQwMiwsLCwsJ0JBUycp&amp;WINDOW=FIRST_POPUP&amp;HEIGHT=450&amp;WIDTH=","450&amp;START_MAXIMIZED=FALSE&amp;VAR:CALENDAR=US&amp;VAR:SYMBOL=MDR&amp;VAR:INDEX=0"}</definedName>
    <definedName name="_66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6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6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6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6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6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6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6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6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6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67__FDSAUDITLINK__">{"fdsup://directions/FAT Viewer?action=UPDATE&amp;creator=factset&amp;DYN_ARGS=TRUE&amp;DOC_NAME=FAT:FQL_AUDITING_CLIENT_TEMPLATE.FAT&amp;display_string=Audit&amp;VAR:KEY=HKNUZMLWLM&amp;VAR:QUERY=RkZfRU5UUlBSX1ZBTF9EQUlMWSg0MDQwMiwsLCwsJ0JBUycp&amp;WINDOW=FIRST_POPUP&amp;HEIGHT=450&amp;WIDTH=","450&amp;START_MAXIMIZED=FALSE&amp;VAR:CALENDAR=US&amp;VAR:SYMBOL=KBR&amp;VAR:INDEX=0"}</definedName>
    <definedName name="_66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6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6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6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6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6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6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6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6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6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68__FDSAUDITLINK__">{"fdsup://directions/FAT Viewer?action=UPDATE&amp;creator=factset&amp;DYN_ARGS=TRUE&amp;DOC_NAME=FAT:FQL_AUDITING_CLIENT_TEMPLATE.FAT&amp;display_string=Audit&amp;VAR:KEY=VYXIZMNEBW&amp;VAR:QUERY=RkZfRU5UUlBSX1ZBTF9EQUlMWSg0MDQwMiwsLCwsJ0JBUycp&amp;WINDOW=FIRST_POPUP&amp;HEIGHT=450&amp;WIDTH=","450&amp;START_MAXIMIZED=FALSE&amp;VAR:CALENDAR=US&amp;VAR:SYMBOL=JEC&amp;VAR:INDEX=0"}</definedName>
    <definedName name="_66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6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6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6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6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6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6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6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6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6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69__FDSAUDITLINK__">{"fdsup://directions/FAT Viewer?action=UPDATE&amp;creator=factset&amp;DYN_ARGS=TRUE&amp;DOC_NAME=FAT:FQL_AUDITING_CLIENT_TEMPLATE.FAT&amp;display_string=Audit&amp;VAR:KEY=VQDYRUVYNU&amp;VAR:QUERY=RkZfRU5UUlBSX1ZBTF9EQUlMWSg0MDQwMiwsLCwsJ0JBUycp&amp;WINDOW=FIRST_POPUP&amp;HEIGHT=450&amp;WIDTH=","450&amp;START_MAXIMIZED=FALSE&amp;VAR:CALENDAR=US&amp;VAR:SYMBOL=INSU&amp;VAR:INDEX=0"}</definedName>
    <definedName name="_66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6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6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6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6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6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6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6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6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6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7__123Graph_DEUMC_CS" hidden="1">'[10]#REF'!$E$116:$T$116</definedName>
    <definedName name="_67__FDSAUDITLINK__">{"fdsup://IBCentral/FAT Viewer?action=UPDATE&amp;creator=factset&amp;DOC_NAME=fat:reuters_qtrly_source_window.fat&amp;display_string=Audit&amp;DYN_ARGS=TRUE&amp;VAR:ID1=04622410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67__FDSAUDITLINK___1">{"fdsup://Directions/FactSet Auditing Viewer?action=AUDIT_VALUE&amp;DB=129&amp;ID1=47760A10&amp;VALUEID=18141&amp;SDATE=2010&amp;PERIODTYPE=ANN_STD&amp;SCFT=3&amp;window=popup_no_bar&amp;width=385&amp;height=120&amp;START_MAXIMIZED=FALSE&amp;creator=factset&amp;display_string=Audit"}</definedName>
    <definedName name="_670__FDSAUDITLINK__">{"fdsup://directions/FAT Viewer?action=UPDATE&amp;creator=factset&amp;DYN_ARGS=TRUE&amp;DOC_NAME=FAT:FQL_AUDITING_CLIENT_TEMPLATE.FAT&amp;display_string=Audit&amp;VAR:KEY=NCXCFWHURU&amp;VAR:QUERY=RkZfRU5UUlBSX1ZBTF9EQUlMWSg0MDQwMiwsLCwsJ0JBUycp&amp;WINDOW=FIRST_POPUP&amp;HEIGHT=450&amp;WIDTH=","450&amp;START_MAXIMIZED=FALSE&amp;VAR:CALENDAR=US&amp;VAR:SYMBOL=GVA&amp;VAR:INDEX=0"}</definedName>
    <definedName name="_67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7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7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7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7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7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7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7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7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7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71__FDSAUDITLINK__">{"fdsup://directions/FAT Viewer?action=UPDATE&amp;creator=factset&amp;DYN_ARGS=TRUE&amp;DOC_NAME=FAT:FQL_AUDITING_CLIENT_TEMPLATE.FAT&amp;display_string=Audit&amp;VAR:KEY=ZAJIHYDAHG&amp;VAR:QUERY=RkZfRU5UUlBSX1ZBTF9EQUlMWSg0MDQwMiwsLCwsJ0JBUycp&amp;WINDOW=FIRST_POPUP&amp;HEIGHT=450&amp;WIDTH=","450&amp;START_MAXIMIZED=FALSE&amp;VAR:CALENDAR=US&amp;VAR:SYMBOL=FWLT&amp;VAR:INDEX=0"}</definedName>
    <definedName name="_67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7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7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7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7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7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7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7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7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7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72__FDSAUDITLINK__">{"fdsup://directions/FAT Viewer?action=UPDATE&amp;creator=factset&amp;DYN_ARGS=TRUE&amp;DOC_NAME=FAT:FQL_AUDITING_CLIENT_TEMPLATE.FAT&amp;display_string=Audit&amp;VAR:KEY=VEZITSDOBE&amp;VAR:QUERY=RkZfRU5UUlBSX1ZBTF9EQUlMWSg0MDQwMiwsLCwsJ0JBUycp&amp;WINDOW=FIRST_POPUP&amp;HEIGHT=450&amp;WIDTH=","450&amp;START_MAXIMIZED=FALSE&amp;VAR:CALENDAR=US&amp;VAR:SYMBOL=FLR&amp;VAR:INDEX=0"}</definedName>
    <definedName name="_67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7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7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7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7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7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7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7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7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7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73__FDSAUDITLINK__">{"fdsup://directions/FAT Viewer?action=UPDATE&amp;creator=factset&amp;DYN_ARGS=TRUE&amp;DOC_NAME=FAT:FQL_AUDITING_CLIENT_TEMPLATE.FAT&amp;display_string=Audit&amp;VAR:KEY=FUXMJYHOZC&amp;VAR:QUERY=RkZfRU5UUlBSX1ZBTF9EQUlMWSg0MDQwMiwsLCwsJ0JBUycp&amp;WINDOW=FIRST_POPUP&amp;HEIGHT=450&amp;WIDTH=","450&amp;START_MAXIMIZED=FALSE&amp;VAR:CALENDAR=US&amp;VAR:SYMBOL=CBI&amp;VAR:INDEX=0"}</definedName>
    <definedName name="_67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7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7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7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7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7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7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7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7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7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74__FDSAUDITLINK__">{"fdsup://directions/FAT Viewer?action=UPDATE&amp;creator=factset&amp;DYN_ARGS=TRUE&amp;DOC_NAME=FAT:FQL_AUDITING_CLIENT_TEMPLATE.FAT&amp;display_string=Audit&amp;VAR:KEY=PMHCPMVIZE&amp;VAR:QUERY=RkZfRU5UUlBSX1ZBTF9EQUlMWSg0MDQwMiwsLCwsJ0JBUycp&amp;WINDOW=FIRST_POPUP&amp;HEIGHT=450&amp;WIDTH=","450&amp;START_MAXIMIZED=FALSE&amp;VAR:CALENDAR=US&amp;VAR:SYMBOL=572797&amp;VAR:INDEX=0"}</definedName>
    <definedName name="_67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7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7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7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7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7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7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7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7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7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75__FDSAUDITLINK__">{"fdsup://directions/FAT Viewer?action=UPDATE&amp;creator=factset&amp;DYN_ARGS=TRUE&amp;DOC_NAME=FAT:FQL_AUDITING_CLIENT_TEMPLATE.FAT&amp;display_string=Audit&amp;VAR:KEY=HYZYTATAVY&amp;VAR:QUERY=RkZfRU5UUlBSX1ZBTF9EQUlMWSg0MDQwMiwsLCwsJ0JBUycp&amp;WINDOW=FIRST_POPUP&amp;HEIGHT=450&amp;WIDTH=","450&amp;START_MAXIMIZED=FALSE&amp;VAR:CALENDAR=US&amp;VAR:SYMBOL=483410&amp;VAR:INDEX=0"}</definedName>
    <definedName name="_67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7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7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7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7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7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7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7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7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7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76__FDSAUDITLINK__">{"fdsup://directions/FAT Viewer?action=UPDATE&amp;creator=factset&amp;DYN_ARGS=TRUE&amp;DOC_NAME=FAT:FQL_AUDITING_CLIENT_TEMPLATE.FAT&amp;display_string=Audit&amp;VAR:KEY=DYFKFYBSZS&amp;VAR:QUERY=RkZfRU5UUlBSX1ZBTF9EQUlMWSg0MDQwMiwsLCwsJ0JBUycp&amp;WINDOW=FIRST_POPUP&amp;HEIGHT=450&amp;WIDTH=","450&amp;START_MAXIMIZED=FALSE&amp;VAR:CALENDAR=US&amp;VAR:SYMBOL=B19DVX&amp;VAR:INDEX=0"}</definedName>
    <definedName name="_67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7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7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7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7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7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7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7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7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7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77__FDSAUDITLINK__">{"fdsup://directions/FAT Viewer?action=UPDATE&amp;creator=factset&amp;DYN_ARGS=TRUE&amp;DOC_NAME=FAT:FQL_AUDITING_CLIENT_TEMPLATE.FAT&amp;display_string=Audit&amp;VAR:KEY=NMLWHWHABC&amp;VAR:QUERY=RkZfRU5UUlBSX1ZBTF9EQUlMWSg0MDQwMiwsLCwsJ0JBUycp&amp;WINDOW=FIRST_POPUP&amp;HEIGHT=450&amp;WIDTH=","450&amp;START_MAXIMIZED=FALSE&amp;VAR:CALENDAR=US&amp;VAR:SYMBOL=710889&amp;VAR:INDEX=0"}</definedName>
    <definedName name="_67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7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7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7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7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7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7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7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7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7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78__FDSAUDITLINK__">{"fdsup://directions/FAT Viewer?action=UPDATE&amp;creator=factset&amp;DYN_ARGS=TRUE&amp;DOC_NAME=FAT:FQL_AUDITING_CLIENT_TEMPLATE.FAT&amp;display_string=Audit&amp;VAR:KEY=ZKTILKLEXA&amp;VAR:QUERY=RkZfRU5UUlBSX1ZBTF9EQUlMWSg0MDQwMiwsLCwsJ0JBUycp&amp;WINDOW=FIRST_POPUP&amp;HEIGHT=450&amp;WIDTH=","450&amp;START_MAXIMIZED=FALSE&amp;VAR:CALENDAR=US&amp;VAR:SYMBOL=UTX&amp;VAR:INDEX=0"}</definedName>
    <definedName name="_67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7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7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7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7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7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7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7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7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7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79__FDSAUDITLINK__">{"fdsup://directions/FAT Viewer?action=UPDATE&amp;creator=factset&amp;DYN_ARGS=TRUE&amp;DOC_NAME=FAT:FQL_AUDITING_CLIENT_TEMPLATE.FAT&amp;display_string=Audit&amp;VAR:KEY=PERKLKTEZW&amp;VAR:QUERY=RkZfRU5UUlBSX1ZBTF9EQUlMWSg0MDQwMiwsLCwsJ0JBUycp&amp;WINDOW=FIRST_POPUP&amp;HEIGHT=450&amp;WIDTH=","450&amp;START_MAXIMIZED=FALSE&amp;VAR:CALENDAR=US&amp;VAR:SYMBOL=TYC&amp;VAR:INDEX=0"}</definedName>
    <definedName name="_67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7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7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7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7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7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7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7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7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7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8__123Graph_DMC_CSCON" hidden="1">'[10]#REF'!$E$208:$T$208</definedName>
    <definedName name="_68__FDSAUDITLINK__">{"fdsup://IBCentral/FAT Viewer?action=UPDATE&amp;creator=factset&amp;DOC_NAME=fat:reuters_qtrly_source_window.fat&amp;display_string=Audit&amp;DYN_ARGS=TRUE&amp;VAR:ID1=56357110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68__FDSAUDITLINK___1">{"fdsup://directions/FAT Viewer?action=UPDATE&amp;creator=factset&amp;DYN_ARGS=TRUE&amp;DOC_NAME=FAT:FQL_AUDITING_CLIENT_TEMPLATE.FAT&amp;display_string=Audit&amp;VAR:KEY=PYNOFUVWTE&amp;VAR:QUERY=RkZfRUJJVERBX0lCKExUTSwwKQ==&amp;WINDOW=FIRST_POPUP&amp;HEIGHT=450&amp;WIDTH=450&amp;START_MAXIMIZED=","FALSE&amp;VAR:CALENDAR=US&amp;VAR:SYMBOL=JIVE&amp;VAR:INDEX=0"}</definedName>
    <definedName name="_680__FDSAUDITLINK__">{"fdsup://directions/FAT Viewer?action=UPDATE&amp;creator=factset&amp;DYN_ARGS=TRUE&amp;DOC_NAME=FAT:FQL_AUDITING_CLIENT_TEMPLATE.FAT&amp;display_string=Audit&amp;VAR:KEY=BMXKXSDSXY&amp;VAR:QUERY=RkZfRU5UUlBSX1ZBTF9EQUlMWSg0MDQwMiwsLCwsJ0JBUycp&amp;WINDOW=FIRST_POPUP&amp;HEIGHT=450&amp;WIDTH=","450&amp;START_MAXIMIZED=FALSE&amp;VAR:CALENDAR=US&amp;VAR:SYMBOL=TXT&amp;VAR:INDEX=0"}</definedName>
    <definedName name="_68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8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8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8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8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8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8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8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8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8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81__FDSAUDITLINK__">{"fdsup://directions/FAT Viewer?action=UPDATE&amp;creator=factset&amp;DYN_ARGS=TRUE&amp;DOC_NAME=FAT:FQL_AUDITING_CLIENT_TEMPLATE.FAT&amp;display_string=Audit&amp;VAR:KEY=HMPGHKDOLU&amp;VAR:QUERY=RkZfRU5UUlBSX1ZBTF9EQUlMWSg0MDQwMiwsLCwsJ0JBUycp&amp;WINDOW=FIRST_POPUP&amp;HEIGHT=450&amp;WIDTH=","450&amp;START_MAXIMIZED=FALSE&amp;VAR:CALENDAR=US&amp;VAR:SYMBOL=ROK&amp;VAR:INDEX=0"}</definedName>
    <definedName name="_68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8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8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8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8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8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8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8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8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8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82__FDSAUDITLINK__">{"fdsup://directions/FAT Viewer?action=UPDATE&amp;creator=factset&amp;DYN_ARGS=TRUE&amp;DOC_NAME=FAT:FQL_AUDITING_CLIENT_TEMPLATE.FAT&amp;display_string=Audit&amp;VAR:KEY=BYNELAHWDE&amp;VAR:QUERY=RkZfRU5UUlBSX1ZBTF9EQUlMWSg0MDQwMiwsLCwsJ0JBUycp&amp;WINDOW=FIRST_POPUP&amp;HEIGHT=450&amp;WIDTH=","450&amp;START_MAXIMIZED=FALSE&amp;VAR:CALENDAR=US&amp;VAR:SYMBOL=PH&amp;VAR:INDEX=0"}</definedName>
    <definedName name="_68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8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8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8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8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8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8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8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8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8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83__FDSAUDITLINK__">{"fdsup://directions/FAT Viewer?action=UPDATE&amp;creator=factset&amp;DYN_ARGS=TRUE&amp;DOC_NAME=FAT:FQL_AUDITING_CLIENT_TEMPLATE.FAT&amp;display_string=Audit&amp;VAR:KEY=XQPMNCPYFA&amp;VAR:QUERY=RkZfRU5UUlBSX1ZBTF9EQUlMWSg0MDQwMiwsLCwsJ0JBUycp&amp;WINDOW=FIRST_POPUP&amp;HEIGHT=450&amp;WIDTH=","450&amp;START_MAXIMIZED=FALSE&amp;VAR:CALENDAR=US&amp;VAR:SYMBOL=JCI&amp;VAR:INDEX=0"}</definedName>
    <definedName name="_68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8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8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8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8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8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8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8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8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8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84__FDSAUDITLINK__">{"fdsup://directions/FAT Viewer?action=UPDATE&amp;creator=factset&amp;DYN_ARGS=TRUE&amp;DOC_NAME=FAT:FQL_AUDITING_CLIENT_TEMPLATE.FAT&amp;display_string=Audit&amp;VAR:KEY=HKRQNOBANC&amp;VAR:QUERY=RkZfRU5UUlBSX1ZBTF9EQUlMWSg0MDQwMiwsLCwsJ0JBUycp&amp;WINDOW=FIRST_POPUP&amp;HEIGHT=450&amp;WIDTH=","450&amp;START_MAXIMIZED=FALSE&amp;VAR:CALENDAR=US&amp;VAR:SYMBOL=ITT&amp;VAR:INDEX=0"}</definedName>
    <definedName name="_68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8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8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8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8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8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8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8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8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8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85__FDSAUDITLINK__">{"fdsup://directions/FAT Viewer?action=UPDATE&amp;creator=factset&amp;DYN_ARGS=TRUE&amp;DOC_NAME=FAT:FQL_AUDITING_CLIENT_TEMPLATE.FAT&amp;display_string=Audit&amp;VAR:KEY=TKFQVGRCBW&amp;VAR:QUERY=RkZfRU5UUlBSX1ZBTF9EQUlMWSg0MDQwMiwsLCwsJ0JBUycp&amp;WINDOW=FIRST_POPUP&amp;HEIGHT=450&amp;WIDTH=","450&amp;START_MAXIMIZED=FALSE&amp;VAR:CALENDAR=US&amp;VAR:SYMBOL=IR&amp;VAR:INDEX=0"}</definedName>
    <definedName name="_68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8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8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8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8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8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8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8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8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8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86__FDSAUDITLINK__">{"fdsup://directions/FAT Viewer?action=UPDATE&amp;creator=factset&amp;DYN_ARGS=TRUE&amp;DOC_NAME=FAT:FQL_AUDITING_CLIENT_TEMPLATE.FAT&amp;display_string=Audit&amp;VAR:KEY=HEPQXIZEHY&amp;VAR:QUERY=RkZfRU5UUlBSX1ZBTF9EQUlMWSg0MDQwMiwsLCwsJ0JBUycp&amp;WINDOW=FIRST_POPUP&amp;HEIGHT=450&amp;WIDTH=","450&amp;START_MAXIMIZED=FALSE&amp;VAR:CALENDAR=US&amp;VAR:SYMBOL=ITW&amp;VAR:INDEX=0"}</definedName>
    <definedName name="_68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8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8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8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8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8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8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8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8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8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87__FDSAUDITLINK__">{"fdsup://directions/FAT Viewer?action=UPDATE&amp;creator=factset&amp;DYN_ARGS=TRUE&amp;DOC_NAME=FAT:FQL_AUDITING_CLIENT_TEMPLATE.FAT&amp;display_string=Audit&amp;VAR:KEY=VMXCBALOXY&amp;VAR:QUERY=RkZfRU5UUlBSX1ZBTF9EQUlMWSg0MDQwMiwsLCwsJ0JBUycp&amp;WINDOW=FIRST_POPUP&amp;HEIGHT=450&amp;WIDTH=","450&amp;START_MAXIMIZED=FALSE&amp;VAR:CALENDAR=US&amp;VAR:SYMBOL=HON&amp;VAR:INDEX=0"}</definedName>
    <definedName name="_68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8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8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8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8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8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8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8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8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8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87cf64e91a2413380a1266e264b8981" hidden="1">#REF!</definedName>
    <definedName name="_688__FDSAUDITLINK__">{"fdsup://directions/FAT Viewer?action=UPDATE&amp;creator=factset&amp;DYN_ARGS=TRUE&amp;DOC_NAME=FAT:FQL_AUDITING_CLIENT_TEMPLATE.FAT&amp;display_string=Audit&amp;VAR:KEY=BQPGRGBKZS&amp;VAR:QUERY=RkZfRU5UUlBSX1ZBTF9EQUlMWSg0MDQwMiwsLCwsJ0JBUycp&amp;WINDOW=FIRST_POPUP&amp;HEIGHT=450&amp;WIDTH=","450&amp;START_MAXIMIZED=FALSE&amp;VAR:CALENDAR=US&amp;VAR:SYMBOL=GE&amp;VAR:INDEX=0"}</definedName>
    <definedName name="_68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8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8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8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8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8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8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8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8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8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89__FDSAUDITLINK__">{"fdsup://directions/FAT Viewer?action=UPDATE&amp;creator=factset&amp;DYN_ARGS=TRUE&amp;DOC_NAME=FAT:FQL_AUDITING_CLIENT_TEMPLATE.FAT&amp;display_string=Audit&amp;VAR:KEY=NOXUJKFORU&amp;VAR:QUERY=RkZfRU5UUlBSX1ZBTF9EQUlMWSg0MDQwMiwsLCwsJ0JBUycp&amp;WINDOW=FIRST_POPUP&amp;HEIGHT=450&amp;WIDTH=","450&amp;START_MAXIMIZED=FALSE&amp;VAR:CALENDAR=US&amp;VAR:SYMBOL=EMR&amp;VAR:INDEX=0"}</definedName>
    <definedName name="_68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8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8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8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8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8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8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8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8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8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8eb2308afd94e3eaa081dbb44300f3e" hidden="1">#REF!</definedName>
    <definedName name="_69__123Graph_DMC_CSDRA" hidden="1">'[10]#REF'!$E$200:$T$200</definedName>
    <definedName name="_69__FDSAUDITLINK__">{"fdsup://IBCentral/FAT Viewer?action=UPDATE&amp;creator=factset&amp;DOC_NAME=fat:reuters_qtrly_source_window.fat&amp;display_string=Audit&amp;DYN_ARGS=TRUE&amp;VAR:ID1=88077910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69__FDSAUDITLINK___1">{"fdsup://directions/FAT Viewer?action=UPDATE&amp;creator=factset&amp;DYN_ARGS=TRUE&amp;DOC_NAME=FAT:FQL_AUDITING_CLIENT_TEMPLATE.FAT&amp;display_string=Audit&amp;VAR:KEY=NEJSXWFUTU&amp;VAR:QUERY=RkZfRU5UUlBSX1ZBTF9EQUlMWSgwLCwsUkYsLCdESUwnKQ==&amp;WINDOW=FIRST_POPUP&amp;HEIGHT=450&amp;WIDTH=","450&amp;START_MAXIMIZED=FALSE&amp;VAR:CALENDAR=US&amp;VAR:SYMBOL=JIVE&amp;VAR:INDEX=0"}</definedName>
    <definedName name="_690__FDSAUDITLINK__">{"fdsup://directions/FAT Viewer?action=UPDATE&amp;creator=factset&amp;DYN_ARGS=TRUE&amp;DOC_NAME=FAT:FQL_AUDITING_CLIENT_TEMPLATE.FAT&amp;display_string=Audit&amp;VAR:KEY=ZERYPGRKTI&amp;VAR:QUERY=RkZfRU5UUlBSX1ZBTF9EQUlMWSg0MDQwMiwsLCwsJ0JBUycp&amp;WINDOW=FIRST_POPUP&amp;HEIGHT=450&amp;WIDTH=","450&amp;START_MAXIMIZED=FALSE&amp;VAR:CALENDAR=US&amp;VAR:SYMBOL=ETN&amp;VAR:INDEX=0"}</definedName>
    <definedName name="_69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9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9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9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9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9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69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69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69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9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691__FDSAUDITLINK__">{"fdsup://directions/FAT Viewer?action=UPDATE&amp;creator=factset&amp;DYN_ARGS=TRUE&amp;DOC_NAME=FAT:FQL_AUDITING_CLIENT_TEMPLATE.FAT&amp;display_string=Audit&amp;VAR:KEY=TEPGHWVADE&amp;VAR:QUERY=RkZfRU5UUlBSX1ZBTF9EQUlMWSg0MDQwMiwsLCwsJ0JBUycp&amp;WINDOW=FIRST_POPUP&amp;HEIGHT=450&amp;WIDTH=","450&amp;START_MAXIMIZED=FALSE&amp;VAR:CALENDAR=US&amp;VAR:SYMBOL=DOV&amp;VAR:INDEX=0"}</definedName>
    <definedName name="_69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69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69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69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69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69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69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69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69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69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692__FDSAUDITLINK__">{"fdsup://directions/FAT Viewer?action=UPDATE&amp;creator=factset&amp;DYN_ARGS=TRUE&amp;DOC_NAME=FAT:FQL_AUDITING_CLIENT_TEMPLATE.FAT&amp;display_string=Audit&amp;VAR:KEY=TEVGNEVGZK&amp;VAR:QUERY=RkZfRU5UUlBSX1ZBTF9EQUlMWSg0MDQwMiwsLCwsJ0JBUycp&amp;WINDOW=FIRST_POPUP&amp;HEIGHT=450&amp;WIDTH=","450&amp;START_MAXIMIZED=FALSE&amp;VAR:CALENDAR=US&amp;VAR:SYMBOL=DHR&amp;VAR:INDEX=0"}</definedName>
    <definedName name="_69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69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69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69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69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69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69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69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69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69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693__FDSAUDITLINK__">{"fdsup://directions/FAT Viewer?action=UPDATE&amp;creator=factset&amp;DYN_ARGS=TRUE&amp;DOC_NAME=FAT:FQL_AUDITING_CLIENT_TEMPLATE.FAT&amp;display_string=Audit&amp;VAR:KEY=JKHULEREJY&amp;VAR:QUERY=RkZfRU5UUlBSX1ZBTF9EQUlMWSg0MDQwMiwsLCwsJ0JBUycp&amp;WINDOW=FIRST_POPUP&amp;HEIGHT=450&amp;WIDTH=","450&amp;START_MAXIMIZED=FALSE&amp;VAR:CALENDAR=US&amp;VAR:SYMBOL=CBE&amp;VAR:INDEX=0"}</definedName>
    <definedName name="_69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69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69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69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9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69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69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69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69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69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694__FDSAUDITLINK__">{"fdsup://directions/FAT Viewer?action=UPDATE&amp;creator=factset&amp;DYN_ARGS=TRUE&amp;DOC_NAME=FAT:FQL_AUDITING_CLIENT_TEMPLATE.FAT&amp;display_string=Audit&amp;VAR:KEY=TQXUTSBYJQ&amp;VAR:QUERY=RkZfQ0FQRVgoTFRNUywxMi8zMS8yMDA5KQ==&amp;WINDOW=FIRST_POPUP&amp;HEIGHT=450&amp;WIDTH=450&amp;START_MA","XIMIZED=FALSE&amp;VAR:CALENDAR=US&amp;VAR:SYMBOL=SRCL&amp;VAR:INDEX=0"}</definedName>
    <definedName name="_69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69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69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694249487fb149aeb9acbefd7f44dae9" hidden="1">#REF!</definedName>
    <definedName name="_69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69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69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69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69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69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69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695__FDSAUDITLINK__">{"fdsup://directions/FAT Viewer?action=UPDATE&amp;creator=factset&amp;DYN_ARGS=TRUE&amp;DOC_NAME=FAT:FQL_AUDITING_CLIENT_TEMPLATE.FAT&amp;display_string=Audit&amp;VAR:KEY=DQLIRKXQFO&amp;VAR:QUERY=RkZfRU5UUlBSX1ZBTF9EQUlMWSg0MDQwOSwsLCwsJ0JBUycp&amp;WINDOW=FIRST_POPUP&amp;HEIGHT=450&amp;WIDTH=","450&amp;START_MAXIMIZED=FALSE&amp;VAR:CALENDAR=US&amp;VAR:SYMBOL=293388&amp;VAR:INDEX=0"}</definedName>
    <definedName name="_69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69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69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69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69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69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69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69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69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69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696__FDSAUDITLINK__">{"fdsup://directions/FAT Viewer?action=UPDATE&amp;creator=factset&amp;DYN_ARGS=TRUE&amp;DOC_NAME=FAT:FQL_AUDITING_CLIENT_TEMPLATE.FAT&amp;display_string=Audit&amp;VAR:KEY=RYPUXKREXG&amp;VAR:QUERY=RkZfRU5UUlBSX1ZBTF9EQUlMWSg0MDQwOSwsLCwsJ0JBUycp&amp;WINDOW=FIRST_POPUP&amp;HEIGHT=450&amp;WIDTH=","450&amp;START_MAXIMIZED=FALSE&amp;VAR:CALENDAR=US&amp;VAR:SYMBOL=LXU&amp;VAR:INDEX=0"}</definedName>
    <definedName name="_69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69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69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69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69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69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69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69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69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69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697__FDSAUDITLINK__">{"fdsup://directions/FAT Viewer?action=UPDATE&amp;creator=factset&amp;DYN_ARGS=TRUE&amp;DOC_NAME=FAT:FQL_AUDITING_CLIENT_TEMPLATE.FAT&amp;display_string=Audit&amp;VAR:KEY=NERCJEXSLE&amp;VAR:QUERY=RkZfRU5UUlBSX1ZBTF9EQUlMWSg0MDQwOSwsLCwsJ0JBUycp&amp;WINDOW=FIRST_POPUP&amp;HEIGHT=450&amp;WIDTH=","450&amp;START_MAXIMIZED=FALSE&amp;VAR:CALENDAR=US&amp;VAR:SYMBOL=FIX&amp;VAR:INDEX=0"}</definedName>
    <definedName name="_69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69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69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69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69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69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69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69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69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69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698__FDSAUDITLINK__">{"fdsup://directions/FAT Viewer?action=UPDATE&amp;creator=factset&amp;DYN_ARGS=TRUE&amp;DOC_NAME=FAT:FQL_AUDITING_CLIENT_TEMPLATE.FAT&amp;display_string=Audit&amp;VAR:KEY=LWFUFAHOXK&amp;VAR:QUERY=RkZfRU5UUlBSX1ZBTF9EQUlMWSg0MDQwOSwsLCwsJ0JBUycp&amp;WINDOW=FIRST_POPUP&amp;HEIGHT=450&amp;WIDTH=","450&amp;START_MAXIMIZED=FALSE&amp;VAR:CALENDAR=US&amp;VAR:SYMBOL=AAON&amp;VAR:INDEX=0"}</definedName>
    <definedName name="_69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69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69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69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69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69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69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69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69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69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699__FDSAUDITLINK__">{"fdsup://directions/FAT Viewer?action=UPDATE&amp;creator=factset&amp;DYN_ARGS=TRUE&amp;DOC_NAME=FAT:FQL_AUDITING_CLIENT_TEMPLATE.FAT&amp;display_string=Audit&amp;VAR:KEY=XAFKNSNSLS&amp;VAR:QUERY=RkZfRU5UUlBSX1ZBTF9EQUlMWSg0MDQwOSwsLCwsJ0JBUycp&amp;WINDOW=FIRST_POPUP&amp;HEIGHT=450&amp;WIDTH=","450&amp;START_MAXIMIZED=FALSE&amp;VAR:CALENDAR=US&amp;VAR:SYMBOL=UTX&amp;VAR:INDEX=0"}</definedName>
    <definedName name="_69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69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69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69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69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69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69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69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69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69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69bf37c5d2a44d468e81863a77a44ac8" hidden="1">#REF!</definedName>
    <definedName name="_6a1c561f605843ecab41b6541c2655a9" hidden="1">#REF!</definedName>
    <definedName name="_6a6a9afc1623457386e00fbf42c5b20e" hidden="1">#REF!</definedName>
    <definedName name="_6a94ea440bf34140a6842a1b85964fbd" hidden="1">#REF!</definedName>
    <definedName name="_6b08f5ba27d94c06b289b97b7aad2c74" hidden="1">#REF!</definedName>
    <definedName name="_6b0cdea088f644eb974de5c6798835f0" hidden="1">#REF!</definedName>
    <definedName name="_6bffb8a8a3ee496d9fb1de4ae57d0eba" hidden="1">#REF!</definedName>
    <definedName name="_6cb97cbfb4194d50af4f6fac80082d96" hidden="1">#REF!</definedName>
    <definedName name="_6cf0ca1176df4a6c9a6ec4366e0dd13f" hidden="1">#REF!</definedName>
    <definedName name="_6d2e3fa46c3d431c88f6e3bc9efbf891" hidden="1">#REF!</definedName>
    <definedName name="_6f79ee797175416e90666a96062e136f" hidden="1">#REF!</definedName>
    <definedName name="_6fa268ca37544bf88b85d879e6a16320" hidden="1">#REF!</definedName>
    <definedName name="_7__123Graph_AEUMC_CS" hidden="1">'[10]#REF'!$E$108:$T$108</definedName>
    <definedName name="_7__123Graph_CMKT_STOR" hidden="1">[5]DSAR!$AT$6:$AT$23</definedName>
    <definedName name="_7__FDSAUDITLINK__">{"fdsup://directions/FAT Viewer?action=UPDATE&amp;creator=factset&amp;DYN_ARGS=TRUE&amp;DOC_NAME=FAT:FQL_AUDITING_CLIENT_TEMPLATE.FAT&amp;display_string=Audit&amp;VAR:KEY=IHILQPEHSZ&amp;VAR:QUERY=RkZfRU5UUlBSX1ZBTF9EQUlMWSg0MDc2NywsLCwsJ0RJTCcp&amp;WINDOW=FIRST_POPUP&amp;HEIGHT=450&amp;WIDTH=","450&amp;START_MAXIMIZED=FALSE&amp;VAR:CALENDAR=US&amp;VAR:SYMBOL=B1VVGZ&amp;VAR:INDEX=0"}</definedName>
    <definedName name="_7__FDSAUDITLINK___1">{"fdsup://directions/FAT Viewer?action=UPDATE&amp;creator=factset&amp;DYN_ARGS=TRUE&amp;DOC_NAME=FAT:FQL_AUDITING_CLIENT_TEMPLATE.FAT&amp;display_string=Audit&amp;VAR:KEY=TWBGNYVCHS&amp;VAR:QUERY=RkZfU0FMRVMoQ0FMLDIwMDgsLCwsVVNEKQ==&amp;WINDOW=FIRST_POPUP&amp;HEIGHT=450&amp;WIDTH=450&amp;START_MA","XIMIZED=FALSE&amp;VAR:CALENDAR=US&amp;VAR:SYMBOL=RHT&amp;VAR:INDEX=0"}</definedName>
    <definedName name="_7_07">#REF!</definedName>
    <definedName name="_70__123Graph_DMC_CSGEO" hidden="1">'[10]#REF'!$E$192:$T$192</definedName>
    <definedName name="_70__FDSAUDITLINK__">{"fdsup://IBCentral/FAT Viewer?action=UPDATE&amp;creator=factset&amp;DOC_NAME=fat:reuters_qtrly_source_window.fat&amp;display_string=Audit&amp;DYN_ARGS=TRUE&amp;VAR:ID1=14912310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70__FDSAUDITLINK___1">{"fdsup://Directions/FactSet Auditing Viewer?action=AUDIT_VALUE&amp;DB=129&amp;ID1=47760A10&amp;VALUEID=02001&amp;SDATE=201103&amp;PERIODTYPE=QTR_STD&amp;SCFT=3&amp;window=popup_no_bar&amp;width=385&amp;height=120&amp;START_MAXIMIZED=FALSE&amp;creator=factset&amp;display_string=Audit"}</definedName>
    <definedName name="_700__FDSAUDITLINK__">{"fdsup://directions/FAT Viewer?action=UPDATE&amp;creator=factset&amp;DYN_ARGS=TRUE&amp;DOC_NAME=FAT:FQL_AUDITING_CLIENT_TEMPLATE.FAT&amp;display_string=Audit&amp;VAR:KEY=JSNOPUXKFU&amp;VAR:QUERY=RkZfRU5UUlBSX1ZBTF9EQUlMWSg0MDQwOSwsLCwsJ0RJTCcp&amp;WINDOW=FIRST_POPUP&amp;HEIGHT=450&amp;WIDTH=","450&amp;START_MAXIMIZED=FALSE&amp;VAR:CALENDAR=US&amp;VAR:SYMBOL=IR&amp;VAR:INDEX=0"}</definedName>
    <definedName name="_70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0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0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0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0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0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0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0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0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0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0096ba3f693421d8e1fc1e43504f30b" hidden="1">#REF!</definedName>
    <definedName name="_701__FDSAUDITLINK__">{"fdsup://directions/FAT Viewer?action=UPDATE&amp;creator=factset&amp;DYN_ARGS=TRUE&amp;DOC_NAME=FAT:FQL_AUDITING_CLIENT_TEMPLATE.FAT&amp;display_string=Audit&amp;VAR:KEY=HEZQXQVMHI&amp;VAR:QUERY=RkZfRU5UUlBSX1ZBTF9EQUlMWSg0MDQwOSwsLCwsJ0JBUycp&amp;WINDOW=FIRST_POPUP&amp;HEIGHT=450&amp;WIDTH=","450&amp;START_MAXIMIZED=FALSE&amp;VAR:CALENDAR=US&amp;VAR:SYMBOL=JCI&amp;VAR:INDEX=0"}</definedName>
    <definedName name="_70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0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0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0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0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0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0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0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0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0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02__FDSAUDITLINK__">{"fdsup://directions/FAT Viewer?action=UPDATE&amp;creator=factset&amp;DYN_ARGS=TRUE&amp;DOC_NAME=FAT:FQL_AUDITING_CLIENT_TEMPLATE.FAT&amp;display_string=Audit&amp;VAR:KEY=JEXEFMDOFG&amp;VAR:QUERY=RkZfRU5UUlBSX1ZBTF9EQUlMWSg0MDQwOSwsLCwsJ0RJTCcp&amp;WINDOW=FIRST_POPUP&amp;HEIGHT=450&amp;WIDTH=","450&amp;START_MAXIMIZED=FALSE&amp;VAR:CALENDAR=US&amp;VAR:SYMBOL=EMR&amp;VAR:INDEX=0"}</definedName>
    <definedName name="_70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0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0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0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0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0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0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0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0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0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03__FDSAUDITLINK__">{"fdsup://directions/FAT Viewer?action=UPDATE&amp;creator=factset&amp;DYN_ARGS=TRUE&amp;DOC_NAME=FAT:FQL_AUDITING_CLIENT_TEMPLATE.FAT&amp;display_string=Audit&amp;VAR:KEY=DORWFQTEXU&amp;VAR:QUERY=RkZfRU5UUlBSX1ZBTF9EQUlMWSg0MDQwOSwsLCwsJ0RJTCcp&amp;WINDOW=FIRST_POPUP&amp;HEIGHT=450&amp;WIDTH=","450&amp;START_MAXIMIZED=FALSE&amp;VAR:CALENDAR=US&amp;VAR:SYMBOL=LII&amp;VAR:INDEX=0"}</definedName>
    <definedName name="_70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0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0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0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0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0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0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0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0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0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04__FDSAUDITLINK__">{"fdsup://directions/FAT Viewer?action=UPDATE&amp;creator=factset&amp;DYN_ARGS=TRUE&amp;DOC_NAME=FAT:FQL_AUDITING_CLIENT_TEMPLATE.FAT&amp;display_string=Audit&amp;VAR:KEY=DADKHGTSZU&amp;VAR:QUERY=RkZfRU5UUlBSX1ZBTF9EQUlMWSg0MDQwOSwsLCwsJ0JBUycp&amp;WINDOW=FIRST_POPUP&amp;HEIGHT=450&amp;WIDTH=","450&amp;START_MAXIMIZED=FALSE&amp;VAR:CALENDAR=US&amp;VAR:SYMBOL=WSO&amp;VAR:INDEX=0"}</definedName>
    <definedName name="_70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0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0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0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0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0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0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0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0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0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05__FDSAUDITLINK__">{"fdsup://directions/FAT Viewer?action=UPDATE&amp;creator=factset&amp;DYN_ARGS=TRUE&amp;DOC_NAME=FAT:FQL_AUDITING_CLIENT_TEMPLATE.FAT&amp;display_string=Audit&amp;VAR:KEY=BGZYNUDMPM&amp;VAR:QUERY=RkZfRU5UUlBSX1ZBTF9EQUlMWSg0MDQwOSwsLCwsJ0JBUycp&amp;WINDOW=FIRST_POPUP&amp;HEIGHT=450&amp;WIDTH=","450&amp;START_MAXIMIZED=FALSE&amp;VAR:CALENDAR=US&amp;VAR:SYMBOL=WM&amp;VAR:INDEX=0"}</definedName>
    <definedName name="_70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0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0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0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0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0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0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0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0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0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06__FDSAUDITLINK__">{"fdsup://directions/FAT Viewer?action=UPDATE&amp;creator=factset&amp;DYN_ARGS=TRUE&amp;DOC_NAME=FAT:FQL_AUDITING_CLIENT_TEMPLATE.FAT&amp;display_string=Audit&amp;VAR:KEY=XOBYZAVWVI&amp;VAR:QUERY=RkZfRU5UUlBSX1ZBTF9EQUlMWSg0MDQwOSwsLCwsJ0JBUycp&amp;WINDOW=FIRST_POPUP&amp;HEIGHT=450&amp;WIDTH=","450&amp;START_MAXIMIZED=FALSE&amp;VAR:CALENDAR=US&amp;VAR:SYMBOL=WCN&amp;VAR:INDEX=0"}</definedName>
    <definedName name="_70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0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0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0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0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0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0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0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0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0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07__FDSAUDITLINK__">{"fdsup://directions/FAT Viewer?action=UPDATE&amp;creator=factset&amp;DYN_ARGS=TRUE&amp;DOC_NAME=FAT:FQL_AUDITING_CLIENT_TEMPLATE.FAT&amp;display_string=Audit&amp;VAR:KEY=ZOZCTONWPA&amp;VAR:QUERY=RkZfRU5UUlBSX1ZBTF9EQUlMWSg0MDQwOSwsLCwsJ0JBUycp&amp;WINDOW=FIRST_POPUP&amp;HEIGHT=450&amp;WIDTH=","450&amp;START_MAXIMIZED=FALSE&amp;VAR:CALENDAR=US&amp;VAR:SYMBOL=RSG&amp;VAR:INDEX=0"}</definedName>
    <definedName name="_70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0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0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0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0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0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0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0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0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0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08__FDSAUDITLINK__">{"fdsup://directions/FAT Viewer?action=UPDATE&amp;creator=factset&amp;DYN_ARGS=TRUE&amp;DOC_NAME=FAT:FQL_AUDITING_CLIENT_TEMPLATE.FAT&amp;display_string=Audit&amp;VAR:KEY=DYDUVEJWJM&amp;VAR:QUERY=RkZfRU5UUlBSX1ZBTF9EQUlMWSg0MDQwOSwsLCwsJ0JBUycp&amp;WINDOW=FIRST_POPUP&amp;HEIGHT=450&amp;WIDTH=","450&amp;START_MAXIMIZED=FALSE&amp;VAR:CALENDAR=US&amp;VAR:SYMBOL=BIN&amp;VAR:INDEX=0"}</definedName>
    <definedName name="_70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0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0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0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0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0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0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0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0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0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09__FDSAUDITLINK__">{"fdsup://directions/FAT Viewer?action=UPDATE&amp;creator=factset&amp;DYN_ARGS=TRUE&amp;DOC_NAME=FAT:FQL_AUDITING_CLIENT_TEMPLATE.FAT&amp;display_string=Audit&amp;VAR:KEY=DKPSXGTUFK&amp;VAR:QUERY=RkZfRU5UUlBSX1ZBTF9EQUlMWSg0MDQwOSwsLCwsJ0JBUycp&amp;WINDOW=FIRST_POPUP&amp;HEIGHT=450&amp;WIDTH=","450&amp;START_MAXIMIZED=FALSE&amp;VAR:CALENDAR=US&amp;VAR:SYMBOL=SRCL&amp;VAR:INDEX=0"}</definedName>
    <definedName name="_70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0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0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0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0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0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0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0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0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0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1__123Graph_DMC_CSISP" hidden="1">'[10]#REF'!$E$184:$T$184</definedName>
    <definedName name="_71__FDSAUDITLINK__">{"fdsup://IBCentral/FAT Viewer?action=UPDATE&amp;creator=factset&amp;DOC_NAME=fat:reuters_qtrly_source_window.fat&amp;display_string=Audit&amp;DYN_ARGS=TRUE&amp;VAR:ID1=04622410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71__FDSAUDITLINK___1">{"fdsup://Directions/FactSet Auditing Viewer?action=AUDIT_VALUE&amp;DB=129&amp;ID1=47760A10&amp;VALUEID=05194&amp;SDATE=201103&amp;PERIODTYPE=QTR_STD&amp;SCFT=3&amp;window=popup_no_bar&amp;width=385&amp;height=120&amp;START_MAXIMIZED=FALSE&amp;creator=factset&amp;display_string=Audit"}</definedName>
    <definedName name="_710__FDSAUDITLINK__">{"fdsup://directions/FAT Viewer?action=UPDATE&amp;creator=factset&amp;DYN_ARGS=TRUE&amp;DOC_NAME=FAT:FQL_AUDITING_CLIENT_TEMPLATE.FAT&amp;display_string=Audit&amp;VAR:KEY=TIZKPMPYTS&amp;VAR:QUERY=RkZfRU5UUlBSX1ZBTF9EQUlMWSg0MDQwOSwsLCwsJ0JBUycp&amp;WINDOW=FIRST_POPUP&amp;HEIGHT=450&amp;WIDTH=","450&amp;START_MAXIMIZED=FALSE&amp;VAR:CALENDAR=US&amp;VAR:SYMBOL=WCC&amp;VAR:INDEX=0"}</definedName>
    <definedName name="_71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1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1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1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1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1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1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1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1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1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11__FDSAUDITLINK__">{"fdsup://directions/FAT Viewer?action=UPDATE&amp;creator=factset&amp;DYN_ARGS=TRUE&amp;DOC_NAME=FAT:FQL_AUDITING_CLIENT_TEMPLATE.FAT&amp;display_string=Audit&amp;VAR:KEY=DKPGJYDETG&amp;VAR:QUERY=RkZfRU5UUlBSX1ZBTF9EQUlMWSg0MDQwOSwsLCwsJ0JBUycp&amp;WINDOW=FIRST_POPUP&amp;HEIGHT=450&amp;WIDTH=","450&amp;START_MAXIMIZED=FALSE&amp;VAR:CALENDAR=US&amp;VAR:SYMBOL=AXE&amp;VAR:INDEX=0"}</definedName>
    <definedName name="_71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1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1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1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1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1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1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1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1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1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11fdacd4fd34877a2c475a81e14f2b4" hidden="1">#REF!</definedName>
    <definedName name="_712__FDSAUDITLINK__">{"fdsup://directions/FAT Viewer?action=UPDATE&amp;creator=factset&amp;DYN_ARGS=TRUE&amp;DOC_NAME=FAT:FQL_AUDITING_CLIENT_TEMPLATE.FAT&amp;display_string=Audit&amp;VAR:KEY=VOXATCJYNQ&amp;VAR:QUERY=RkZfRU5UUlBSX1ZBTF9EQUlMWSg0MDQwOSwsLCwsJ0JBUycp&amp;WINDOW=FIRST_POPUP&amp;HEIGHT=450&amp;WIDTH=","450&amp;START_MAXIMIZED=FALSE&amp;VAR:CALENDAR=US&amp;VAR:SYMBOL=ARG&amp;VAR:INDEX=0"}</definedName>
    <definedName name="_71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1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1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1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1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1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1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1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1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1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13__FDSAUDITLINK__">{"fdsup://directions/FAT Viewer?action=UPDATE&amp;creator=factset&amp;DYN_ARGS=TRUE&amp;DOC_NAME=FAT:FQL_AUDITING_CLIENT_TEMPLATE.FAT&amp;display_string=Audit&amp;VAR:KEY=FIDKLQLUPI&amp;VAR:QUERY=RkZfRU5UUlBSX1ZBTF9EQUlMWSg0MDQwOSwsLCwsJ0JBUycp&amp;WINDOW=FIRST_POPUP&amp;HEIGHT=450&amp;WIDTH=","450&amp;START_MAXIMIZED=FALSE&amp;VAR:CALENDAR=US&amp;VAR:SYMBOL=IBI&amp;VAR:INDEX=0"}</definedName>
    <definedName name="_71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1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1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1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1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1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1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1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1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1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14__FDSAUDITLINK__">{"fdsup://directions/FAT Viewer?action=UPDATE&amp;creator=factset&amp;DYN_ARGS=TRUE&amp;DOC_NAME=FAT:FQL_AUDITING_CLIENT_TEMPLATE.FAT&amp;display_string=Audit&amp;VAR:KEY=ZYFCDWPEJC&amp;VAR:QUERY=RkZfRU5UUlBSX1ZBTF9EQUlMWSg0MDQwOSwsLCwsJ0JBUycp&amp;WINDOW=FIRST_POPUP&amp;HEIGHT=450&amp;WIDTH=","450&amp;START_MAXIMIZED=FALSE&amp;VAR:CALENDAR=US&amp;VAR:SYMBOL=AIT&amp;VAR:INDEX=0"}</definedName>
    <definedName name="_71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1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141883a8a6347a3ba80b2900ba70af0" hidden="1">#REF!</definedName>
    <definedName name="_71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1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1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1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1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1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1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1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15__FDSAUDITLINK__">{"fdsup://directions/FAT Viewer?action=UPDATE&amp;creator=factset&amp;DYN_ARGS=TRUE&amp;DOC_NAME=FAT:FQL_AUDITING_CLIENT_TEMPLATE.FAT&amp;display_string=Audit&amp;VAR:KEY=LWNCRCZCNS&amp;VAR:QUERY=RkZfRU5UUlBSX1ZBTF9EQUlMWSg0MDQwOSwsLCwsJ0JBUycp&amp;WINDOW=FIRST_POPUP&amp;HEIGHT=450&amp;WIDTH=","450&amp;START_MAXIMIZED=FALSE&amp;VAR:CALENDAR=US&amp;VAR:SYMBOL=POOL&amp;VAR:INDEX=0"}</definedName>
    <definedName name="_71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1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1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1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1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1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1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1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1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1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16__FDSAUDITLINK__">{"fdsup://directions/FAT Viewer?action=UPDATE&amp;creator=factset&amp;DYN_ARGS=TRUE&amp;DOC_NAME=FAT:FQL_AUDITING_CLIENT_TEMPLATE.FAT&amp;display_string=Audit&amp;VAR:KEY=DADKHGTSZU&amp;VAR:QUERY=RkZfRU5UUlBSX1ZBTF9EQUlMWSg0MDQwOSwsLCwsJ0JBUycp&amp;WINDOW=FIRST_POPUP&amp;HEIGHT=450&amp;WIDTH=","450&amp;START_MAXIMIZED=FALSE&amp;VAR:CALENDAR=US&amp;VAR:SYMBOL=WSO&amp;VAR:INDEX=0"}</definedName>
    <definedName name="_71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1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1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1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1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1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1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1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1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1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17__FDSAUDITLINK__">{"fdsup://directions/FAT Viewer?action=UPDATE&amp;creator=factset&amp;DYN_ARGS=TRUE&amp;DOC_NAME=FAT:FQL_AUDITING_CLIENT_TEMPLATE.FAT&amp;display_string=Audit&amp;VAR:KEY=VYZUREXSLY&amp;VAR:QUERY=RkZfRU5UUlBSX1ZBTF9EQUlMWSg0MDQwOSwsLCwsJ0JBUycp&amp;WINDOW=FIRST_POPUP&amp;HEIGHT=450&amp;WIDTH=","450&amp;START_MAXIMIZED=FALSE&amp;VAR:CALENDAR=US&amp;VAR:SYMBOL=MSM&amp;VAR:INDEX=0"}</definedName>
    <definedName name="_71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1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1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1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1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1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1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1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1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1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18__FDSAUDITLINK__">{"fdsup://directions/FAT Viewer?action=UPDATE&amp;creator=factset&amp;DYN_ARGS=TRUE&amp;DOC_NAME=FAT:FQL_AUDITING_CLIENT_TEMPLATE.FAT&amp;display_string=Audit&amp;VAR:KEY=PGVQTIRQJK&amp;VAR:QUERY=RkZfRU5UUlBSX1ZBTF9EQUlMWSg0MDQwOSwsLCwsJ0JBUycp&amp;WINDOW=FIRST_POPUP&amp;HEIGHT=450&amp;WIDTH=","450&amp;START_MAXIMIZED=FALSE&amp;VAR:CALENDAR=US&amp;VAR:SYMBOL=FAST&amp;VAR:INDEX=0"}</definedName>
    <definedName name="_71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1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1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1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1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1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1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1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1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1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18b7b8a62fc44378e41dccd343e4c24" hidden="1">#REF!</definedName>
    <definedName name="_719__FDSAUDITLINK__">{"fdsup://directions/FAT Viewer?action=UPDATE&amp;creator=factset&amp;DYN_ARGS=TRUE&amp;DOC_NAME=FAT:FQL_AUDITING_CLIENT_TEMPLATE.FAT&amp;display_string=Audit&amp;VAR:KEY=RKHIRALEBI&amp;VAR:QUERY=RkZfRU5UUlBSX1ZBTF9EQUlMWSg0MDQwOSwsLCwsJ0JBUycp&amp;WINDOW=FIRST_POPUP&amp;HEIGHT=450&amp;WIDTH=","450&amp;START_MAXIMIZED=FALSE&amp;VAR:CALENDAR=US&amp;VAR:SYMBOL=GWW&amp;VAR:INDEX=0"}</definedName>
    <definedName name="_71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1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1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1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1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1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195139a78fa46cd81549765280e802b" hidden="1">#REF!</definedName>
    <definedName name="_71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1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1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1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1be3719582b4c5b912c1bfdfd7a236b" hidden="1">#REF!</definedName>
    <definedName name="_71bf78affdfa4d0e9cd63e93a3e8463f" hidden="1">#REF!</definedName>
    <definedName name="_72__123Graph_DMC_CSPCB" hidden="1">'[10]#REF'!$E$176:$T$176</definedName>
    <definedName name="_72__FDSAUDITLINK__">{"fdsup://IBCentral/FAT Viewer?action=UPDATE&amp;creator=factset&amp;DOC_NAME=fat:reuters_qtrly_source_window.fat&amp;display_string=Audit&amp;DYN_ARGS=TRUE&amp;VAR:ID1=56357110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72__FDSAUDITLINK___1">{"fdsup://directions/FAT Viewer?action=UPDATE&amp;creator=factset&amp;DYN_ARGS=TRUE&amp;DOC_NAME=FAT:FQL_AUDITING_CLIENT_TEMPLATE.FAT&amp;display_string=Audit&amp;VAR:KEY=DQBAXOFMRA&amp;VAR:QUERY=RkZfRUJJVChDQUwsMjAxMCwsLCxVU0Qp&amp;WINDOW=FIRST_POPUP&amp;HEIGHT=450&amp;WIDTH=450&amp;START_MAXIMI","ZED=FALSE&amp;VAR:CALENDAR=US&amp;VAR:SYMBOL=SQI&amp;VAR:INDEX=0"}</definedName>
    <definedName name="_720__FDSAUDITLINK__">{"fdsup://directions/FAT Viewer?action=UPDATE&amp;creator=factset&amp;DYN_ARGS=TRUE&amp;DOC_NAME=FAT:FQL_AUDITING_CLIENT_TEMPLATE.FAT&amp;display_string=Audit&amp;VAR:KEY=LUDILQHSDW&amp;VAR:QUERY=RkZfRU5UUlBSX1ZBTF9EQUlMWSg0MDQwOSwsLCwsJ0JBUycp&amp;WINDOW=FIRST_POPUP&amp;HEIGHT=450&amp;WIDTH=","450&amp;START_MAXIMIZED=FALSE&amp;VAR:CALENDAR=US&amp;VAR:SYMBOL=B5ZN3P&amp;VAR:INDEX=0"}</definedName>
    <definedName name="_72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2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2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2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2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2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2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2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2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2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21__FDSAUDITLINK__">{"fdsup://directions/FAT Viewer?action=UPDATE&amp;creator=factset&amp;DYN_ARGS=TRUE&amp;DOC_NAME=FAT:FQL_AUDITING_CLIENT_TEMPLATE.FAT&amp;display_string=Audit&amp;VAR:KEY=VGDOTKLGNM&amp;VAR:QUERY=RkZfRU5UUlBSX1ZBTF9EQUlMWSg0MDQwOSwsLCwsJ0JBUycp&amp;WINDOW=FIRST_POPUP&amp;HEIGHT=450&amp;WIDTH=","450&amp;START_MAXIMIZED=FALSE&amp;VAR:CALENDAR=US&amp;VAR:SYMBOL=XRX&amp;VAR:INDEX=0"}</definedName>
    <definedName name="_72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2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2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2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2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2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2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2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2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2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22__FDSAUDITLINK__">{"fdsup://directions/FAT Viewer?action=UPDATE&amp;creator=factset&amp;DYN_ARGS=TRUE&amp;DOC_NAME=FAT:FQL_AUDITING_CLIENT_TEMPLATE.FAT&amp;display_string=Audit&amp;VAR:KEY=LETAXAVKLS&amp;VAR:QUERY=RkZfRU5UUlBSX1ZBTF9EQUlMWSg0MDQwOSwsLCwsJ0JBUycp&amp;WINDOW=FIRST_POPUP&amp;HEIGHT=450&amp;WIDTH=","450&amp;START_MAXIMIZED=FALSE&amp;VAR:CALENDAR=US&amp;VAR:SYMBOL=WTS&amp;VAR:INDEX=0"}</definedName>
    <definedName name="_72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2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2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2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2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2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2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2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2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2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23__FDSAUDITLINK__">{"fdsup://directions/FAT Viewer?action=UPDATE&amp;creator=factset&amp;DYN_ARGS=TRUE&amp;DOC_NAME=FAT:FQL_AUDITING_CLIENT_TEMPLATE.FAT&amp;display_string=Audit&amp;VAR:KEY=RWRMDENIVG&amp;VAR:QUERY=RkZfRU5UUlBSX1ZBTF9EQUlMWSg0MDQwOSwsLCwsJ0JBUycp&amp;WINDOW=FIRST_POPUP&amp;HEIGHT=450&amp;WIDTH=","450&amp;START_MAXIMIZED=FALSE&amp;VAR:CALENDAR=US&amp;VAR:SYMBOL=TKR&amp;VAR:INDEX=0"}</definedName>
    <definedName name="_72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2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2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2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2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2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2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2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2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2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24__FDSAUDITLINK__">{"fdsup://directions/FAT Viewer?action=UPDATE&amp;creator=factset&amp;DYN_ARGS=TRUE&amp;DOC_NAME=FAT:FQL_AUDITING_CLIENT_TEMPLATE.FAT&amp;display_string=Audit&amp;VAR:KEY=VYJYBQJGRY&amp;VAR:QUERY=RkZfRU5UUlBSX1ZBTF9EQUlMWSg0MDQwOSwsLCwsJ0JBUycp&amp;WINDOW=FIRST_POPUP&amp;HEIGHT=450&amp;WIDTH=","450&amp;START_MAXIMIZED=FALSE&amp;VAR:CALENDAR=US&amp;VAR:SYMBOL=TNB&amp;VAR:INDEX=0"}</definedName>
    <definedName name="_72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2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2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2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2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2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2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2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2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2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25__FDSAUDITLINK__">{"fdsup://directions/FAT Viewer?action=UPDATE&amp;creator=factset&amp;DYN_ARGS=TRUE&amp;DOC_NAME=FAT:FQL_AUDITING_CLIENT_TEMPLATE.FAT&amp;display_string=Audit&amp;VAR:KEY=XQFQJKDEHQ&amp;VAR:QUERY=RkZfRU5UUlBSX1ZBTF9EQUlMWSg0MDQwOSwsLCwsJ0JBUycp&amp;WINDOW=FIRST_POPUP&amp;HEIGHT=450&amp;WIDTH=","450&amp;START_MAXIMIZED=FALSE&amp;VAR:CALENDAR=US&amp;VAR:SYMBOL=TFX&amp;VAR:INDEX=0"}</definedName>
    <definedName name="_72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2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2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2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2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2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2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2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2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2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26__FDSAUDITLINK__">{"fdsup://directions/FAT Viewer?action=UPDATE&amp;creator=factset&amp;DYN_ARGS=TRUE&amp;DOC_NAME=FAT:FQL_AUDITING_CLIENT_TEMPLATE.FAT&amp;display_string=Audit&amp;VAR:KEY=NGHKZKZYLU&amp;VAR:QUERY=RkZfRU5UUlBSX1ZBTF9EQUlMWSg0MDQwOSwsLCwsJ0JBUycp&amp;WINDOW=FIRST_POPUP&amp;HEIGHT=450&amp;WIDTH=","450&amp;START_MAXIMIZED=FALSE&amp;VAR:CALENDAR=US&amp;VAR:SYMBOL=SPW&amp;VAR:INDEX=0"}</definedName>
    <definedName name="_72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2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2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2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2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2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2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2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2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2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27__FDSAUDITLINK__">{"fdsup://directions/FAT Viewer?action=UPDATE&amp;creator=factset&amp;DYN_ARGS=TRUE&amp;DOC_NAME=FAT:FQL_AUDITING_CLIENT_TEMPLATE.FAT&amp;display_string=Audit&amp;VAR:KEY=LYVAJYNGLY&amp;VAR:QUERY=RkZfRU5UUlBSX1ZBTF9EQUlMWSg0MDQwOSwsLCwsJ0JBUycp&amp;WINDOW=FIRST_POPUP&amp;HEIGHT=450&amp;WIDTH=","450&amp;START_MAXIMIZED=FALSE&amp;VAR:CALENDAR=US&amp;VAR:SYMBOL=ROP&amp;VAR:INDEX=0"}</definedName>
    <definedName name="_72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2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2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2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2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2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2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2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2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2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28__FDSAUDITLINK__">{"fdsup://directions/FAT Viewer?action=UPDATE&amp;creator=factset&amp;DYN_ARGS=TRUE&amp;DOC_NAME=FAT:FQL_AUDITING_CLIENT_TEMPLATE.FAT&amp;display_string=Audit&amp;VAR:KEY=PGBINIXEJO&amp;VAR:QUERY=RkZfRU5UUlBSX1ZBTF9EQUlMWSg0MDQwOSwsLCwsJ0JBUycp&amp;WINDOW=FIRST_POPUP&amp;HEIGHT=450&amp;WIDTH=","450&amp;START_MAXIMIZED=FALSE&amp;VAR:CALENDAR=US&amp;VAR:SYMBOL=RBC&amp;VAR:INDEX=0"}</definedName>
    <definedName name="_72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2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2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2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2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2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2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2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2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2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29__FDSAUDITLINK__">{"fdsup://directions/FAT Viewer?action=UPDATE&amp;creator=factset&amp;DYN_ARGS=TRUE&amp;DOC_NAME=FAT:FQL_AUDITING_CLIENT_TEMPLATE.FAT&amp;display_string=Audit&amp;VAR:KEY=ZELWBQVSDO&amp;VAR:QUERY=RkZfRU5UUlBSX1ZBTF9EQUlMWSg0MDQwOSwsLCwsJ0JBUycp&amp;WINDOW=FIRST_POPUP&amp;HEIGHT=450&amp;WIDTH=","450&amp;START_MAXIMIZED=FALSE&amp;VAR:CALENDAR=US&amp;VAR:SYMBOL=ROLL&amp;VAR:INDEX=0"}</definedName>
    <definedName name="_72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2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2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2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2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2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2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2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2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2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3__123Graph_DMC_CSZEM" hidden="1">'[10]#REF'!$E$216:$T$216</definedName>
    <definedName name="_73__FDSAUDITLINK__">{"fdsup://IBCentral/FAT Viewer?action=UPDATE&amp;creator=factset&amp;DOC_NAME=fat:reuters_qtrly_source_window.fat&amp;display_string=Audit&amp;DYN_ARGS=TRUE&amp;VAR:ID1=88077910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73__FDSAUDITLINK___1">{"fdsup://directions/FAT Viewer?action=UPDATE&amp;creator=factset&amp;DYN_ARGS=TRUE&amp;DOC_NAME=FAT:FQL_AUDITING_CLIENT_TEMPLATE.FAT&amp;display_string=Audit&amp;VAR:KEY=RAXERQROJC&amp;VAR:QUERY=RkZfRUJJVChDQUwsMjAwOSwsLCxVU0Qp&amp;WINDOW=FIRST_POPUP&amp;HEIGHT=450&amp;WIDTH=450&amp;START_MAXIMI","ZED=FALSE&amp;VAR:CALENDAR=US&amp;VAR:SYMBOL=SQI&amp;VAR:INDEX=0"}</definedName>
    <definedName name="_730__FDSAUDITLINK__">{"fdsup://directions/FAT Viewer?action=UPDATE&amp;creator=factset&amp;DYN_ARGS=TRUE&amp;DOC_NAME=FAT:FQL_AUDITING_CLIENT_TEMPLATE.FAT&amp;display_string=Audit&amp;VAR:KEY=JINQHGLQRI&amp;VAR:QUERY=RkZfRU5UUlBSX1ZBTF9EQUlMWSg0MDQwOSwsLCwsJ0JBUycp&amp;WINDOW=FIRST_POPUP&amp;HEIGHT=450&amp;WIDTH=","450&amp;START_MAXIMIZED=FALSE&amp;VAR:CALENDAR=US&amp;VAR:SYMBOL=PBI&amp;VAR:INDEX=0"}</definedName>
    <definedName name="_73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3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3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3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3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3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3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3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3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3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31__FDSAUDITLINK__">{"fdsup://directions/FAT Viewer?action=UPDATE&amp;creator=factset&amp;DYN_ARGS=TRUE&amp;DOC_NAME=FAT:FQL_AUDITING_CLIENT_TEMPLATE.FAT&amp;display_string=Audit&amp;VAR:KEY=VGLAVMRCHC&amp;VAR:QUERY=RkZfRU5UUlBSX1ZBTF9EQUlMWSg0MDQwOSwsLCwsJ0JBUycp&amp;WINDOW=FIRST_POPUP&amp;HEIGHT=450&amp;WIDTH=","450&amp;START_MAXIMIZED=FALSE&amp;VAR:CALENDAR=US&amp;VAR:SYMBOL=PNR&amp;VAR:INDEX=0"}</definedName>
    <definedName name="_73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3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3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3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3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3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3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3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3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3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32__FDSAUDITLINK__">{"fdsup://directions/FAT Viewer?action=UPDATE&amp;creator=factset&amp;DYN_ARGS=TRUE&amp;DOC_NAME=FAT:FQL_AUDITING_CLIENT_TEMPLATE.FAT&amp;display_string=Audit&amp;VAR:KEY=XMTMTQJGFU&amp;VAR:QUERY=RkZfRU5UUlBSX1ZBTF9EQUlMWSg0MDQwOSwsLCwsJ0JBUycp&amp;WINDOW=FIRST_POPUP&amp;HEIGHT=450&amp;WIDTH=","450&amp;START_MAXIMIZED=FALSE&amp;VAR:CALENDAR=US&amp;VAR:SYMBOL=PLL&amp;VAR:INDEX=0"}</definedName>
    <definedName name="_73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3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3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3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3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3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3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3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3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3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33__FDSAUDITLINK__">{"fdsup://directions/FAT Viewer?action=UPDATE&amp;creator=factset&amp;DYN_ARGS=TRUE&amp;DOC_NAME=FAT:FQL_AUDITING_CLIENT_TEMPLATE.FAT&amp;display_string=Audit&amp;VAR:KEY=FMZQJMVUHY&amp;VAR:QUERY=RkZfRU5UUlBSX1ZBTF9EQUlMWSg0MDQwOSwsLCwsJ0JBUycp&amp;WINDOW=FIRST_POPUP&amp;HEIGHT=450&amp;WIDTH=","450&amp;START_MAXIMIZED=FALSE&amp;VAR:CALENDAR=US&amp;VAR:SYMBOL=MWA&amp;VAR:INDEX=0"}</definedName>
    <definedName name="_73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3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3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3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3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3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3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3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3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3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33ed5eae54649918133af93459dbf64" hidden="1">#REF!</definedName>
    <definedName name="_734__FDSAUDITLINK__">{"fdsup://directions/FAT Viewer?action=UPDATE&amp;creator=factset&amp;DYN_ARGS=TRUE&amp;DOC_NAME=FAT:FQL_AUDITING_CLIENT_TEMPLATE.FAT&amp;display_string=Audit&amp;VAR:KEY=HQHSTMFADG&amp;VAR:QUERY=RkZfRU5UUlBSX1ZBTF9EQUlMWSg0MDQwOSwsLCwsJ0JBUycp&amp;WINDOW=FIRST_POPUP&amp;HEIGHT=450&amp;WIDTH=","450&amp;START_MAXIMIZED=FALSE&amp;VAR:CALENDAR=US&amp;VAR:SYMBOL=MINI&amp;VAR:INDEX=0"}</definedName>
    <definedName name="_73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3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3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3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3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3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3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3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3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3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34e6914283c437b8bd2a34b01b9913b" hidden="1">#REF!</definedName>
    <definedName name="_735__FDSAUDITLINK__">{"fdsup://directions/FAT Viewer?action=UPDATE&amp;creator=factset&amp;DYN_ARGS=TRUE&amp;DOC_NAME=FAT:FQL_AUDITING_CLIENT_TEMPLATE.FAT&amp;display_string=Audit&amp;VAR:KEY=LCJELUBGBK&amp;VAR:QUERY=RkZfRU5UUlBSX1ZBTF9EQUlMWSg0MDQwOSwsLCwsJ0JBUycp&amp;WINDOW=FIRST_POPUP&amp;HEIGHT=450&amp;WIDTH=","450&amp;START_MAXIMIZED=FALSE&amp;VAR:CALENDAR=US&amp;VAR:SYMBOL=MTD&amp;VAR:INDEX=0"}</definedName>
    <definedName name="_73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3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3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3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3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3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3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3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3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3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36__FDSAUDITLINK__">{"fdsup://directions/FAT Viewer?action=UPDATE&amp;creator=factset&amp;DYN_ARGS=TRUE&amp;DOC_NAME=FAT:FQL_AUDITING_CLIENT_TEMPLATE.FAT&amp;display_string=Audit&amp;VAR:KEY=RWPMPYTGVW&amp;VAR:QUERY=RkZfRU5UUlBSX1ZBTF9EQUlMWSg0MDQwOSwsLCwsJ0JBUycp&amp;WINDOW=FIRST_POPUP&amp;HEIGHT=450&amp;WIDTH=","450&amp;START_MAXIMIZED=FALSE&amp;VAR:CALENDAR=US&amp;VAR:SYMBOL=MGRC&amp;VAR:INDEX=0"}</definedName>
    <definedName name="_73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3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3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3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3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3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3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3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3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3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37__FDSAUDITLINK__">{"fdsup://directions/FAT Viewer?action=UPDATE&amp;creator=factset&amp;DYN_ARGS=TRUE&amp;DOC_NAME=FAT:FQL_AUDITING_CLIENT_TEMPLATE.FAT&amp;display_string=Audit&amp;VAR:KEY=XSBOPGJKRS&amp;VAR:QUERY=RkZfRU5UUlBSX1ZBTF9EQUlMWSg0MDQwOSwsLCwsJ0JBUycp&amp;WINDOW=FIRST_POPUP&amp;HEIGHT=450&amp;WIDTH=","450&amp;START_MAXIMIZED=FALSE&amp;VAR:CALENDAR=US&amp;VAR:SYMBOL=449804&amp;VAR:INDEX=0"}</definedName>
    <definedName name="_73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3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3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3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3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3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3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3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3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3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38__FDSAUDITLINK__">{"fdsup://directions/FAT Viewer?action=UPDATE&amp;creator=factset&amp;DYN_ARGS=TRUE&amp;DOC_NAME=FAT:FQL_AUDITING_CLIENT_TEMPLATE.FAT&amp;display_string=Audit&amp;VAR:KEY=RMRIXMJOHA&amp;VAR:QUERY=RkZfRU5UUlBSX1ZBTF9EQUlMWSg0MDQwOSwsLCwsJ0JBUycp&amp;WINDOW=FIRST_POPUP&amp;HEIGHT=450&amp;WIDTH=","450&amp;START_MAXIMIZED=FALSE&amp;VAR:CALENDAR=US&amp;VAR:SYMBOL=EK&amp;VAR:INDEX=0"}</definedName>
    <definedName name="_73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3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3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3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3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3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3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3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3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3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39__FDSAUDITLINK__">{"fdsup://directions/FAT Viewer?action=UPDATE&amp;creator=factset&amp;DYN_ARGS=TRUE&amp;DOC_NAME=FAT:FQL_AUDITING_CLIENT_TEMPLATE.FAT&amp;display_string=Audit&amp;VAR:KEY=XMVKRCRALM&amp;VAR:QUERY=RkZfRU5UUlBSX1ZBTF9EQUlMWSg0MDQwOSwsLCwsJ0JBUycp&amp;WINDOW=FIRST_POPUP&amp;HEIGHT=450&amp;WIDTH=","450&amp;START_MAXIMIZED=FALSE&amp;VAR:CALENDAR=US&amp;VAR:SYMBOL=KDN&amp;VAR:INDEX=0"}</definedName>
    <definedName name="_73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3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3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3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3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3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3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3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3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3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4__123Graph_DR_DCON" hidden="1">[10]Sheet3!#REF!</definedName>
    <definedName name="_74__FDSAUDITLINK__">{"fdsup://IBCentral/FAT Viewer?action=UPDATE&amp;creator=factset&amp;DOC_NAME=fat:reuters_qtrly_source_window.fat&amp;display_string=Audit&amp;DYN_ARGS=TRUE&amp;VAR:ID1=14912310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74__FDSAUDITLINK___1">{"fdsup://directions/FAT Viewer?action=UPDATE&amp;creator=factset&amp;DYN_ARGS=TRUE&amp;DOC_NAME=FAT:FQL_AUDITING_CLIENT_TEMPLATE.FAT&amp;display_string=Audit&amp;VAR:KEY=DQBAXOFMRA&amp;VAR:QUERY=RkZfRUJJVChDQUwsMjAxMCwsLCxVU0Qp&amp;WINDOW=FIRST_POPUP&amp;HEIGHT=450&amp;WIDTH=450&amp;START_MAXIMI","ZED=FALSE&amp;VAR:CALENDAR=US&amp;VAR:SYMBOL=SQI&amp;VAR:INDEX=0"}</definedName>
    <definedName name="_740__FDSAUDITLINK__">{"fdsup://directions/FAT Viewer?action=UPDATE&amp;creator=factset&amp;DYN_ARGS=TRUE&amp;DOC_NAME=FAT:FQL_AUDITING_CLIENT_TEMPLATE.FAT&amp;display_string=Audit&amp;VAR:KEY=VYVSJYJSVA&amp;VAR:QUERY=RkZfRU5UUlBSX1ZBTF9EQUlMWSg0MDQwOSwsLCwsJ0JBUycp&amp;WINDOW=FIRST_POPUP&amp;HEIGHT=450&amp;WIDTH=","450&amp;START_MAXIMIZED=FALSE&amp;VAR:CALENDAR=US&amp;VAR:SYMBOL=045796&amp;VAR:INDEX=0"}</definedName>
    <definedName name="_74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4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4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4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4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4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4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4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4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4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41__FDSAUDITLINK__">{"fdsup://directions/FAT Viewer?action=UPDATE&amp;creator=factset&amp;DYN_ARGS=TRUE&amp;DOC_NAME=FAT:FQL_AUDITING_CLIENT_TEMPLATE.FAT&amp;display_string=Audit&amp;VAR:KEY=FEZCJQHMDM&amp;VAR:QUERY=RkZfRU5UUlBSX1ZBTF9EQUlMWSg0MDQwOSwsLCwsJ0JBUycp&amp;WINDOW=FIRST_POPUP&amp;HEIGHT=450&amp;WIDTH=","450&amp;START_MAXIMIZED=FALSE&amp;VAR:CALENDAR=US&amp;VAR:SYMBOL=IEX&amp;VAR:INDEX=0"}</definedName>
    <definedName name="_74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4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4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4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4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4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4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4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4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4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42__FDSAUDITLINK__">{"fdsup://directions/FAT Viewer?action=UPDATE&amp;creator=factset&amp;DYN_ARGS=TRUE&amp;DOC_NAME=FAT:FQL_AUDITING_CLIENT_TEMPLATE.FAT&amp;display_string=Audit&amp;VAR:KEY=LUNQREZCDE&amp;VAR:QUERY=RkZfRU5UUlBSX1ZBTF9EQUlMWSg0MDQwOSwsLCwsJ0JBUycp&amp;WINDOW=FIRST_POPUP&amp;HEIGHT=450&amp;WIDTH=","450&amp;START_MAXIMIZED=FALSE&amp;VAR:CALENDAR=US&amp;VAR:SYMBOL=HUB&amp;VAR:INDEX=0"}</definedName>
    <definedName name="_74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4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4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4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4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4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4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4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4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4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43__FDSAUDITLINK__">{"fdsup://directions/FAT Viewer?action=UPDATE&amp;creator=factset&amp;DYN_ARGS=TRUE&amp;DOC_NAME=FAT:FQL_AUDITING_CLIENT_TEMPLATE.FAT&amp;display_string=Audit&amp;VAR:KEY=RULIDCFCFI&amp;VAR:QUERY=RkZfRU5UUlBSX1ZBTF9EQUlMWSg0MDQwOSwsLCwsJ0JBUycp&amp;WINDOW=FIRST_POPUP&amp;HEIGHT=450&amp;WIDTH=","450&amp;START_MAXIMIZED=FALSE&amp;VAR:CALENDAR=US&amp;VAR:SYMBOL=HUB.B&amp;VAR:INDEX=0"}</definedName>
    <definedName name="_74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4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4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4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433f55c6a354dde85f1f1f6bf1a55f1" hidden="1">#REF!</definedName>
    <definedName name="_74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4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4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4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4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4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44__FDSAUDITLINK__">{"fdsup://directions/FAT Viewer?action=UPDATE&amp;creator=factset&amp;DYN_ARGS=TRUE&amp;DOC_NAME=FAT:FQL_AUDITING_CLIENT_TEMPLATE.FAT&amp;display_string=Audit&amp;VAR:KEY=LAHCBSHKNI&amp;VAR:QUERY=RkZfRU5UUlBSX1ZBTF9EQUlMWSg0MDQwOSwsLCwsJ0JBUycp&amp;WINDOW=FIRST_POPUP&amp;HEIGHT=450&amp;WIDTH=","450&amp;START_MAXIMIZED=FALSE&amp;VAR:CALENDAR=US&amp;VAR:SYMBOL=HUB.A&amp;VAR:INDEX=0"}</definedName>
    <definedName name="_74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4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4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4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4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4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4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4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4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4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45__FDSAUDITLINK__">{"fdsup://directions/FAT Viewer?action=UPDATE&amp;creator=factset&amp;DYN_ARGS=TRUE&amp;DOC_NAME=FAT:FQL_AUDITING_CLIENT_TEMPLATE.FAT&amp;display_string=Audit&amp;VAR:KEY=TKZIZYPYNO&amp;VAR:QUERY=RkZfRU5UUlBSX1ZBTF9EQUlMWSg0MDQwOSwsLCwsJ0JBUycp&amp;WINDOW=FIRST_POPUP&amp;HEIGHT=450&amp;WIDTH=","450&amp;START_MAXIMIZED=FALSE&amp;VAR:CALENDAR=US&amp;VAR:SYMBOL=HEES&amp;VAR:INDEX=0"}</definedName>
    <definedName name="_74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4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4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4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4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4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4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4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4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4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46__FDSAUDITLINK__">{"fdsup://directions/FAT Viewer?action=UPDATE&amp;creator=factset&amp;DYN_ARGS=TRUE&amp;DOC_NAME=FAT:FQL_AUDITING_CLIENT_TEMPLATE.FAT&amp;display_string=Audit&amp;VAR:KEY=NOLUJANSNW&amp;VAR:QUERY=RkZfRU5UUlBSX1ZBTF9EQUlMWSg0MDQwOSwsLCwsJ0JBUycp&amp;WINDOW=FIRST_POPUP&amp;HEIGHT=450&amp;WIDTH=","450&amp;START_MAXIMIZED=FALSE&amp;VAR:CALENDAR=US&amp;VAR:SYMBOL=GGG&amp;VAR:INDEX=0"}</definedName>
    <definedName name="_74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4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4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4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4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4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4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4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4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4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47__FDSAUDITLINK__">{"fdsup://directions/FAT Viewer?action=UPDATE&amp;creator=factset&amp;DYN_ARGS=TRUE&amp;DOC_NAME=FAT:FQL_AUDITING_CLIENT_TEMPLATE.FAT&amp;display_string=Audit&amp;VAR:KEY=BMPCZWZWJS&amp;VAR:QUERY=RkZfRU5UUlBSX1ZBTF9EQUlMWSg0MDQwOSwsLCwsJ0JBUycp&amp;WINDOW=FIRST_POPUP&amp;HEIGHT=450&amp;WIDTH=","450&amp;START_MAXIMIZED=FALSE&amp;VAR:CALENDAR=US&amp;VAR:SYMBOL=FELE&amp;VAR:INDEX=0"}</definedName>
    <definedName name="_74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4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4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4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4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4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4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4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4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4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48__FDSAUDITLINK__">{"fdsup://directions/FAT Viewer?action=UPDATE&amp;creator=factset&amp;DYN_ARGS=TRUE&amp;DOC_NAME=FAT:FQL_AUDITING_CLIENT_TEMPLATE.FAT&amp;display_string=Audit&amp;VAR:KEY=RONIZQJWDO&amp;VAR:QUERY=RkZfRU5UUlBSX1ZBTF9EQUlMWSg0MDQwOSwsLCwsJ0JBUycp&amp;WINDOW=FIRST_POPUP&amp;HEIGHT=450&amp;WIDTH=","450&amp;START_MAXIMIZED=FALSE&amp;VAR:CALENDAR=US&amp;VAR:SYMBOL=FLS&amp;VAR:INDEX=0"}</definedName>
    <definedName name="_74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4809490c9614a72bf543927fd19dd8c" hidden="1">#REF!</definedName>
    <definedName name="_74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4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4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4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4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4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4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4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4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49__FDSAUDITLINK__">{"fdsup://directions/FAT Viewer?action=UPDATE&amp;creator=factset&amp;DYN_ARGS=TRUE&amp;DOC_NAME=FAT:FQL_AUDITING_CLIENT_TEMPLATE.FAT&amp;display_string=Audit&amp;VAR:KEY=FAXWDSZMLU&amp;VAR:QUERY=RkZfRU5UUlBSX1ZBTF9EQUlMWSg0MDQwOSwsLCwsJ0JBUycp&amp;WINDOW=FIRST_POPUP&amp;HEIGHT=450&amp;WIDTH=","450&amp;START_MAXIMIZED=FALSE&amp;VAR:CALENDAR=US&amp;VAR:SYMBOL=NPO&amp;VAR:INDEX=0"}</definedName>
    <definedName name="_74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4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4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4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4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4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4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4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4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4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4e69eaf68e845a78ff851ca3062c13f" hidden="1">#REF!</definedName>
    <definedName name="_75__123Graph_DR_DDRA" hidden="1">[10]Sheet3!#REF!</definedName>
    <definedName name="_75__FDSAUDITLINK__">{"fdsup://IBCentral/FAT Viewer?action=UPDATE&amp;creator=factset&amp;DOC_NAME=fat:reuters_qtrly_source_window.fat&amp;display_string=Audit&amp;DYN_ARGS=TRUE&amp;VAR:ID1=04622410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5__FDSAUDITLINK___1">{"fdsup://directions/FAT Viewer?action=UPDATE&amp;creator=factset&amp;DYN_ARGS=TRUE&amp;DOC_NAME=FAT:FQL_AUDITING_CLIENT_TEMPLATE.FAT&amp;display_string=Audit&amp;VAR:KEY=RAXERQROJC&amp;VAR:QUERY=RkZfRUJJVChDQUwsMjAwOSwsLCxVU0Qp&amp;WINDOW=FIRST_POPUP&amp;HEIGHT=450&amp;WIDTH=450&amp;START_MAXIMI","ZED=FALSE&amp;VAR:CALENDAR=US&amp;VAR:SYMBOL=SQI&amp;VAR:INDEX=0"}</definedName>
    <definedName name="_750__FDSAUDITLINK__">{"fdsup://directions/FAT Viewer?action=UPDATE&amp;creator=factset&amp;DYN_ARGS=TRUE&amp;DOC_NAME=FAT:FQL_AUDITING_CLIENT_TEMPLATE.FAT&amp;display_string=Audit&amp;VAR:KEY=FQPSVOJULS&amp;VAR:QUERY=RkZfRU5UUlBSX1ZBTF9EQUlMWSg0MDQwOSwsLCwsJ0JBUycp&amp;WINDOW=FIRST_POPUP&amp;HEIGHT=450&amp;WIDTH=","450&amp;START_MAXIMIZED=FALSE&amp;VAR:CALENDAR=US&amp;VAR:SYMBOL=CR&amp;VAR:INDEX=0"}</definedName>
    <definedName name="_75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5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5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5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5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5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5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5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5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5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51__FDSAUDITLINK__">{"fdsup://directions/FAT Viewer?action=UPDATE&amp;creator=factset&amp;DYN_ARGS=TRUE&amp;DOC_NAME=FAT:FQL_AUDITING_CLIENT_TEMPLATE.FAT&amp;display_string=Audit&amp;VAR:KEY=NIDCLWDUPW&amp;VAR:QUERY=RkZfRU5UUlBSX1ZBTF9EQUlMWSg0MDQwOSwsLCwsJ0JBUycp&amp;WINDOW=FIRST_POPUP&amp;HEIGHT=450&amp;WIDTH=","450&amp;START_MAXIMIZED=FALSE&amp;VAR:CALENDAR=US&amp;VAR:SYMBOL=CFX&amp;VAR:INDEX=0"}</definedName>
    <definedName name="_75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5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5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5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5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5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5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5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5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5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52__FDSAUDITLINK__">{"fdsup://directions/FAT Viewer?action=UPDATE&amp;creator=factset&amp;DYN_ARGS=TRUE&amp;DOC_NAME=FAT:FQL_AUDITING_CLIENT_TEMPLATE.FAT&amp;display_string=Audit&amp;VAR:KEY=TWLIJYDWFG&amp;VAR:QUERY=RkZfRU5UUlBSX1ZBTF9EQUlMWSg0MDQwOSwsLCwsJ0JBUycp&amp;WINDOW=FIRST_POPUP&amp;HEIGHT=450&amp;WIDTH=","450&amp;START_MAXIMIZED=FALSE&amp;VAR:CALENDAR=US&amp;VAR:SYMBOL=CIR&amp;VAR:INDEX=0"}</definedName>
    <definedName name="_75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5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5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5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5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5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5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5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5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5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53__FDSAUDITLINK__">{"fdsup://directions/FAT Viewer?action=UPDATE&amp;creator=factset&amp;DYN_ARGS=TRUE&amp;DOC_NAME=FAT:FQL_AUDITING_CLIENT_TEMPLATE.FAT&amp;display_string=Audit&amp;VAR:KEY=RUTOVSXEDI&amp;VAR:QUERY=RkZfRU5UUlBSX1ZBTF9EQUlMWSg0MDQwOSwsLCwsJ0JBUycp&amp;WINDOW=FIRST_POPUP&amp;HEIGHT=450&amp;WIDTH=","450&amp;START_MAXIMIZED=FALSE&amp;VAR:CALENDAR=US&amp;VAR:SYMBOL=CSL&amp;VAR:INDEX=0"}</definedName>
    <definedName name="_75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5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5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5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5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5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5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5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5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5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54__FDSAUDITLINK__">{"fdsup://directions/FAT Viewer?action=UPDATE&amp;creator=factset&amp;DYN_ARGS=TRUE&amp;DOC_NAME=FAT:FQL_AUDITING_CLIENT_TEMPLATE.FAT&amp;display_string=Audit&amp;VAR:KEY=XKDWFQRMTK&amp;VAR:QUERY=RkZfRU5UUlBSX1ZBTF9EQUlMWSg0MDQwOSwsLCwsJ0JBUycp&amp;WINDOW=FIRST_POPUP&amp;HEIGHT=450&amp;WIDTH=","450&amp;START_MAXIMIZED=FALSE&amp;VAR:CALENDAR=US&amp;VAR:SYMBOL=B&amp;VAR:INDEX=0"}</definedName>
    <definedName name="_75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5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5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5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5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5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5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5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5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5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54bfbc46284402dad020bcf83952467" hidden="1">#REF!</definedName>
    <definedName name="_755__FDSAUDITLINK__">{"fdsup://directions/FAT Viewer?action=UPDATE&amp;creator=factset&amp;DYN_ARGS=TRUE&amp;DOC_NAME=FAT:FQL_AUDITING_CLIENT_TEMPLATE.FAT&amp;display_string=Audit&amp;VAR:KEY=TWHOXSPKRE&amp;VAR:QUERY=RkZfRU5UUlBSX1ZBTF9EQUlMWSg0MDQwOSwsLCwsJ0JBUycp&amp;WINDOW=FIRST_POPUP&amp;HEIGHT=450&amp;WIDTH=","450&amp;START_MAXIMIZED=FALSE&amp;VAR:CALENDAR=US&amp;VAR:SYMBOL=BEZ&amp;VAR:INDEX=0"}</definedName>
    <definedName name="_75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5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5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5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5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5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5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5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5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5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56__FDSAUDITLINK__">{"fdsup://directions/FAT Viewer?action=UPDATE&amp;creator=factset&amp;DYN_ARGS=TRUE&amp;DOC_NAME=FAT:FQL_AUDITING_CLIENT_TEMPLATE.FAT&amp;display_string=Audit&amp;VAR:KEY=XQDKTUHGVK&amp;VAR:QUERY=RkZfRU5UUlBSX1ZBTF9EQUlMWSg0MDQwOSwsLCwsJ0JBUycp&amp;WINDOW=FIRST_POPUP&amp;HEIGHT=450&amp;WIDTH=","450&amp;START_MAXIMIZED=FALSE&amp;VAR:CALENDAR=US&amp;VAR:SYMBOL=AOS&amp;VAR:INDEX=0"}</definedName>
    <definedName name="_75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5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5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5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5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5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5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5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5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5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57__FDSAUDITLINK__">{"fdsup://directions/FAT Viewer?action=UPDATE&amp;creator=factset&amp;DYN_ARGS=TRUE&amp;DOC_NAME=FAT:FQL_AUDITING_CLIENT_TEMPLATE.FAT&amp;display_string=Audit&amp;VAR:KEY=XMHELSBEHI&amp;VAR:QUERY=RkZfRU5UUlBSX1ZBTF9EQUlMWSg0MDQwOSwsLCwsJ0JBUycp&amp;WINDOW=FIRST_POPUP&amp;HEIGHT=450&amp;WIDTH=","450&amp;START_MAXIMIZED=FALSE&amp;VAR:CALENDAR=US&amp;VAR:SYMBOL=AME&amp;VAR:INDEX=0"}</definedName>
    <definedName name="_75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5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5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5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5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5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5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5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5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5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58__FDSAUDITLINK__">{"fdsup://directions/FAT Viewer?action=UPDATE&amp;creator=factset&amp;DYN_ARGS=TRUE&amp;DOC_NAME=FAT:FQL_AUDITING_CLIENT_TEMPLATE.FAT&amp;display_string=Audit&amp;VAR:KEY=LETGJEDSHM&amp;VAR:QUERY=RkZfRU5UUlBSX1ZBTF9EQUlMWSg0MDQwOSwsLCwsJ0JBUycp&amp;WINDOW=FIRST_POPUP&amp;HEIGHT=450&amp;WIDTH=","450&amp;START_MAXIMIZED=FALSE&amp;VAR:CALENDAR=US&amp;VAR:SYMBOL=AYI&amp;VAR:INDEX=0"}</definedName>
    <definedName name="_75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5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5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5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5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5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5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5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5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5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59__FDSAUDITLINK__">{"fdsup://directions/FAT Viewer?action=UPDATE&amp;creator=factset&amp;DYN_ARGS=TRUE&amp;DOC_NAME=FAT:FQL_AUDITING_CLIENT_TEMPLATE.FAT&amp;display_string=Audit&amp;VAR:KEY=TQBKHQDGVQ&amp;VAR:QUERY=RkZfRU5UUlBSX1ZBTF9EQUlMWSg0MDQwOSwsLCwsJ0JBUycp&amp;WINDOW=FIRST_POPUP&amp;HEIGHT=450&amp;WIDTH=","450&amp;START_MAXIMIZED=FALSE&amp;VAR:CALENDAR=US&amp;VAR:SYMBOL=ATU&amp;VAR:INDEX=0"}</definedName>
    <definedName name="_75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5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5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5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5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5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5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5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5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5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6__123Graph_DR_DGEO" hidden="1">[10]Sheet3!#REF!</definedName>
    <definedName name="_76__FDSAUDITLINK__">{"fdsup://IBCentral/FAT Viewer?action=UPDATE&amp;creator=factset&amp;DOC_NAME=fat:reuters_qtrly_source_window.fat&amp;display_string=Audit&amp;DYN_ARGS=TRUE&amp;VAR:ID1=56357110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6__FDSAUDITLINK___1">{"fdsup://directions/FAT Viewer?action=UPDATE&amp;creator=factset&amp;DYN_ARGS=TRUE&amp;DOC_NAME=FAT:FQL_AUDITING_CLIENT_TEMPLATE.FAT&amp;display_string=Audit&amp;VAR:KEY=QPMDCVYDIL&amp;VAR:QUERY=RkZfU0FMRVMoQ0FMLDIwMTAsLCwsVVNEKQ==&amp;WINDOW=FIRST_POPUP&amp;HEIGHT=450&amp;WIDTH=450&amp;START_MA","XIMIZED=FALSE&amp;VAR:CALENDAR=US&amp;VAR:SYMBOL=N&amp;VAR:INDEX=0"}</definedName>
    <definedName name="_760__FDSAUDITLINK__">{"fdsup://directions/FAT Viewer?action=UPDATE&amp;creator=factset&amp;DYN_ARGS=TRUE&amp;DOC_NAME=FAT:FQL_AUDITING_CLIENT_TEMPLATE.FAT&amp;display_string=Audit&amp;VAR:KEY=XQPSNGVORW&amp;VAR:QUERY=RkZfRU5UUlBSX1ZBTF9EQUlMWSg0MDQwOSwsLCwsJ0JBUycp&amp;WINDOW=FIRST_POPUP&amp;HEIGHT=450&amp;WIDTH=","450&amp;START_MAXIMIZED=FALSE&amp;VAR:CALENDAR=US&amp;VAR:SYMBOL=URS&amp;VAR:INDEX=0"}</definedName>
    <definedName name="_76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6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6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6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6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6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6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6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6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6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61__FDSAUDITLINK__">{"fdsup://directions/FAT Viewer?action=UPDATE&amp;creator=factset&amp;DYN_ARGS=TRUE&amp;DOC_NAME=FAT:FQL_AUDITING_CLIENT_TEMPLATE.FAT&amp;display_string=Audit&amp;VAR:KEY=NILYFCDABI&amp;VAR:QUERY=RkZfRU5UUlBSX1ZBTF9EQUlMWSg0MDQwOSwsLCwsJ0JBUycp&amp;WINDOW=FIRST_POPUP&amp;HEIGHT=450&amp;WIDTH=","450&amp;START_MAXIMIZED=FALSE&amp;VAR:CALENDAR=US&amp;VAR:SYMBOL=TPC&amp;VAR:INDEX=0"}</definedName>
    <definedName name="_76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6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6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6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6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6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6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6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6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6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62__FDSAUDITLINK__">{"fdsup://directions/FAT Viewer?action=UPDATE&amp;creator=factset&amp;DYN_ARGS=TRUE&amp;DOC_NAME=FAT:FQL_AUDITING_CLIENT_TEMPLATE.FAT&amp;display_string=Audit&amp;VAR:KEY=PGVOTMLMFA&amp;VAR:QUERY=RkZfRU5UUlBSX1ZBTF9EQUlMWSg0MDQwOSwsLCwsJ0JBUycp&amp;WINDOW=FIRST_POPUP&amp;HEIGHT=450&amp;WIDTH=","450&amp;START_MAXIMIZED=FALSE&amp;VAR:CALENDAR=US&amp;VAR:SYMBOL=SHAW&amp;VAR:INDEX=0"}</definedName>
    <definedName name="_76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6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6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6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6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6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6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6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6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6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63__FDSAUDITLINK__">{"fdsup://directions/FAT Viewer?action=UPDATE&amp;creator=factset&amp;DYN_ARGS=TRUE&amp;DOC_NAME=FAT:FQL_AUDITING_CLIENT_TEMPLATE.FAT&amp;display_string=Audit&amp;VAR:KEY=NGDOVGPAZS&amp;VAR:QUERY=RkZfRU5UUlBSX1ZBTF9EQUlMWSg0MDQwOSwsLCwsJ0JBUycp&amp;WINDOW=FIRST_POPUP&amp;HEIGHT=450&amp;WIDTH=","450&amp;START_MAXIMIZED=FALSE&amp;VAR:CALENDAR=US&amp;VAR:SYMBOL=TTEK&amp;VAR:INDEX=0"}</definedName>
    <definedName name="_76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6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6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6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6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6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6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6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6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6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64__FDSAUDITLINK__">{"fdsup://directions/FAT Viewer?action=UPDATE&amp;creator=factset&amp;DYN_ARGS=TRUE&amp;DOC_NAME=FAT:FQL_AUDITING_CLIENT_TEMPLATE.FAT&amp;display_string=Audit&amp;VAR:KEY=LIFAZYLGPY&amp;VAR:QUERY=RkZfRU5UUlBSX1ZBTF9EQUlMWSg0MDQwOSwsLCwsJ0JBUycp&amp;WINDOW=FIRST_POPUP&amp;HEIGHT=450&amp;WIDTH=","450&amp;START_MAXIMIZED=FALSE&amp;VAR:CALENDAR=US&amp;VAR:SYMBOL=276388&amp;VAR:INDEX=0"}</definedName>
    <definedName name="_76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6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6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6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643761255e443c9bd1661cff63e252e" hidden="1">#REF!</definedName>
    <definedName name="_76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6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6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6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6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6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65__FDSAUDITLINK__">{"fdsup://directions/FAT Viewer?action=UPDATE&amp;creator=factset&amp;DYN_ARGS=TRUE&amp;DOC_NAME=FAT:FQL_AUDITING_CLIENT_TEMPLATE.FAT&amp;display_string=Audit&amp;VAR:KEY=RQHSNAVCXC&amp;VAR:QUERY=RkZfRU5UUlBSX1ZBTF9EQUlMWSg0MDQwOSwsLCwsJ0JBUycp&amp;WINDOW=FIRST_POPUP&amp;HEIGHT=450&amp;WIDTH=","450&amp;START_MAXIMIZED=FALSE&amp;VAR:CALENDAR=US&amp;VAR:SYMBOL=MDR&amp;VAR:INDEX=0"}</definedName>
    <definedName name="_76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6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6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6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6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6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6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6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6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6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66__FDSAUDITLINK__">{"fdsup://directions/FAT Viewer?action=UPDATE&amp;creator=factset&amp;DYN_ARGS=TRUE&amp;DOC_NAME=FAT:FQL_AUDITING_CLIENT_TEMPLATE.FAT&amp;display_string=Audit&amp;VAR:KEY=JSVCPUJMDS&amp;VAR:QUERY=RkZfRU5UUlBSX1ZBTF9EQUlMWSg0MDQwOSwsLCwsJ0JBUycp&amp;WINDOW=FIRST_POPUP&amp;HEIGHT=450&amp;WIDTH=","450&amp;START_MAXIMIZED=FALSE&amp;VAR:CALENDAR=US&amp;VAR:SYMBOL=KBR&amp;VAR:INDEX=0"}</definedName>
    <definedName name="_76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6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6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6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6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6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6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6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6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6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67__FDSAUDITLINK__">{"fdsup://directions/FAT Viewer?action=UPDATE&amp;creator=factset&amp;DYN_ARGS=TRUE&amp;DOC_NAME=FAT:FQL_AUDITING_CLIENT_TEMPLATE.FAT&amp;display_string=Audit&amp;VAR:KEY=PKZCBWBETE&amp;VAR:QUERY=RkZfRU5UUlBSX1ZBTF9EQUlMWSg0MDQwOSwsLCwsJ0JBUycp&amp;WINDOW=FIRST_POPUP&amp;HEIGHT=450&amp;WIDTH=","450&amp;START_MAXIMIZED=FALSE&amp;VAR:CALENDAR=US&amp;VAR:SYMBOL=JEC&amp;VAR:INDEX=0"}</definedName>
    <definedName name="_76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6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6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6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6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6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6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6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6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6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68__FDSAUDITLINK__">{"fdsup://directions/FAT Viewer?action=UPDATE&amp;creator=factset&amp;DYN_ARGS=TRUE&amp;DOC_NAME=FAT:FQL_AUDITING_CLIENT_TEMPLATE.FAT&amp;display_string=Audit&amp;VAR:KEY=ZMDOLCLOBE&amp;VAR:QUERY=RkZfRU5UUlBSX1ZBTF9EQUlMWSg0MDQwOSwsLCwsJ0JBUycp&amp;WINDOW=FIRST_POPUP&amp;HEIGHT=450&amp;WIDTH=","450&amp;START_MAXIMIZED=FALSE&amp;VAR:CALENDAR=US&amp;VAR:SYMBOL=INSU&amp;VAR:INDEX=0"}</definedName>
    <definedName name="_76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6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6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6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6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6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6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6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6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6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69__FDSAUDITLINK__">{"fdsup://directions/FAT Viewer?action=UPDATE&amp;creator=factset&amp;DYN_ARGS=TRUE&amp;DOC_NAME=FAT:FQL_AUDITING_CLIENT_TEMPLATE.FAT&amp;display_string=Audit&amp;VAR:KEY=VEJKXKTONE&amp;VAR:QUERY=RkZfRU5UUlBSX1ZBTF9EQUlMWSg0MDQwOSwsLCwsJ0JBUycp&amp;WINDOW=FIRST_POPUP&amp;HEIGHT=450&amp;WIDTH=","450&amp;START_MAXIMIZED=FALSE&amp;VAR:CALENDAR=US&amp;VAR:SYMBOL=GVA&amp;VAR:INDEX=0"}</definedName>
    <definedName name="_76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6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6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6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6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6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6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6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6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6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6bd36b2940845b1bd04728552ae63a5" hidden="1">#REF!</definedName>
    <definedName name="_77__123Graph_DR_DISP" hidden="1">[10]Sheet3!#REF!</definedName>
    <definedName name="_77__FDSAUDITLINK__">{"fdsup://IBCentral/FAT Viewer?action=UPDATE&amp;creator=factset&amp;DOC_NAME=fat:reuters_qtrly_source_window.fat&amp;display_string=Audit&amp;DYN_ARGS=TRUE&amp;VAR:ID1=88077910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_1">{"fdsup://directions/FAT Viewer?action=UPDATE&amp;creator=factset&amp;DYN_ARGS=TRUE&amp;DOC_NAME=FAT:FQL_AUDITING_CLIENT_TEMPLATE.FAT&amp;display_string=Audit&amp;VAR:KEY=ULYVKJSBKD&amp;VAR:QUERY=RkZfU0FMRVMoQ0FMLDIwMDksLCwsVVNEKQ==&amp;WINDOW=FIRST_POPUP&amp;HEIGHT=450&amp;WIDTH=450&amp;START_MA","XIMIZED=FALSE&amp;VAR:CALENDAR=US&amp;VAR:SYMBOL=N&amp;VAR:INDEX=0"}</definedName>
    <definedName name="_770__FDSAUDITLINK__">{"fdsup://directions/FAT Viewer?action=UPDATE&amp;creator=factset&amp;DYN_ARGS=TRUE&amp;DOC_NAME=FAT:FQL_AUDITING_CLIENT_TEMPLATE.FAT&amp;display_string=Audit&amp;VAR:KEY=VAJSFCPADG&amp;VAR:QUERY=RkZfRU5UUlBSX1ZBTF9EQUlMWSg0MDQwOSwsLCwsJ0JBUycp&amp;WINDOW=FIRST_POPUP&amp;HEIGHT=450&amp;WIDTH=","450&amp;START_MAXIMIZED=FALSE&amp;VAR:CALENDAR=US&amp;VAR:SYMBOL=FWLT&amp;VAR:INDEX=0"}</definedName>
    <definedName name="_77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7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7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7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7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7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7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7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7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7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71__FDSAUDITLINK__">{"fdsup://directions/FAT Viewer?action=UPDATE&amp;creator=factset&amp;DYN_ARGS=TRUE&amp;DOC_NAME=FAT:FQL_AUDITING_CLIENT_TEMPLATE.FAT&amp;display_string=Audit&amp;VAR:KEY=ZOPORUBCLY&amp;VAR:QUERY=RkZfRU5UUlBSX1ZBTF9EQUlMWSg0MDQwOSwsLCwsJ0JBUycp&amp;WINDOW=FIRST_POPUP&amp;HEIGHT=450&amp;WIDTH=","450&amp;START_MAXIMIZED=FALSE&amp;VAR:CALENDAR=US&amp;VAR:SYMBOL=FLR&amp;VAR:INDEX=0"}</definedName>
    <definedName name="_77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7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7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7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7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7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7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7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7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7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72__FDSAUDITLINK__">{"fdsup://directions/FAT Viewer?action=UPDATE&amp;creator=factset&amp;DYN_ARGS=TRUE&amp;DOC_NAME=FAT:FQL_AUDITING_CLIENT_TEMPLATE.FAT&amp;display_string=Audit&amp;VAR:KEY=NKHALETCFQ&amp;VAR:QUERY=RkZfRU5UUlBSX1ZBTF9EQUlMWSg0MDQwOSwsLCwsJ0JBUycp&amp;WINDOW=FIRST_POPUP&amp;HEIGHT=450&amp;WIDTH=","450&amp;START_MAXIMIZED=FALSE&amp;VAR:CALENDAR=US&amp;VAR:SYMBOL=CBI&amp;VAR:INDEX=0"}</definedName>
    <definedName name="_77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7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7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7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7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7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7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7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7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7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73__FDSAUDITLINK__">{"fdsup://directions/FAT Viewer?action=UPDATE&amp;creator=factset&amp;DYN_ARGS=TRUE&amp;DOC_NAME=FAT:FQL_AUDITING_CLIENT_TEMPLATE.FAT&amp;display_string=Audit&amp;VAR:KEY=DMREVEZOLU&amp;VAR:QUERY=RkZfRU5UUlBSX1ZBTF9EQUlMWSg0MDQwOSwsLCwsJ0JBUycp&amp;WINDOW=FIRST_POPUP&amp;HEIGHT=450&amp;WIDTH=","450&amp;START_MAXIMIZED=FALSE&amp;VAR:CALENDAR=US&amp;VAR:SYMBOL=572797&amp;VAR:INDEX=0"}</definedName>
    <definedName name="_77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7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7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7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7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7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7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7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7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7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74__FDSAUDITLINK__">{"fdsup://directions/FAT Viewer?action=UPDATE&amp;creator=factset&amp;DYN_ARGS=TRUE&amp;DOC_NAME=FAT:FQL_AUDITING_CLIENT_TEMPLATE.FAT&amp;display_string=Audit&amp;VAR:KEY=LAZKLMLOJA&amp;VAR:QUERY=RkZfRU5UUlBSX1ZBTF9EQUlMWSg0MDQwOSwsLCwsJ0JBUycp&amp;WINDOW=FIRST_POPUP&amp;HEIGHT=450&amp;WIDTH=","450&amp;START_MAXIMIZED=FALSE&amp;VAR:CALENDAR=US&amp;VAR:SYMBOL=483410&amp;VAR:INDEX=0"}</definedName>
    <definedName name="_77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7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7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7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7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7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7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7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7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7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75__FDSAUDITLINK__">{"fdsup://directions/FAT Viewer?action=UPDATE&amp;creator=factset&amp;DYN_ARGS=TRUE&amp;DOC_NAME=FAT:FQL_AUDITING_CLIENT_TEMPLATE.FAT&amp;display_string=Audit&amp;VAR:KEY=JAZCXKZSXI&amp;VAR:QUERY=RkZfRU5UUlBSX1ZBTF9EQUlMWSg0MDQwOSwsLCwsJ0JBUycp&amp;WINDOW=FIRST_POPUP&amp;HEIGHT=450&amp;WIDTH=","450&amp;START_MAXIMIZED=FALSE&amp;VAR:CALENDAR=US&amp;VAR:SYMBOL=B19DVX&amp;VAR:INDEX=0"}</definedName>
    <definedName name="_77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7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7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7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7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7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7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7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7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7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76__FDSAUDITLINK__">{"fdsup://directions/FAT Viewer?action=UPDATE&amp;creator=factset&amp;DYN_ARGS=TRUE&amp;DOC_NAME=FAT:FQL_AUDITING_CLIENT_TEMPLATE.FAT&amp;display_string=Audit&amp;VAR:KEY=DYDCHCXMRS&amp;VAR:QUERY=RkZfRU5UUlBSX1ZBTF9EQUlMWSg0MDQwOSwsLCwsJ0JBUycp&amp;WINDOW=FIRST_POPUP&amp;HEIGHT=450&amp;WIDTH=","450&amp;START_MAXIMIZED=FALSE&amp;VAR:CALENDAR=US&amp;VAR:SYMBOL=710889&amp;VAR:INDEX=0"}</definedName>
    <definedName name="_77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7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7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7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7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7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7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7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7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7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77__FDSAUDITLINK__">{"fdsup://directions/FAT Viewer?action=UPDATE&amp;creator=factset&amp;DYN_ARGS=TRUE&amp;DOC_NAME=FAT:FQL_AUDITING_CLIENT_TEMPLATE.FAT&amp;display_string=Audit&amp;VAR:KEY=NAJCTMLKNK&amp;VAR:QUERY=RkZfRU5UUlBSX1ZBTF9EQUlMWSg0MDQwOSwsLCwsJ0JBUycp&amp;WINDOW=FIRST_POPUP&amp;HEIGHT=450&amp;WIDTH=","450&amp;START_MAXIMIZED=FALSE&amp;VAR:CALENDAR=US&amp;VAR:SYMBOL=UTX&amp;VAR:INDEX=0"}</definedName>
    <definedName name="_77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7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7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7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7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7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7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7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7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7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78__FDSAUDITLINK__">{"fdsup://directions/FAT Viewer?action=UPDATE&amp;creator=factset&amp;DYN_ARGS=TRUE&amp;DOC_NAME=FAT:FQL_AUDITING_CLIENT_TEMPLATE.FAT&amp;display_string=Audit&amp;VAR:KEY=PADAHWXKDG&amp;VAR:QUERY=RkZfRU5UUlBSX1ZBTF9EQUlMWSg0MDQwOSwsLCwsJ0JBUycp&amp;WINDOW=FIRST_POPUP&amp;HEIGHT=450&amp;WIDTH=","450&amp;START_MAXIMIZED=FALSE&amp;VAR:CALENDAR=US&amp;VAR:SYMBOL=TYC&amp;VAR:INDEX=0"}</definedName>
    <definedName name="_77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7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7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7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7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7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7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7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7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7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79__FDSAUDITLINK__">{"fdsup://directions/FAT Viewer?action=UPDATE&amp;creator=factset&amp;DYN_ARGS=TRUE&amp;DOC_NAME=FAT:FQL_AUDITING_CLIENT_TEMPLATE.FAT&amp;display_string=Audit&amp;VAR:KEY=NYVGJEFKBY&amp;VAR:QUERY=RkZfRU5UUlBSX1ZBTF9EQUlMWSg0MDQwOSwsLCwsJ0JBUycp&amp;WINDOW=FIRST_POPUP&amp;HEIGHT=450&amp;WIDTH=","450&amp;START_MAXIMIZED=FALSE&amp;VAR:CALENDAR=US&amp;VAR:SYMBOL=TXT&amp;VAR:INDEX=0"}</definedName>
    <definedName name="_77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7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7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7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7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7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7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7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7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7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7b4a4d48dd9436ba373ccad0dbca791" hidden="1">#REF!</definedName>
    <definedName name="_78__123Graph_DR_DPCB" hidden="1">[10]Sheet3!#REF!</definedName>
    <definedName name="_78__FDSAUDITLINK__">{"fdsup://IBCentral/FAT Viewer?action=UPDATE&amp;creator=factset&amp;DOC_NAME=fat:reuters_qtrly_source_window.fat&amp;display_string=Audit&amp;DYN_ARGS=TRUE&amp;VAR:ID1=04622410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_1">{"fdsup://directions/FAT Viewer?action=UPDATE&amp;creator=factset&amp;DYN_ARGS=TRUE&amp;DOC_NAME=FAT:FQL_AUDITING_CLIENT_TEMPLATE.FAT&amp;display_string=Audit&amp;VAR:KEY=KHWBWLWVMD&amp;VAR:QUERY=RkZfU0FMRVMoQ0FMLDIwMDgsLCwsVVNEKQ==&amp;WINDOW=FIRST_POPUP&amp;HEIGHT=450&amp;WIDTH=450&amp;START_MA","XIMIZED=FALSE&amp;VAR:CALENDAR=FIVEDAY&amp;VAR:SYMBOL=OTEX&amp;VAR:INDEX=0"}</definedName>
    <definedName name="_780__FDSAUDITLINK__">{"fdsup://directions/FAT Viewer?action=UPDATE&amp;creator=factset&amp;DYN_ARGS=TRUE&amp;DOC_NAME=FAT:FQL_AUDITING_CLIENT_TEMPLATE.FAT&amp;display_string=Audit&amp;VAR:KEY=BIZCZSHYXG&amp;VAR:QUERY=RkZfRU5UUlBSX1ZBTF9EQUlMWSg0MDQwOSwsLCwsJ0JBUycp&amp;WINDOW=FIRST_POPUP&amp;HEIGHT=450&amp;WIDTH=","450&amp;START_MAXIMIZED=FALSE&amp;VAR:CALENDAR=US&amp;VAR:SYMBOL=ROK&amp;VAR:INDEX=0"}</definedName>
    <definedName name="_78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8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8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8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8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8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8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8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8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8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81__FDSAUDITLINK__">{"fdsup://directions/FAT Viewer?action=UPDATE&amp;creator=factset&amp;DYN_ARGS=TRUE&amp;DOC_NAME=FAT:FQL_AUDITING_CLIENT_TEMPLATE.FAT&amp;display_string=Audit&amp;VAR:KEY=DCRMVOVWBS&amp;VAR:QUERY=RkZfRU5UUlBSX1ZBTF9EQUlMWSg0MDQwOSwsLCwsJ0JBUycp&amp;WINDOW=FIRST_POPUP&amp;HEIGHT=450&amp;WIDTH=","450&amp;START_MAXIMIZED=FALSE&amp;VAR:CALENDAR=US&amp;VAR:SYMBOL=PH&amp;VAR:INDEX=0"}</definedName>
    <definedName name="_78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8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8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8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8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8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8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8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8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8180998cca3436582017dcbf8b23431" hidden="1">#REF!</definedName>
    <definedName name="_78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82__FDSAUDITLINK__">{"fdsup://directions/FAT Viewer?action=UPDATE&amp;creator=factset&amp;DYN_ARGS=TRUE&amp;DOC_NAME=FAT:FQL_AUDITING_CLIENT_TEMPLATE.FAT&amp;display_string=Audit&amp;VAR:KEY=PIVODETCHK&amp;VAR:QUERY=RkZfRU5UUlBSX1ZBTF9EQUlMWSg0MDQwOSwsLCwsJ0JBUycp&amp;WINDOW=FIRST_POPUP&amp;HEIGHT=450&amp;WIDTH=","450&amp;START_MAXIMIZED=FALSE&amp;VAR:CALENDAR=US&amp;VAR:SYMBOL=JCI&amp;VAR:INDEX=0"}</definedName>
    <definedName name="_78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8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8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8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8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8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8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8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8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8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83__FDSAUDITLINK__">{"fdsup://directions/FAT Viewer?action=UPDATE&amp;creator=factset&amp;DYN_ARGS=TRUE&amp;DOC_NAME=FAT:FQL_AUDITING_CLIENT_TEMPLATE.FAT&amp;display_string=Audit&amp;VAR:KEY=JIBWDUHSRS&amp;VAR:QUERY=RkZfRU5UUlBSX1ZBTF9EQUlMWSg0MDQwOSwsLCwsJ0JBUycp&amp;WINDOW=FIRST_POPUP&amp;HEIGHT=450&amp;WIDTH=","450&amp;START_MAXIMIZED=FALSE&amp;VAR:CALENDAR=US&amp;VAR:SYMBOL=ITT&amp;VAR:INDEX=0"}</definedName>
    <definedName name="_78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8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8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8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8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8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8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8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8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8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84__FDSAUDITLINK__">{"fdsup://directions/FAT Viewer?action=UPDATE&amp;creator=factset&amp;DYN_ARGS=TRUE&amp;DOC_NAME=FAT:FQL_AUDITING_CLIENT_TEMPLATE.FAT&amp;display_string=Audit&amp;VAR:KEY=HILETGHETQ&amp;VAR:QUERY=RkZfRU5UUlBSX1ZBTF9EQUlMWSg0MDQwOSwsLCwsJ0JBUycp&amp;WINDOW=FIRST_POPUP&amp;HEIGHT=450&amp;WIDTH=","450&amp;START_MAXIMIZED=FALSE&amp;VAR:CALENDAR=US&amp;VAR:SYMBOL=IR&amp;VAR:INDEX=0"}</definedName>
    <definedName name="_78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8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8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8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8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8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8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8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8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8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85__FDSAUDITLINK__">{"fdsup://directions/FAT Viewer?action=UPDATE&amp;creator=factset&amp;DYN_ARGS=TRUE&amp;DOC_NAME=FAT:FQL_AUDITING_CLIENT_TEMPLATE.FAT&amp;display_string=Audit&amp;VAR:KEY=HYDEFQFGRM&amp;VAR:QUERY=RkZfRU5UUlBSX1ZBTF9EQUlMWSg0MDQwOSwsLCwsJ0JBUycp&amp;WINDOW=FIRST_POPUP&amp;HEIGHT=450&amp;WIDTH=","450&amp;START_MAXIMIZED=FALSE&amp;VAR:CALENDAR=US&amp;VAR:SYMBOL=ITW&amp;VAR:INDEX=0"}</definedName>
    <definedName name="_78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8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8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8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8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8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8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8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8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8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86__FDSAUDITLINK__">{"fdsup://directions/FAT Viewer?action=UPDATE&amp;creator=factset&amp;DYN_ARGS=TRUE&amp;DOC_NAME=FAT:FQL_AUDITING_CLIENT_TEMPLATE.FAT&amp;display_string=Audit&amp;VAR:KEY=BSFUHKBKVG&amp;VAR:QUERY=RkZfRU5UUlBSX1ZBTF9EQUlMWSg0MDQwOSwsLCwsJ0JBUycp&amp;WINDOW=FIRST_POPUP&amp;HEIGHT=450&amp;WIDTH=","450&amp;START_MAXIMIZED=FALSE&amp;VAR:CALENDAR=US&amp;VAR:SYMBOL=HON&amp;VAR:INDEX=0"}</definedName>
    <definedName name="_78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8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8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8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8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8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8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8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8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8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87__FDSAUDITLINK__">{"fdsup://directions/FAT Viewer?action=UPDATE&amp;creator=factset&amp;DYN_ARGS=TRUE&amp;DOC_NAME=FAT:FQL_AUDITING_CLIENT_TEMPLATE.FAT&amp;display_string=Audit&amp;VAR:KEY=HGVQFSXEVG&amp;VAR:QUERY=RkZfRU5UUlBSX1ZBTF9EQUlMWSg0MDQwOSwsLCwsJ0JBUycp&amp;WINDOW=FIRST_POPUP&amp;HEIGHT=450&amp;WIDTH=","450&amp;START_MAXIMIZED=FALSE&amp;VAR:CALENDAR=US&amp;VAR:SYMBOL=GE&amp;VAR:INDEX=0"}</definedName>
    <definedName name="_78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8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8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8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8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8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8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8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8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8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88__FDSAUDITLINK__">{"fdsup://directions/FAT Viewer?action=UPDATE&amp;creator=factset&amp;DYN_ARGS=TRUE&amp;DOC_NAME=FAT:FQL_AUDITING_CLIENT_TEMPLATE.FAT&amp;display_string=Audit&amp;VAR:KEY=NERSPGJGBA&amp;VAR:QUERY=RkZfRU5UUlBSX1ZBTF9EQUlMWSg0MDQwOSwsLCwsJ0JBUycp&amp;WINDOW=FIRST_POPUP&amp;HEIGHT=450&amp;WIDTH=","450&amp;START_MAXIMIZED=FALSE&amp;VAR:CALENDAR=US&amp;VAR:SYMBOL=EMR&amp;VAR:INDEX=0"}</definedName>
    <definedName name="_78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8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8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8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8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8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8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8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8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8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89__FDSAUDITLINK__">{"fdsup://directions/FAT Viewer?action=UPDATE&amp;creator=factset&amp;DYN_ARGS=TRUE&amp;DOC_NAME=FAT:FQL_AUDITING_CLIENT_TEMPLATE.FAT&amp;display_string=Audit&amp;VAR:KEY=LKVMTQZURG&amp;VAR:QUERY=RkZfRU5UUlBSX1ZBTF9EQUlMWSg0MDQwOSwsLCwsJ0JBUycp&amp;WINDOW=FIRST_POPUP&amp;HEIGHT=450&amp;WIDTH=","450&amp;START_MAXIMIZED=FALSE&amp;VAR:CALENDAR=US&amp;VAR:SYMBOL=ETN&amp;VAR:INDEX=0"}</definedName>
    <definedName name="_78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8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8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8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8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8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8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8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8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8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9__123Graph_DR_DSAL" hidden="1">[10]Sheet3!#REF!</definedName>
    <definedName name="_79__FDSAUDITLINK__">{"fdsup://IBCentral/FAT Viewer?action=UPDATE&amp;creator=factset&amp;DOC_NAME=fat:reuters_qtrly_source_window.fat&amp;display_string=Audit&amp;DYN_ARGS=TRUE&amp;VAR:ID1=56357110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9__FDSAUDITLINK___1">{"fdsup://directions/FAT Viewer?action=UPDATE&amp;creator=factset&amp;DYN_ARGS=TRUE&amp;DOC_NAME=FAT:FQL_AUDITING_CLIENT_TEMPLATE.FAT&amp;display_string=Audit&amp;VAR:KEY=KZYBGTQFIL&amp;VAR:QUERY=RkZfU0FMRVMoQ0FMLDIwMDgsLCwsVVNEKQ==&amp;WINDOW=FIRST_POPUP&amp;HEIGHT=450&amp;WIDTH=450&amp;START_MA","XIMIZED=FALSE&amp;VAR:CALENDAR=US&amp;VAR:SYMBOL=N&amp;VAR:INDEX=0"}</definedName>
    <definedName name="_790__FDSAUDITLINK__">{"fdsup://directions/FAT Viewer?action=UPDATE&amp;creator=factset&amp;DYN_ARGS=TRUE&amp;DOC_NAME=FAT:FQL_AUDITING_CLIENT_TEMPLATE.FAT&amp;display_string=Audit&amp;VAR:KEY=LABCXWZWXU&amp;VAR:QUERY=RkZfRU5UUlBSX1ZBTF9EQUlMWSg0MDQwOSwsLCwsJ0JBUycp&amp;WINDOW=FIRST_POPUP&amp;HEIGHT=450&amp;WIDTH=","450&amp;START_MAXIMIZED=FALSE&amp;VAR:CALENDAR=US&amp;VAR:SYMBOL=DOV&amp;VAR:INDEX=0"}</definedName>
    <definedName name="_79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9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9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9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9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9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79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9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79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79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791__FDSAUDITLINK__">{"fdsup://directions/FAT Viewer?action=UPDATE&amp;creator=factset&amp;DYN_ARGS=TRUE&amp;DOC_NAME=FAT:FQL_AUDITING_CLIENT_TEMPLATE.FAT&amp;display_string=Audit&amp;VAR:KEY=ZQBYLSXKXW&amp;VAR:QUERY=RkZfRU5UUlBSX1ZBTF9EQUlMWSg0MDQwOSwsLCwsJ0JBUycp&amp;WINDOW=FIRST_POPUP&amp;HEIGHT=450&amp;WIDTH=","450&amp;START_MAXIMIZED=FALSE&amp;VAR:CALENDAR=US&amp;VAR:SYMBOL=DHR&amp;VAR:INDEX=0"}</definedName>
    <definedName name="_79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79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79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79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79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79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79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79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79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79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792__FDSAUDITLINK__">{"fdsup://directions/FAT Viewer?action=UPDATE&amp;creator=factset&amp;DYN_ARGS=TRUE&amp;DOC_NAME=FAT:FQL_AUDITING_CLIENT_TEMPLATE.FAT&amp;display_string=Audit&amp;VAR:KEY=ZELMRONGHG&amp;VAR:QUERY=RkZfRU5UUlBSX1ZBTF9EQUlMWSg0MDQwOSwsLCwsJ0JBUycp&amp;WINDOW=FIRST_POPUP&amp;HEIGHT=450&amp;WIDTH=","450&amp;START_MAXIMIZED=FALSE&amp;VAR:CALENDAR=US&amp;VAR:SYMBOL=CBE&amp;VAR:INDEX=0"}</definedName>
    <definedName name="_79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79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79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79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79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79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79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79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79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79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793__FDSAUDITLINK__">{"fdsup://directions/FAT Viewer?action=UPDATE&amp;creator=factset&amp;DYN_ARGS=TRUE&amp;DOC_NAME=FAT:FQL_AUDITING_CLIENT_TEMPLATE.FAT&amp;display_string=Audit&amp;VAR:KEY=HOLUPCLSNU&amp;VAR:QUERY=RkZfQ0FQRVgoQU5OLDIwMDkp&amp;WINDOW=FIRST_POPUP&amp;HEIGHT=450&amp;WIDTH=450&amp;START_MAXIMIZED=FALS","E&amp;VAR:CALENDAR=US&amp;VAR:SYMBOL=LINCOLN&amp;VAR:INDEX=0"}</definedName>
    <definedName name="_79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79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79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9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79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79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79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79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79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79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794__FDSAUDITLINK__">{"fdsup://directions/FAT Viewer?action=UPDATE&amp;creator=factset&amp;DYN_ARGS=TRUE&amp;DOC_NAME=FAT:FQL_AUDITING_CLIENT_TEMPLATE.FAT&amp;display_string=Audit&amp;VAR:KEY=ZIDYPSPWRW&amp;VAR:QUERY=RkZfQ0FQRVgoQU5OLDIwMDkp&amp;WINDOW=FIRST_POPUP&amp;HEIGHT=450&amp;WIDTH=450&amp;START_MAXIMIZED=FALS","E&amp;VAR:CALENDAR=US&amp;VAR:SYMBOL=ROLL&amp;VAR:INDEX=0"}</definedName>
    <definedName name="_79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79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79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79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79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79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79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79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79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79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795__FDSAUDITLINK__">{"fdsup://directions/FAT Viewer?action=UPDATE&amp;creator=factset&amp;DYN_ARGS=TRUE&amp;DOC_NAME=FAT:FQL_AUDITING_CLIENT_TEMPLATE.FAT&amp;display_string=Audit&amp;VAR:KEY=BGTQROXYDO&amp;VAR:QUERY=RkZfQ0FQRVgoQU5OLDIwMDkp&amp;WINDOW=FIRST_POPUP&amp;HEIGHT=450&amp;WIDTH=450&amp;START_MAXIMIZED=FALS","E&amp;VAR:CALENDAR=US&amp;VAR:SYMBOL=KDN&amp;VAR:INDEX=0"}</definedName>
    <definedName name="_79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79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79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79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79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79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79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79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79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79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796__FDSAUDITLINK__">{"fdsup://directions/FAT Viewer?action=UPDATE&amp;creator=factset&amp;DYN_ARGS=TRUE&amp;DOC_NAME=FAT:FQL_AUDITING_CLIENT_TEMPLATE.FAT&amp;display_string=Audit&amp;VAR:KEY=JIRMBQNIVQ&amp;VAR:QUERY=RkZfQ0FQRVgoQU5OLDIwMDkp&amp;WINDOW=FIRST_POPUP&amp;HEIGHT=450&amp;WIDTH=450&amp;START_MAXIMIZED=FALS","E&amp;VAR:CALENDAR=US&amp;VAR:SYMBOL=ATU&amp;VAR:INDEX=0"}</definedName>
    <definedName name="_79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79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79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79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79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79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79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79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79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79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7969efa71b0d4376854f33dd5c3beb46" hidden="1">#REF!</definedName>
    <definedName name="_797__FDSAUDITLINK__">{"fdsup://directions/FAT Viewer?action=UPDATE&amp;creator=factset&amp;DYN_ARGS=TRUE&amp;DOC_NAME=FAT:FQL_AUDITING_CLIENT_TEMPLATE.FAT&amp;display_string=Audit&amp;VAR:KEY=TEDSRCFSXS&amp;VAR:QUERY=RkZfT1BFUl9DRihBTk4sMjAwOSk=&amp;WINDOW=FIRST_POPUP&amp;HEIGHT=450&amp;WIDTH=450&amp;START_MAXIMIZED=","FALSE&amp;VAR:CALENDAR=US&amp;VAR:SYMBOL=LINCOLN&amp;VAR:INDEX=0"}</definedName>
    <definedName name="_79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79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79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79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79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79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79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79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79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79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798__FDSAUDITLINK__">{"fdsup://directions/FAT Viewer?action=UPDATE&amp;creator=factset&amp;DYN_ARGS=TRUE&amp;DOC_NAME=FAT:FQL_AUDITING_CLIENT_TEMPLATE.FAT&amp;display_string=Audit&amp;VAR:KEY=HQVCNORAZY&amp;VAR:QUERY=RkZfT1BFUl9DRihBTk4sMjAwOSk=&amp;WINDOW=FIRST_POPUP&amp;HEIGHT=450&amp;WIDTH=450&amp;START_MAXIMIZED=","FALSE&amp;VAR:CALENDAR=US&amp;VAR:SYMBOL=ROLL&amp;VAR:INDEX=0"}</definedName>
    <definedName name="_79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79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79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7982307689cf4e8b96e55291a59d42f2" hidden="1">#REF!</definedName>
    <definedName name="_79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79835bb231f54a30b300373d1f84d86c" hidden="1">#REF!</definedName>
    <definedName name="_79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79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79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79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79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79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799__FDSAUDITLINK__">{"fdsup://directions/FAT Viewer?action=UPDATE&amp;creator=factset&amp;DYN_ARGS=TRUE&amp;DOC_NAME=FAT:FQL_AUDITING_CLIENT_TEMPLATE.FAT&amp;display_string=Audit&amp;VAR:KEY=JWTMZOJULG&amp;VAR:QUERY=RkZfT1BFUl9DRihBTk4sMjAwOSk=&amp;WINDOW=FIRST_POPUP&amp;HEIGHT=450&amp;WIDTH=450&amp;START_MAXIMIZED=","FALSE&amp;VAR:CALENDAR=US&amp;VAR:SYMBOL=KDN&amp;VAR:INDEX=0"}</definedName>
    <definedName name="_79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79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79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79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79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79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79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79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79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79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79a6c11e3741492bac6d4db3ee16ff16" hidden="1">#REF!</definedName>
    <definedName name="_79ec0646502443109198144712a4e8b5" hidden="1">#REF!</definedName>
    <definedName name="_7a2d9238fce94a66be8c856e6b7a1d7c" hidden="1">#REF!</definedName>
    <definedName name="_7a6a12a998434d448b7b5e8eb5263a48" hidden="1">#REF!</definedName>
    <definedName name="_7ab4310304e84ae29f65d3d0cfbbc74e" hidden="1">#REF!</definedName>
    <definedName name="_7abf3d2bfa7149fea6f2c03c0f90df9b" hidden="1">#REF!</definedName>
    <definedName name="_7c495be5bada41629f5ee4fe85ad65ac" hidden="1">#REF!</definedName>
    <definedName name="_7c76ed21180242ac949f7bc6b18a7d44" hidden="1">#REF!</definedName>
    <definedName name="_7d2056753fa2462c970859f857dca895" hidden="1">#REF!</definedName>
    <definedName name="_7f23aa520ab7430f87dc049945b22e56" hidden="1">#REF!</definedName>
    <definedName name="_7fcfee9394834e61bdaeca4d0057d559" hidden="1">#REF!</definedName>
    <definedName name="_8__123Graph_AMC_CSCON" hidden="1">'[10]#REF'!$E$202:$T$202</definedName>
    <definedName name="_8__123Graph_BCHART_1" hidden="1">'[12]AP ''S ANALYSIS'!#REF!</definedName>
    <definedName name="_8__123Graph_CX_ACTUAL" hidden="1">[5]DSAR!$S$6:$S$23</definedName>
    <definedName name="_8__FDSAUDITLINK__">{"fdsup://directions/FAT Viewer?action=UPDATE&amp;creator=factset&amp;DYN_ARGS=TRUE&amp;DOC_NAME=FAT:FQL_AUDITING_CLIENT_TEMPLATE.FAT&amp;display_string=Audit&amp;VAR:KEY=KHSXEZQRIF&amp;VAR:QUERY=RkZfRU5UUlBSX1ZBTF9EQUlMWSg0MDc2NywsLCwsJ0RJTCcp&amp;WINDOW=FIRST_POPUP&amp;HEIGHT=450&amp;WIDTH=","450&amp;START_MAXIMIZED=FALSE&amp;VAR:CALENDAR=US&amp;VAR:SYMBOL=SPB&amp;VAR:INDEX=0"}</definedName>
    <definedName name="_8__FDSAUDITLINK___1">{"fdsup://directions/FAT Viewer?action=UPDATE&amp;creator=factset&amp;DYN_ARGS=TRUE&amp;DOC_NAME=FAT:FQL_AUDITING_CLIENT_TEMPLATE.FAT&amp;display_string=Audit&amp;VAR:KEY=GNSTYZITUP&amp;VAR:QUERY=RkZfRUJJVChDQUwsMjAwOSwsLCxVU0Qp&amp;WINDOW=FIRST_POPUP&amp;HEIGHT=450&amp;WIDTH=450&amp;START_MAXIMI","ZED=FALSE&amp;VAR:CALENDAR=US&amp;VAR:SYMBOL=N&amp;VAR:INDEX=0"}</definedName>
    <definedName name="_8_08">#REF!</definedName>
    <definedName name="_80__123Graph_DR_DZEM" hidden="1">[10]Sheet3!#REF!</definedName>
    <definedName name="_80__FDSAUDITLINK__">{"fdsup://IBCentral/FAT Viewer?action=UPDATE&amp;creator=factset&amp;DOC_NAME=fat:reuters_qtrly_source_window.fat&amp;display_string=Audit&amp;DYN_ARGS=TRUE&amp;VAR:ID1=88077910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FDSAUDITLINK___1">{"fdsup://Directions/FactSet Auditing Viewer?action=AUDIT_VALUE&amp;DB=129&amp;ID1=75008610&amp;VALUEID=18321&amp;SDATE=2011&amp;PERIODTYPE=ANN_STD&amp;SCFT=3&amp;window=popup_no_bar&amp;width=385&amp;height=120&amp;START_MAXIMIZED=FALSE&amp;creator=factset&amp;display_string=Audit"}</definedName>
    <definedName name="_800__FDSAUDITLINK__">{"fdsup://directions/FAT Viewer?action=UPDATE&amp;creator=factset&amp;DYN_ARGS=TRUE&amp;DOC_NAME=FAT:FQL_AUDITING_CLIENT_TEMPLATE.FAT&amp;display_string=Audit&amp;VAR:KEY=NCXILADKNG&amp;VAR:QUERY=RkZfT1BFUl9DRihBTk4sMjAwOSk=&amp;WINDOW=FIRST_POPUP&amp;HEIGHT=450&amp;WIDTH=450&amp;START_MAXIMIZED=","FALSE&amp;VAR:CALENDAR=US&amp;VAR:SYMBOL=ATU&amp;VAR:INDEX=0"}</definedName>
    <definedName name="_80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0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0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0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0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0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0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0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0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0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01__FDSAUDITLINK__">{"fdsup://directions/FAT Viewer?action=UPDATE&amp;creator=factset&amp;DYN_ARGS=TRUE&amp;DOC_NAME=FAT:FQL_AUDITING_CLIENT_TEMPLATE.FAT&amp;display_string=Audit&amp;VAR:KEY=DCFERABEPE&amp;VAR:QUERY=RkZfQ0FQRVgoTFRNUywxMi8zMS8yMDA5KQ==&amp;WINDOW=FIRST_POPUP&amp;HEIGHT=450&amp;WIDTH=450&amp;START_MA","XIMIZED=FALSE&amp;VAR:CALENDAR=US&amp;VAR:SYMBOL=SRCL&amp;VAR:INDEX=0"}</definedName>
    <definedName name="_80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0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0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0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0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0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0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0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0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0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02__FDSAUDITLINK__">{"fdsup://directions/FAT Viewer?action=UPDATE&amp;creator=factset&amp;DYN_ARGS=TRUE&amp;DOC_NAME=FAT:FQL_AUDITING_CLIENT_TEMPLATE.FAT&amp;display_string=Audit&amp;VAR:KEY=RGJWFGTWVI&amp;VAR:QUERY=RkZfRU5UUlBSX1ZBTF9EQUlMWSg0MDQyMiwsLCwsJ0JBUycp&amp;WINDOW=FIRST_POPUP&amp;HEIGHT=450&amp;WIDTH=","450&amp;START_MAXIMIZED=FALSE&amp;VAR:CALENDAR=US&amp;VAR:SYMBOL=293388&amp;VAR:INDEX=0"}</definedName>
    <definedName name="_80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0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0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0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0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0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0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0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0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0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03__FDSAUDITLINK__">{"fdsup://directions/FAT Viewer?action=UPDATE&amp;creator=factset&amp;DYN_ARGS=TRUE&amp;DOC_NAME=FAT:FQL_AUDITING_CLIENT_TEMPLATE.FAT&amp;display_string=Audit&amp;VAR:KEY=NYHURGLOHG&amp;VAR:QUERY=RkZfRU5UUlBSX1ZBTF9EQUlMWSg0MDQyMiwsLCwsJ0JBUycp&amp;WINDOW=FIRST_POPUP&amp;HEIGHT=450&amp;WIDTH=","450&amp;START_MAXIMIZED=FALSE&amp;VAR:CALENDAR=US&amp;VAR:SYMBOL=LXU&amp;VAR:INDEX=0"}</definedName>
    <definedName name="_80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0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0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0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0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0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0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0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0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0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04__FDSAUDITLINK__">{"fdsup://directions/FAT Viewer?action=UPDATE&amp;creator=factset&amp;DYN_ARGS=TRUE&amp;DOC_NAME=FAT:FQL_AUDITING_CLIENT_TEMPLATE.FAT&amp;display_string=Audit&amp;VAR:KEY=RABUNQZEVO&amp;VAR:QUERY=RkZfRU5UUlBSX1ZBTF9EQUlMWSg0MDQyMiwsLCwsJ0JBUycp&amp;WINDOW=FIRST_POPUP&amp;HEIGHT=450&amp;WIDTH=","450&amp;START_MAXIMIZED=FALSE&amp;VAR:CALENDAR=US&amp;VAR:SYMBOL=FIX&amp;VAR:INDEX=0"}</definedName>
    <definedName name="_80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0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0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0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0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0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0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0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0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0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05__FDSAUDITLINK__">{"fdsup://directions/FAT Viewer?action=UPDATE&amp;creator=factset&amp;DYN_ARGS=TRUE&amp;DOC_NAME=FAT:FQL_AUDITING_CLIENT_TEMPLATE.FAT&amp;display_string=Audit&amp;VAR:KEY=DYZEDQVQVE&amp;VAR:QUERY=RkZfRU5UUlBSX1ZBTF9EQUlMWSg0MDQyMiwsLCwsJ0JBUycp&amp;WINDOW=FIRST_POPUP&amp;HEIGHT=450&amp;WIDTH=","450&amp;START_MAXIMIZED=FALSE&amp;VAR:CALENDAR=US&amp;VAR:SYMBOL=AAON&amp;VAR:INDEX=0"}</definedName>
    <definedName name="_80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0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0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0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0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0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0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0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0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0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05bc57538f04f7eae217ec97a7d9491" hidden="1">#REF!</definedName>
    <definedName name="_806__FDSAUDITLINK__">{"fdsup://directions/FAT Viewer?action=UPDATE&amp;creator=factset&amp;DYN_ARGS=TRUE&amp;DOC_NAME=FAT:FQL_AUDITING_CLIENT_TEMPLATE.FAT&amp;display_string=Audit&amp;VAR:KEY=HYBAFQBOVU&amp;VAR:QUERY=RkZfRU5UUlBSX1ZBTF9EQUlMWSg0MDQyMiwsLCwsJ0RJTCcp&amp;WINDOW=FIRST_POPUP&amp;HEIGHT=450&amp;WIDTH=","450&amp;START_MAXIMIZED=FALSE&amp;VAR:CALENDAR=US&amp;VAR:SYMBOL=UTX&amp;VAR:INDEX=0"}</definedName>
    <definedName name="_80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0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0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0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0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0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0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0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0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0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07__FDSAUDITLINK__">{"fdsup://directions/FAT Viewer?action=UPDATE&amp;creator=factset&amp;DYN_ARGS=TRUE&amp;DOC_NAME=FAT:FQL_AUDITING_CLIENT_TEMPLATE.FAT&amp;display_string=Audit&amp;VAR:KEY=LEFUVSNYRU&amp;VAR:QUERY=RkZfRU5UUlBSX1ZBTF9EQUlMWSg0MDQyMiwsLCwsJ0RJTCcp&amp;WINDOW=FIRST_POPUP&amp;HEIGHT=450&amp;WIDTH=","450&amp;START_MAXIMIZED=FALSE&amp;VAR:CALENDAR=US&amp;VAR:SYMBOL=IR&amp;VAR:INDEX=0"}</definedName>
    <definedName name="_80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0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0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0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0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0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0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0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0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0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08__FDSAUDITLINK__">{"fdsup://directions/FAT Viewer?action=UPDATE&amp;creator=factset&amp;DYN_ARGS=TRUE&amp;DOC_NAME=FAT:FQL_AUDITING_CLIENT_TEMPLATE.FAT&amp;display_string=Audit&amp;VAR:KEY=ZINCLSHGLS&amp;VAR:QUERY=RkZfRU5UUlBSX1ZBTF9EQUlMWSg0MDQyMiwsLCwsJ0JBUycp&amp;WINDOW=FIRST_POPUP&amp;HEIGHT=450&amp;WIDTH=","450&amp;START_MAXIMIZED=FALSE&amp;VAR:CALENDAR=US&amp;VAR:SYMBOL=JCI&amp;VAR:INDEX=0"}</definedName>
    <definedName name="_80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0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0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0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0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0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0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0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0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0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09__FDSAUDITLINK__">{"fdsup://directions/FAT Viewer?action=UPDATE&amp;creator=factset&amp;DYN_ARGS=TRUE&amp;DOC_NAME=FAT:FQL_AUDITING_CLIENT_TEMPLATE.FAT&amp;display_string=Audit&amp;VAR:KEY=JWZSVQNQRU&amp;VAR:QUERY=RkZfRU5UUlBSX1ZBTF9EQUlMWSg0MDQyMiwsLCwsJ0RJTCcp&amp;WINDOW=FIRST_POPUP&amp;HEIGHT=450&amp;WIDTH=","450&amp;START_MAXIMIZED=FALSE&amp;VAR:CALENDAR=US&amp;VAR:SYMBOL=EMR&amp;VAR:INDEX=0"}</definedName>
    <definedName name="_80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0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0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0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0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0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0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0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0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0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0deda74fc3745dbb2e2cffafe71bead" hidden="1">#REF!</definedName>
    <definedName name="_81__123Graph_ECHART_10" hidden="1">'[10]#REF'!$E$233:$T$233</definedName>
    <definedName name="_81__FDSAUDITLINK__">{"fdsup://IBCentral/FAT Viewer?action=UPDATE&amp;creator=factset&amp;DOC_NAME=fat:reuters_annual_shs_src_window.fat&amp;display_string=Audit&amp;DYN_ARGS=TRUE&amp;VAR:ID1=04622410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81__FDSAUDITLINK___1">{"fdsup://Directions/FactSet Auditing Viewer?action=AUDIT_VALUE&amp;DB=129&amp;ID1=75008610&amp;VALUEID=03249&amp;SDATE=2011&amp;PERIODTYPE=ANN_STD&amp;SCFT=3&amp;window=popup_no_bar&amp;width=385&amp;height=120&amp;START_MAXIMIZED=FALSE&amp;creator=factset&amp;display_string=Audit"}</definedName>
    <definedName name="_810__FDSAUDITLINK__">{"fdsup://directions/FAT Viewer?action=UPDATE&amp;creator=factset&amp;DYN_ARGS=TRUE&amp;DOC_NAME=FAT:FQL_AUDITING_CLIENT_TEMPLATE.FAT&amp;display_string=Audit&amp;VAR:KEY=ZYHMHUNQLK&amp;VAR:QUERY=RkZfRU5UUlBSX1ZBTF9EQUlMWSg0MDQyMiwsLCwsJ0JBUycp&amp;WINDOW=FIRST_POPUP&amp;HEIGHT=450&amp;WIDTH=","450&amp;START_MAXIMIZED=FALSE&amp;VAR:CALENDAR=US&amp;VAR:SYMBOL=LII&amp;VAR:INDEX=0"}</definedName>
    <definedName name="_810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10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10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10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10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10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10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10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10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10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11__FDSAUDITLINK__">{"fdsup://directions/FAT Viewer?action=UPDATE&amp;creator=factset&amp;DYN_ARGS=TRUE&amp;DOC_NAME=FAT:FQL_AUDITING_CLIENT_TEMPLATE.FAT&amp;display_string=Audit&amp;VAR:KEY=BERSHMLCDG&amp;VAR:QUERY=RkZfRU5UUlBSX1ZBTF9EQUlMWSg0MDQyMiwsLCwsJ0JBUycp&amp;WINDOW=FIRST_POPUP&amp;HEIGHT=450&amp;WIDTH=","450&amp;START_MAXIMIZED=FALSE&amp;VAR:CALENDAR=US&amp;VAR:SYMBOL=WSO&amp;VAR:INDEX=0"}</definedName>
    <definedName name="_811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11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11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11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11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11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115e868dd9d43619d228e62d16ade94" hidden="1">#REF!</definedName>
    <definedName name="_811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11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11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11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11d812f709f4bd88a9045601f3f8b9f" hidden="1">#REF!</definedName>
    <definedName name="_812__FDSAUDITLINK__">{"fdsup://directions/FAT Viewer?action=UPDATE&amp;creator=factset&amp;DYN_ARGS=TRUE&amp;DOC_NAME=FAT:FQL_AUDITING_CLIENT_TEMPLATE.FAT&amp;display_string=Audit&amp;VAR:KEY=TKZUTATUBU&amp;VAR:QUERY=RkZfRU5UUlBSX1ZBTF9EQUlMWSg0MDQyMiwsLCwsJ0JBUycp&amp;WINDOW=FIRST_POPUP&amp;HEIGHT=450&amp;WIDTH=","450&amp;START_MAXIMIZED=FALSE&amp;VAR:CALENDAR=US&amp;VAR:SYMBOL=WM&amp;VAR:INDEX=0"}</definedName>
    <definedName name="_812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12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12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12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12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12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12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12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12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12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13__FDSAUDITLINK__">{"fdsup://directions/FAT Viewer?action=UPDATE&amp;creator=factset&amp;DYN_ARGS=TRUE&amp;DOC_NAME=FAT:FQL_AUDITING_CLIENT_TEMPLATE.FAT&amp;display_string=Audit&amp;VAR:KEY=VYZMHCPCFS&amp;VAR:QUERY=RkZfRU5UUlBSX1ZBTF9EQUlMWSg0MDQyMiwsLCwsJ0JBUycp&amp;WINDOW=FIRST_POPUP&amp;HEIGHT=450&amp;WIDTH=","450&amp;START_MAXIMIZED=FALSE&amp;VAR:CALENDAR=US&amp;VAR:SYMBOL=WCN&amp;VAR:INDEX=0"}</definedName>
    <definedName name="_813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13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13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13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13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13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13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13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13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13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14__FDSAUDITLINK__">{"fdsup://directions/FAT Viewer?action=UPDATE&amp;creator=factset&amp;DYN_ARGS=TRUE&amp;DOC_NAME=FAT:FQL_AUDITING_CLIENT_TEMPLATE.FAT&amp;display_string=Audit&amp;VAR:KEY=JGHKJGPQVW&amp;VAR:QUERY=RkZfRU5UUlBSX1ZBTF9EQUlMWSg0MDQyMiwsLCwsJ0JBUycp&amp;WINDOW=FIRST_POPUP&amp;HEIGHT=450&amp;WIDTH=","450&amp;START_MAXIMIZED=FALSE&amp;VAR:CALENDAR=US&amp;VAR:SYMBOL=RSG&amp;VAR:INDEX=0"}</definedName>
    <definedName name="_814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14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14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14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14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14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14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14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14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14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15__FDSAUDITLINK__">{"fdsup://directions/FAT Viewer?action=UPDATE&amp;creator=factset&amp;DYN_ARGS=TRUE&amp;DOC_NAME=FAT:FQL_AUDITING_CLIENT_TEMPLATE.FAT&amp;display_string=Audit&amp;VAR:KEY=BAFYREZYZY&amp;VAR:QUERY=RkZfRU5UUlBSX1ZBTF9EQUlMWSg0MDQyMiwsLCwsJ0JBUycp&amp;WINDOW=FIRST_POPUP&amp;HEIGHT=450&amp;WIDTH=","450&amp;START_MAXIMIZED=FALSE&amp;VAR:CALENDAR=US&amp;VAR:SYMBOL=BIN&amp;VAR:INDEX=0"}</definedName>
    <definedName name="_815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15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15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15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15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15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15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15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15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15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15e3a59771c49f58e82715647cb615b" hidden="1">#REF!</definedName>
    <definedName name="_816__FDSAUDITLINK__">{"fdsup://directions/FAT Viewer?action=UPDATE&amp;creator=factset&amp;DYN_ARGS=TRUE&amp;DOC_NAME=FAT:FQL_AUDITING_CLIENT_TEMPLATE.FAT&amp;display_string=Audit&amp;VAR:KEY=TAVKHANERW&amp;VAR:QUERY=RkZfRU5UUlBSX1ZBTF9EQUlMWSg0MDQyMiwsLCwsJ0JBUycp&amp;WINDOW=FIRST_POPUP&amp;HEIGHT=450&amp;WIDTH=","450&amp;START_MAXIMIZED=FALSE&amp;VAR:CALENDAR=US&amp;VAR:SYMBOL=SRCL&amp;VAR:INDEX=0"}</definedName>
    <definedName name="_816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16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16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16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16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16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16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16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16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16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17__FDSAUDITLINK__">{"fdsup://directions/FAT Viewer?action=UPDATE&amp;creator=factset&amp;DYN_ARGS=TRUE&amp;DOC_NAME=FAT:FQL_AUDITING_CLIENT_TEMPLATE.FAT&amp;display_string=Audit&amp;VAR:KEY=PGPYXSXEBU&amp;VAR:QUERY=RkZfRU5UUlBSX1ZBTF9EQUlMWSg0MDQyMiwsLCwsJ0JBUycp&amp;WINDOW=FIRST_POPUP&amp;HEIGHT=450&amp;WIDTH=","450&amp;START_MAXIMIZED=FALSE&amp;VAR:CALENDAR=US&amp;VAR:SYMBOL=WCC&amp;VAR:INDEX=0"}</definedName>
    <definedName name="_817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17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17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17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17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17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17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17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17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17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18__FDSAUDITLINK__">{"fdsup://directions/FAT Viewer?action=UPDATE&amp;creator=factset&amp;DYN_ARGS=TRUE&amp;DOC_NAME=FAT:FQL_AUDITING_CLIENT_TEMPLATE.FAT&amp;display_string=Audit&amp;VAR:KEY=PGFCHQLWRW&amp;VAR:QUERY=RkZfRU5UUlBSX1ZBTF9EQUlMWSg0MDQyMiwsLCwsJ0JBUycp&amp;WINDOW=FIRST_POPUP&amp;HEIGHT=450&amp;WIDTH=","450&amp;START_MAXIMIZED=FALSE&amp;VAR:CALENDAR=US&amp;VAR:SYMBOL=AXE&amp;VAR:INDEX=0"}</definedName>
    <definedName name="_818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18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18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18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18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18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18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18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18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18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19__FDSAUDITLINK__">{"fdsup://directions/FAT Viewer?action=UPDATE&amp;creator=factset&amp;DYN_ARGS=TRUE&amp;DOC_NAME=FAT:FQL_AUDITING_CLIENT_TEMPLATE.FAT&amp;display_string=Audit&amp;VAR:KEY=PMLGDOXMJK&amp;VAR:QUERY=RkZfRU5UUlBSX1ZBTF9EQUlMWSg0MDQyMiwsLCwsJ0JBUycp&amp;WINDOW=FIRST_POPUP&amp;HEIGHT=450&amp;WIDTH=","450&amp;START_MAXIMIZED=FALSE&amp;VAR:CALENDAR=US&amp;VAR:SYMBOL=ARG&amp;VAR:INDEX=0"}</definedName>
    <definedName name="_819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19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19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19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19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19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19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19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19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198a2bc465a4ae9958ee212447fe07a" hidden="1">#REF!</definedName>
    <definedName name="_819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2__123Graph_ECHART_42" hidden="1">[10]Sheet3!#REF!</definedName>
    <definedName name="_82__FDSAUDITLINK__">{"fdsup://IBCentral/FAT Viewer?action=UPDATE&amp;creator=factset&amp;DOC_NAME=fat:reuters_annual_shs_src_window.fat&amp;display_string=Audit&amp;DYN_ARGS=TRUE&amp;VAR:ID1=56357110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82__FDSAUDITLINK___1">{"fdsup://Directions/FactSet Auditing Viewer?action=AUDIT_VALUE&amp;DB=129&amp;ID1=75008610&amp;VALUEID=18141&amp;SDATE=2011&amp;PERIODTYPE=ANN_STD&amp;SCFT=3&amp;window=popup_no_bar&amp;width=385&amp;height=120&amp;START_MAXIMIZED=FALSE&amp;creator=factset&amp;display_string=Audit"}</definedName>
    <definedName name="_820__FDSAUDITLINK__">{"fdsup://directions/FAT Viewer?action=UPDATE&amp;creator=factset&amp;DYN_ARGS=TRUE&amp;DOC_NAME=FAT:FQL_AUDITING_CLIENT_TEMPLATE.FAT&amp;display_string=Audit&amp;VAR:KEY=ZGFMNCZCNU&amp;VAR:QUERY=RkZfRU5UUlBSX1ZBTF9EQUlMWSg0MDQyMiwsLCwsJ0JBUycp&amp;WINDOW=FIRST_POPUP&amp;HEIGHT=450&amp;WIDTH=","450&amp;START_MAXIMIZED=FALSE&amp;VAR:CALENDAR=US&amp;VAR:SYMBOL=IBI&amp;VAR:INDEX=0"}</definedName>
    <definedName name="_820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20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20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20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20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20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20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20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20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20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21__FDSAUDITLINK__">{"fdsup://directions/FAT Viewer?action=UPDATE&amp;creator=factset&amp;DYN_ARGS=TRUE&amp;DOC_NAME=FAT:FQL_AUDITING_CLIENT_TEMPLATE.FAT&amp;display_string=Audit&amp;VAR:KEY=RMBERYHOJQ&amp;VAR:QUERY=RkZfRU5UUlBSX1ZBTF9EQUlMWSg0MDQyMiwsLCwsJ0JBUycp&amp;WINDOW=FIRST_POPUP&amp;HEIGHT=450&amp;WIDTH=","450&amp;START_MAXIMIZED=FALSE&amp;VAR:CALENDAR=US&amp;VAR:SYMBOL=AIT&amp;VAR:INDEX=0"}</definedName>
    <definedName name="_821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21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21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21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21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21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21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21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21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21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22__FDSAUDITLINK__">{"fdsup://directions/FAT Viewer?action=UPDATE&amp;creator=factset&amp;DYN_ARGS=TRUE&amp;DOC_NAME=FAT:FQL_AUDITING_CLIENT_TEMPLATE.FAT&amp;display_string=Audit&amp;VAR:KEY=RQPGBYXIZI&amp;VAR:QUERY=RkZfRU5UUlBSX1ZBTF9EQUlMWSg0MDQyMiwsLCwsJ0JBUycp&amp;WINDOW=FIRST_POPUP&amp;HEIGHT=450&amp;WIDTH=","450&amp;START_MAXIMIZED=FALSE&amp;VAR:CALENDAR=US&amp;VAR:SYMBOL=POOL&amp;VAR:INDEX=0"}</definedName>
    <definedName name="_822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22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22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22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22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22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22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22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22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22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22e25759c4949e3a39fed51129b7e81" hidden="1">#REF!</definedName>
    <definedName name="_823__FDSAUDITLINK__">{"fdsup://directions/FAT Viewer?action=UPDATE&amp;creator=factset&amp;DYN_ARGS=TRUE&amp;DOC_NAME=FAT:FQL_AUDITING_CLIENT_TEMPLATE.FAT&amp;display_string=Audit&amp;VAR:KEY=BERSHMLCDG&amp;VAR:QUERY=RkZfRU5UUlBSX1ZBTF9EQUlMWSg0MDQyMiwsLCwsJ0JBUycp&amp;WINDOW=FIRST_POPUP&amp;HEIGHT=450&amp;WIDTH=","450&amp;START_MAXIMIZED=FALSE&amp;VAR:CALENDAR=US&amp;VAR:SYMBOL=WSO&amp;VAR:INDEX=0"}</definedName>
    <definedName name="_823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23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23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23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23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23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23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23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23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23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24__FDSAUDITLINK__">{"fdsup://directions/FAT Viewer?action=UPDATE&amp;creator=factset&amp;DYN_ARGS=TRUE&amp;DOC_NAME=FAT:FQL_AUDITING_CLIENT_TEMPLATE.FAT&amp;display_string=Audit&amp;VAR:KEY=DSRSPGFQRQ&amp;VAR:QUERY=RkZfRU5UUlBSX1ZBTF9EQUlMWSg0MDQyMiwsLCwsJ0JBUycp&amp;WINDOW=FIRST_POPUP&amp;HEIGHT=450&amp;WIDTH=","450&amp;START_MAXIMIZED=FALSE&amp;VAR:CALENDAR=US&amp;VAR:SYMBOL=MSM&amp;VAR:INDEX=0"}</definedName>
    <definedName name="_824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24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24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24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24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24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24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24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24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24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25__FDSAUDITLINK__">{"fdsup://directions/FAT Viewer?action=UPDATE&amp;creator=factset&amp;DYN_ARGS=TRUE&amp;DOC_NAME=FAT:FQL_AUDITING_CLIENT_TEMPLATE.FAT&amp;display_string=Audit&amp;VAR:KEY=PWBEJSBORY&amp;VAR:QUERY=RkZfRU5UUlBSX1ZBTF9EQUlMWSg0MDQyMiwsLCwsJ0JBUycp&amp;WINDOW=FIRST_POPUP&amp;HEIGHT=450&amp;WIDTH=","450&amp;START_MAXIMIZED=FALSE&amp;VAR:CALENDAR=US&amp;VAR:SYMBOL=FAST&amp;VAR:INDEX=0"}</definedName>
    <definedName name="_825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25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25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25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25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25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25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25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25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25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26__FDSAUDITLINK__">{"fdsup://directions/FAT Viewer?action=UPDATE&amp;creator=factset&amp;DYN_ARGS=TRUE&amp;DOC_NAME=FAT:FQL_AUDITING_CLIENT_TEMPLATE.FAT&amp;display_string=Audit&amp;VAR:KEY=VODGDUPOVC&amp;VAR:QUERY=RkZfRU5UUlBSX1ZBTF9EQUlMWSg0MDQyMiwsLCwsJ0JBUycp&amp;WINDOW=FIRST_POPUP&amp;HEIGHT=450&amp;WIDTH=","450&amp;START_MAXIMIZED=FALSE&amp;VAR:CALENDAR=US&amp;VAR:SYMBOL=GWW&amp;VAR:INDEX=0"}</definedName>
    <definedName name="_826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26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26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26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26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26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26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26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26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26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27__FDSAUDITLINK__">{"fdsup://directions/FAT Viewer?action=UPDATE&amp;creator=factset&amp;DYN_ARGS=TRUE&amp;DOC_NAME=FAT:FQL_AUDITING_CLIENT_TEMPLATE.FAT&amp;display_string=Audit&amp;VAR:KEY=JGJYJUPYXO&amp;VAR:QUERY=RkZfRU5UUlBSX1ZBTF9EQUlMWSg0MDQyMiwsLCwsJ0JBUycp&amp;WINDOW=FIRST_POPUP&amp;HEIGHT=450&amp;WIDTH=","450&amp;START_MAXIMIZED=FALSE&amp;VAR:CALENDAR=US&amp;VAR:SYMBOL=B5ZN3P&amp;VAR:INDEX=0"}</definedName>
    <definedName name="_827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27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27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27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27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27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27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27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27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27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28__FDSAUDITLINK__">{"fdsup://directions/FAT Viewer?action=UPDATE&amp;creator=factset&amp;DYN_ARGS=TRUE&amp;DOC_NAME=FAT:FQL_AUDITING_CLIENT_TEMPLATE.FAT&amp;display_string=Audit&amp;VAR:KEY=ZAVQPCJYVO&amp;VAR:QUERY=RkZfRU5UUlBSX1ZBTF9EQUlMWSg0MDQyMiwsLCwsJ0JBUycp&amp;WINDOW=FIRST_POPUP&amp;HEIGHT=450&amp;WIDTH=","450&amp;START_MAXIMIZED=FALSE&amp;VAR:CALENDAR=US&amp;VAR:SYMBOL=XRX&amp;VAR:INDEX=0"}</definedName>
    <definedName name="_828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28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28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28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28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28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28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28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28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28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29__FDSAUDITLINK__">{"fdsup://Directions/FactSet Auditing Viewer?action=AUDIT_VALUE&amp;DB=129&amp;ID1=62957910&amp;VALUEID=01001&amp;SDATE=2008&amp;PERIODTYPE=ANN_STD&amp;SCFT=3&amp;window=popup_no_bar&amp;width=385&amp;height=120&amp;START_MAXIMIZED=FALSE&amp;creator=factset&amp;display_string=Audit"}</definedName>
    <definedName name="_829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29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29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29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29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29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29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29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29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29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2dcb8417db341658d82784bb829286f" hidden="1">#REF!</definedName>
    <definedName name="_83__123Graph_ECHART_7" hidden="1">'[10]#REF'!$E$125:$T$125</definedName>
    <definedName name="_83__FDSAUDITLINK__">{"fdsup://IBCentral/FAT Viewer?action=UPDATE&amp;creator=factset&amp;DOC_NAME=fat:reuters_annual_shs_src_window.fat&amp;display_string=Audit&amp;DYN_ARGS=TRUE&amp;VAR:ID1=88077910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83__FDSAUDITLINK___1">{"fdsup://directions/FAT Viewer?action=UPDATE&amp;creator=factset&amp;DYN_ARGS=TRUE&amp;DOC_NAME=FAT:FQL_AUDITING_CLIENT_TEMPLATE.FAT&amp;display_string=Audit&amp;VAR:KEY=GVYPQHMVEP&amp;VAR:QUERY=RkZfRUJJVChDQUwsMjAxMCwsLCxVU0Qp&amp;WINDOW=FIRST_POPUP&amp;HEIGHT=450&amp;WIDTH=450&amp;START_MAXIMI","ZED=FALSE&amp;VAR:CALENDAR=US&amp;VAR:SYMBOL=TRAK&amp;VAR:INDEX=0"}</definedName>
    <definedName name="_830__FDSAUDITLINK__">{"fdsup://directions/FAT Viewer?action=UPDATE&amp;creator=factset&amp;DYN_ARGS=TRUE&amp;DOC_NAME=FAT:FQL_AUDITING_CLIENT_TEMPLATE.FAT&amp;display_string=Audit&amp;VAR:KEY=VIPIZWVYRY&amp;VAR:QUERY=RkZfRU5UUlBSX1ZBTF9EQUlMWSg0MDQyMiwsLCwsJ0JBUycp&amp;WINDOW=FIRST_POPUP&amp;HEIGHT=450&amp;WIDTH=","450&amp;START_MAXIMIZED=FALSE&amp;VAR:CALENDAR=US&amp;VAR:SYMBOL=TNB&amp;VAR:INDEX=0"}</definedName>
    <definedName name="_830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30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30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30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30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30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30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30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30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30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31__FDSAUDITLINK__">{"fdsup://directions/FAT Viewer?action=UPDATE&amp;creator=factset&amp;DYN_ARGS=TRUE&amp;DOC_NAME=FAT:FQL_AUDITING_CLIENT_TEMPLATE.FAT&amp;display_string=Audit&amp;VAR:KEY=FUPMZKNCXA&amp;VAR:QUERY=RkZfRU5UUlBSX1ZBTF9EQUlMWSg0MDQyMiwsLCwsJ0JBUycp&amp;WINDOW=FIRST_POPUP&amp;HEIGHT=450&amp;WIDTH=","450&amp;START_MAXIMIZED=FALSE&amp;VAR:CALENDAR=US&amp;VAR:SYMBOL=TFX&amp;VAR:INDEX=0"}</definedName>
    <definedName name="_831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31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31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31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31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31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31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31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31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31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31c1dfaaf904b54885f528612880861" hidden="1">#REF!</definedName>
    <definedName name="_831ef068081f494aabe6774ec5d84782" hidden="1">#REF!</definedName>
    <definedName name="_832__FDSAUDITLINK__">{"fdsup://directions/FAT Viewer?action=UPDATE&amp;creator=factset&amp;DYN_ARGS=TRUE&amp;DOC_NAME=FAT:FQL_AUDITING_CLIENT_TEMPLATE.FAT&amp;display_string=Audit&amp;VAR:KEY=JGJYNWNUBY&amp;VAR:QUERY=RkZfRU5UUlBSX1ZBTF9EQUlMWSg0MDQyMiwsLCwsJ0JBUycp&amp;WINDOW=FIRST_POPUP&amp;HEIGHT=450&amp;WIDTH=","450&amp;START_MAXIMIZED=FALSE&amp;VAR:CALENDAR=US&amp;VAR:SYMBOL=SPW&amp;VAR:INDEX=0"}</definedName>
    <definedName name="_832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32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32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32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32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32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32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32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32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32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33__FDSAUDITLINK__">{"fdsup://directions/FAT Viewer?action=UPDATE&amp;creator=factset&amp;DYN_ARGS=TRUE&amp;DOC_NAME=FAT:FQL_AUDITING_CLIENT_TEMPLATE.FAT&amp;display_string=Audit&amp;VAR:KEY=FERUJGPOVM&amp;VAR:QUERY=RkZfRU5UUlBSX1ZBTF9EQUlMWSg0MDQyMiwsLCwsJ0JBUycp&amp;WINDOW=FIRST_POPUP&amp;HEIGHT=450&amp;WIDTH=","450&amp;START_MAXIMIZED=FALSE&amp;VAR:CALENDAR=US&amp;VAR:SYMBOL=ROP&amp;VAR:INDEX=0"}</definedName>
    <definedName name="_833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33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33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33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33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33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33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33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33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33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34__FDSAUDITLINK__">{"fdsup://directions/FAT Viewer?action=UPDATE&amp;creator=factset&amp;DYN_ARGS=TRUE&amp;DOC_NAME=FAT:FQL_AUDITING_CLIENT_TEMPLATE.FAT&amp;display_string=Audit&amp;VAR:KEY=HERAPCZMHK&amp;VAR:QUERY=RkZfRU5UUlBSX1ZBTF9EQUlMWSg0MDQyMiwsLCwsJ0JBUycp&amp;WINDOW=FIRST_POPUP&amp;HEIGHT=450&amp;WIDTH=","450&amp;START_MAXIMIZED=FALSE&amp;VAR:CALENDAR=US&amp;VAR:SYMBOL=RBC&amp;VAR:INDEX=0"}</definedName>
    <definedName name="_834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34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34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34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34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34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34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34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34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34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35__FDSAUDITLINK__">{"fdsup://directions/FAT Viewer?action=UPDATE&amp;creator=factset&amp;DYN_ARGS=TRUE&amp;DOC_NAME=FAT:FQL_AUDITING_CLIENT_TEMPLATE.FAT&amp;display_string=Audit&amp;VAR:KEY=XEBWZIFQLW&amp;VAR:QUERY=RkZfRU5UUlBSX1ZBTF9EQUlMWSg0MDQyMiwsLCwsJ0JBUycp&amp;WINDOW=FIRST_POPUP&amp;HEIGHT=450&amp;WIDTH=","450&amp;START_MAXIMIZED=FALSE&amp;VAR:CALENDAR=US&amp;VAR:SYMBOL=PBI&amp;VAR:INDEX=0"}</definedName>
    <definedName name="_835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35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35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35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35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35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35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35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35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35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36__FDSAUDITLINK__">{"fdsup://directions/FAT Viewer?action=UPDATE&amp;creator=factset&amp;DYN_ARGS=TRUE&amp;DOC_NAME=FAT:FQL_AUDITING_CLIENT_TEMPLATE.FAT&amp;display_string=Audit&amp;VAR:KEY=ZOPIPYXWLA&amp;VAR:QUERY=RkZfRU5UUlBSX1ZBTF9EQUlMWSg0MDQyMiwsLCwsJ0JBUycp&amp;WINDOW=FIRST_POPUP&amp;HEIGHT=450&amp;WIDTH=","450&amp;START_MAXIMIZED=FALSE&amp;VAR:CALENDAR=US&amp;VAR:SYMBOL=PNR&amp;VAR:INDEX=0"}</definedName>
    <definedName name="_836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36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36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36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36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36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36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36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36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36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37__FDSAUDITLINK__">{"fdsup://directions/FAT Viewer?action=UPDATE&amp;creator=factset&amp;DYN_ARGS=TRUE&amp;DOC_NAME=FAT:FQL_AUDITING_CLIENT_TEMPLATE.FAT&amp;display_string=Audit&amp;VAR:KEY=LSZQHOZCVE&amp;VAR:QUERY=RkZfRU5UUlBSX1ZBTF9EQUlMWSg0MDQyMiwsLCwsJ0JBUycp&amp;WINDOW=FIRST_POPUP&amp;HEIGHT=450&amp;WIDTH=","450&amp;START_MAXIMIZED=FALSE&amp;VAR:CALENDAR=US&amp;VAR:SYMBOL=PLL&amp;VAR:INDEX=0"}</definedName>
    <definedName name="_837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37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37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37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37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37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37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37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37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37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38__FDSAUDITLINK__">{"fdsup://directions/FAT Viewer?action=UPDATE&amp;creator=factset&amp;DYN_ARGS=TRUE&amp;DOC_NAME=FAT:FQL_AUDITING_CLIENT_TEMPLATE.FAT&amp;display_string=Audit&amp;VAR:KEY=JIZODEFARQ&amp;VAR:QUERY=RkZfRU5UUlBSX1ZBTF9EQUlMWSg0MDQyMiwsLCwsJ0JBUycp&amp;WINDOW=FIRST_POPUP&amp;HEIGHT=450&amp;WIDTH=","450&amp;START_MAXIMIZED=FALSE&amp;VAR:CALENDAR=US&amp;VAR:SYMBOL=MWA&amp;VAR:INDEX=0"}</definedName>
    <definedName name="_838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38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38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38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38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38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38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38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38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38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39__FDSAUDITLINK__">{"fdsup://directions/FAT Viewer?action=UPDATE&amp;creator=factset&amp;DYN_ARGS=TRUE&amp;DOC_NAME=FAT:FQL_AUDITING_CLIENT_TEMPLATE.FAT&amp;display_string=Audit&amp;VAR:KEY=LSHABQJYZQ&amp;VAR:QUERY=RkZfRU5UUlBSX1ZBTF9EQUlMWSg0MDQyMiwsLCwsJ0JBUycp&amp;WINDOW=FIRST_POPUP&amp;HEIGHT=450&amp;WIDTH=","450&amp;START_MAXIMIZED=FALSE&amp;VAR:CALENDAR=US&amp;VAR:SYMBOL=MINI&amp;VAR:INDEX=0"}</definedName>
    <definedName name="_839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39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39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39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39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39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39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39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39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39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3dbd5314750496e8c1898df6492ab7a" hidden="1">#REF!</definedName>
    <definedName name="_84__123Graph_ECHART_8" hidden="1">'[10]#REF'!$E$133:$T$133</definedName>
    <definedName name="_84__FDSAUDITLINK__">{"fdsup://IBCentral/FAT Viewer?action=UPDATE&amp;creator=factset&amp;DOC_NAME=fat:reuters_annual_shs_src_window.fat&amp;display_string=Audit&amp;DYN_ARGS=TRUE&amp;VAR:ID1=14912310&amp;VAR:RCODE=FDSSHSOUTDEPS&amp;VAR:SDATE=20071299&amp;VAR:FREQ=Y&amp;VAR:RELITEM=RP&amp;VAR:CURRENCY=&amp;VAR:CURRSOURCE","=EXSHARE&amp;VAR:NATFREQ=ANNUAL&amp;VAR:RFIELD=FINALIZED&amp;VAR:DB_TYPE=&amp;VAR:UNITS=M&amp;window=popup&amp;width=450&amp;height=300&amp;START_MAXIMIZED=FALSE"}</definedName>
    <definedName name="_84__FDSAUDITLINK___1">{"fdsup://Directions/FactSet Auditing Viewer?action=AUDIT_VALUE&amp;DB=129&amp;ID1=45920010&amp;VALUEID=03426&amp;SDATE=2011&amp;PERIODTYPE=ANN_STD&amp;SCFT=3&amp;window=popup_no_bar&amp;width=385&amp;height=120&amp;START_MAXIMIZED=FALSE&amp;creator=factset&amp;display_string=Audit"}</definedName>
    <definedName name="_840__FDSAUDITLINK__">{"fdsup://directions/FAT Viewer?action=UPDATE&amp;creator=factset&amp;DYN_ARGS=TRUE&amp;DOC_NAME=FAT:FQL_AUDITING_CLIENT_TEMPLATE.FAT&amp;display_string=Audit&amp;VAR:KEY=TCTITELWVG&amp;VAR:QUERY=RkZfRU5UUlBSX1ZBTF9EQUlMWSg0MDQyMiwsLCwsJ0JBUycp&amp;WINDOW=FIRST_POPUP&amp;HEIGHT=450&amp;WIDTH=","450&amp;START_MAXIMIZED=FALSE&amp;VAR:CALENDAR=US&amp;VAR:SYMBOL=MTD&amp;VAR:INDEX=0"}</definedName>
    <definedName name="_840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40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40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40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40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40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40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40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40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40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41__FDSAUDITLINK__">{"fdsup://directions/FAT Viewer?action=UPDATE&amp;creator=factset&amp;DYN_ARGS=TRUE&amp;DOC_NAME=FAT:FQL_AUDITING_CLIENT_TEMPLATE.FAT&amp;display_string=Audit&amp;VAR:KEY=VKFGBMXYFM&amp;VAR:QUERY=RkZfRU5UUlBSX1ZBTF9EQUlMWSg0MDQyMiwsLCwsJ0JBUycp&amp;WINDOW=FIRST_POPUP&amp;HEIGHT=450&amp;WIDTH=","450&amp;START_MAXIMIZED=FALSE&amp;VAR:CALENDAR=US&amp;VAR:SYMBOL=449804&amp;VAR:INDEX=0"}</definedName>
    <definedName name="_841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41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41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41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41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41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41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41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41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41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42__FDSAUDITLINK__">{"fdsup://directions/FAT Viewer?action=UPDATE&amp;creator=factset&amp;DYN_ARGS=TRUE&amp;DOC_NAME=FAT:FQL_AUDITING_CLIENT_TEMPLATE.FAT&amp;display_string=Audit&amp;VAR:KEY=TWPCLIFIJA&amp;VAR:QUERY=RkZfRU5UUlBSX1ZBTF9EQUlMWSg0MDQyMiwsLCwsJ0JBUycp&amp;WINDOW=FIRST_POPUP&amp;HEIGHT=450&amp;WIDTH=","450&amp;START_MAXIMIZED=FALSE&amp;VAR:CALENDAR=US&amp;VAR:SYMBOL=EK&amp;VAR:INDEX=0"}</definedName>
    <definedName name="_842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42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42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42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42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42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42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42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42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42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43__FDSAUDITLINK__">{"fdsup://directions/FAT Viewer?action=UPDATE&amp;creator=factset&amp;DYN_ARGS=TRUE&amp;DOC_NAME=FAT:FQL_AUDITING_CLIENT_TEMPLATE.FAT&amp;display_string=Audit&amp;VAR:KEY=ZAJKZAZYNU&amp;VAR:QUERY=RkZfRU5UUlBSX1ZBTF9EQUlMWSg0MDQyMiwsLCwsJ0JBUycp&amp;WINDOW=FIRST_POPUP&amp;HEIGHT=450&amp;WIDTH=","450&amp;START_MAXIMIZED=FALSE&amp;VAR:CALENDAR=US&amp;VAR:SYMBOL=045796&amp;VAR:INDEX=0"}</definedName>
    <definedName name="_843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43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43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43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43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43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43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43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43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43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44__FDSAUDITLINK__">{"fdsup://directions/FAT Viewer?action=UPDATE&amp;creator=factset&amp;DYN_ARGS=TRUE&amp;DOC_NAME=FAT:FQL_AUDITING_CLIENT_TEMPLATE.FAT&amp;display_string=Audit&amp;VAR:KEY=LKDCFSJCRG&amp;VAR:QUERY=RkZfRU5UUlBSX1ZBTF9EQUlMWSg0MDQyMiwsLCwsJ0JBUycp&amp;WINDOW=FIRST_POPUP&amp;HEIGHT=450&amp;WIDTH=","450&amp;START_MAXIMIZED=FALSE&amp;VAR:CALENDAR=US&amp;VAR:SYMBOL=IEX&amp;VAR:INDEX=0"}</definedName>
    <definedName name="_844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44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44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44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44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44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44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44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44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44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45__FDSAUDITLINK__">{"fdsup://directions/FAT Viewer?action=UPDATE&amp;creator=factset&amp;DYN_ARGS=TRUE&amp;DOC_NAME=FAT:FQL_AUDITING_CLIENT_TEMPLATE.FAT&amp;display_string=Audit&amp;VAR:KEY=HCPILMTIVW&amp;VAR:QUERY=RkZfRU5UUlBSX1ZBTF9EQUlMWSg0MDQyMiwsLCwsJ0JBUycp&amp;WINDOW=FIRST_POPUP&amp;HEIGHT=450&amp;WIDTH=","450&amp;START_MAXIMIZED=FALSE&amp;VAR:CALENDAR=US&amp;VAR:SYMBOL=HUB&amp;VAR:INDEX=0"}</definedName>
    <definedName name="_845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45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45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45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45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45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45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45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45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45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46__FDSAUDITLINK__">{"fdsup://directions/FAT Viewer?action=UPDATE&amp;creator=factset&amp;DYN_ARGS=TRUE&amp;DOC_NAME=FAT:FQL_AUDITING_CLIENT_TEMPLATE.FAT&amp;display_string=Audit&amp;VAR:KEY=BOBENUVKLE&amp;VAR:QUERY=RkZfRU5UUlBSX1ZBTF9EQUlMWSg0MDQyMiwsLCwsJ0JBUycp&amp;WINDOW=FIRST_POPUP&amp;HEIGHT=450&amp;WIDTH=","450&amp;START_MAXIMIZED=FALSE&amp;VAR:CALENDAR=US&amp;VAR:SYMBOL=HUB.B&amp;VAR:INDEX=0"}</definedName>
    <definedName name="_846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46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46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46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46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46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46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46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46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46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47__FDSAUDITLINK__">{"fdsup://directions/FAT Viewer?action=UPDATE&amp;creator=factset&amp;DYN_ARGS=TRUE&amp;DOC_NAME=FAT:FQL_AUDITING_CLIENT_TEMPLATE.FAT&amp;display_string=Audit&amp;VAR:KEY=VQLYDKXQJM&amp;VAR:QUERY=RkZfRU5UUlBSX1ZBTF9EQUlMWSg0MDQyMiwsLCwsJ0JBUycp&amp;WINDOW=FIRST_POPUP&amp;HEIGHT=450&amp;WIDTH=","450&amp;START_MAXIMIZED=FALSE&amp;VAR:CALENDAR=US&amp;VAR:SYMBOL=HUB.A&amp;VAR:INDEX=0"}</definedName>
    <definedName name="_847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47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47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47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47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47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47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47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47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47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48__FDSAUDITLINK__">{"fdsup://directions/FAT Viewer?action=UPDATE&amp;creator=factset&amp;DYN_ARGS=TRUE&amp;DOC_NAME=FAT:FQL_AUDITING_CLIENT_TEMPLATE.FAT&amp;display_string=Audit&amp;VAR:KEY=DCVYJYXATY&amp;VAR:QUERY=RkZfRU5UUlBSX1ZBTF9EQUlMWSg0MDQyMiwsLCwsJ0JBUycp&amp;WINDOW=FIRST_POPUP&amp;HEIGHT=450&amp;WIDTH=","450&amp;START_MAXIMIZED=FALSE&amp;VAR:CALENDAR=US&amp;VAR:SYMBOL=HEES&amp;VAR:INDEX=0"}</definedName>
    <definedName name="_848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48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48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48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48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48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48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48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48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48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49__FDSAUDITLINK__">{"fdsup://directions/FAT Viewer?action=UPDATE&amp;creator=factset&amp;DYN_ARGS=TRUE&amp;DOC_NAME=FAT:FQL_AUDITING_CLIENT_TEMPLATE.FAT&amp;display_string=Audit&amp;VAR:KEY=NALMPATCPG&amp;VAR:QUERY=RkZfRU5UUlBSX1ZBTF9EQUlMWSg0MDQyMiwsLCwsJ0JBUycp&amp;WINDOW=FIRST_POPUP&amp;HEIGHT=450&amp;WIDTH=","450&amp;START_MAXIMIZED=FALSE&amp;VAR:CALENDAR=US&amp;VAR:SYMBOL=GGG&amp;VAR:INDEX=0"}</definedName>
    <definedName name="_849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49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49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49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49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49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49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49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49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49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4f4415d531348198bdc3b3bb0ee25cc" hidden="1">#REF!</definedName>
    <definedName name="_85__123Graph_ECHART_9" hidden="1">'[10]#REF'!$E$225:$T$225</definedName>
    <definedName name="_85__FDSAUDITLINK__">{"fdsup://IBCentral/FAT Viewer?action=UPDATE&amp;creator=factset&amp;DOC_NAME=fat:reuters_qtrly_source_window.fat&amp;display_string=Audit&amp;DYN_ARGS=TRUE&amp;VAR:ID1=92956610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85__FDSAUDITLINK___1">{"fdsup://directions/FAT Viewer?action=UPDATE&amp;creator=factset&amp;DYN_ARGS=TRUE&amp;DOC_NAME=FAT:FQL_AUDITING_CLIENT_TEMPLATE.FAT&amp;display_string=Audit&amp;VAR:KEY=OZGNIJGFET&amp;VAR:QUERY=RkZfRUJJVChDQUwsMjAxMCwsLCxVU0Qp&amp;WINDOW=FIRST_POPUP&amp;HEIGHT=450&amp;WIDTH=450&amp;START_MAXIMI","ZED=FALSE&amp;VAR:CALENDAR=US&amp;VAR:SYMBOL=BIRT&amp;VAR:INDEX=0"}</definedName>
    <definedName name="_850__FDSAUDITLINK__">{"fdsup://directions/FAT Viewer?action=UPDATE&amp;creator=factset&amp;DYN_ARGS=TRUE&amp;DOC_NAME=FAT:FQL_AUDITING_CLIENT_TEMPLATE.FAT&amp;display_string=Audit&amp;VAR:KEY=RGPENEZIRW&amp;VAR:QUERY=RkZfRU5UUlBSX1ZBTF9EQUlMWSg0MDQyMiwsLCwsJ0JBUycp&amp;WINDOW=FIRST_POPUP&amp;HEIGHT=450&amp;WIDTH=","450&amp;START_MAXIMIZED=FALSE&amp;VAR:CALENDAR=US&amp;VAR:SYMBOL=FELE&amp;VAR:INDEX=0"}</definedName>
    <definedName name="_850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50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50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50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50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50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50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50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50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50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51__FDSAUDITLINK__">{"fdsup://directions/FAT Viewer?action=UPDATE&amp;creator=factset&amp;DYN_ARGS=TRUE&amp;DOC_NAME=FAT:FQL_AUDITING_CLIENT_TEMPLATE.FAT&amp;display_string=Audit&amp;VAR:KEY=RSNYRORGHM&amp;VAR:QUERY=RkZfRU5UUlBSX1ZBTF9EQUlMWSg0MDQyMiwsLCwsJ0JBUycp&amp;WINDOW=FIRST_POPUP&amp;HEIGHT=450&amp;WIDTH=","450&amp;START_MAXIMIZED=FALSE&amp;VAR:CALENDAR=US&amp;VAR:SYMBOL=FLS&amp;VAR:INDEX=0"}</definedName>
    <definedName name="_851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51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51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51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51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51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51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51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51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51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52__FDSAUDITLINK__">{"fdsup://directions/FAT Viewer?action=UPDATE&amp;creator=factset&amp;DYN_ARGS=TRUE&amp;DOC_NAME=FAT:FQL_AUDITING_CLIENT_TEMPLATE.FAT&amp;display_string=Audit&amp;VAR:KEY=FGBQVMLQXU&amp;VAR:QUERY=RkZfRU5UUlBSX1ZBTF9EQUlMWSg0MDQyMiwsLCwsJ0JBUycp&amp;WINDOW=FIRST_POPUP&amp;HEIGHT=450&amp;WIDTH=","450&amp;START_MAXIMIZED=FALSE&amp;VAR:CALENDAR=US&amp;VAR:SYMBOL=NPO&amp;VAR:INDEX=0"}</definedName>
    <definedName name="_852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52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52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52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52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52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52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52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52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52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53__FDSAUDITLINK__">{"fdsup://directions/FAT Viewer?action=UPDATE&amp;creator=factset&amp;DYN_ARGS=TRUE&amp;DOC_NAME=FAT:FQL_AUDITING_CLIENT_TEMPLATE.FAT&amp;display_string=Audit&amp;VAR:KEY=JORQVMDCZG&amp;VAR:QUERY=RkZfRU5UUlBSX1ZBTF9EQUlMWSg0MDQyMiwsLCwsJ0JBUycp&amp;WINDOW=FIRST_POPUP&amp;HEIGHT=450&amp;WIDTH=","450&amp;START_MAXIMIZED=FALSE&amp;VAR:CALENDAR=US&amp;VAR:SYMBOL=CR&amp;VAR:INDEX=0"}</definedName>
    <definedName name="_853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53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53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53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53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53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53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53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53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53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54__FDSAUDITLINK__">{"fdsup://directions/FAT Viewer?action=UPDATE&amp;creator=factset&amp;DYN_ARGS=TRUE&amp;DOC_NAME=FAT:FQL_AUDITING_CLIENT_TEMPLATE.FAT&amp;display_string=Audit&amp;VAR:KEY=BIVUXQJEXS&amp;VAR:QUERY=RkZfRU5UUlBSX1ZBTF9EQUlMWSg0MDQyMiwsLCwsJ0JBUycp&amp;WINDOW=FIRST_POPUP&amp;HEIGHT=450&amp;WIDTH=","450&amp;START_MAXIMIZED=FALSE&amp;VAR:CALENDAR=US&amp;VAR:SYMBOL=CFX&amp;VAR:INDEX=0"}</definedName>
    <definedName name="_854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54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54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54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54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54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54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54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54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54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54bb1d796ec493980f4bc79d97fab5a" hidden="1">#REF!</definedName>
    <definedName name="_855__FDSAUDITLINK__">{"fdsup://directions/FAT Viewer?action=UPDATE&amp;creator=factset&amp;DYN_ARGS=TRUE&amp;DOC_NAME=FAT:FQL_AUDITING_CLIENT_TEMPLATE.FAT&amp;display_string=Audit&amp;VAR:KEY=FMVYLGXSZY&amp;VAR:QUERY=RkZfRU5UUlBSX1ZBTF9EQUlMWSg0MDQyMiwsLCwsJ0JBUycp&amp;WINDOW=FIRST_POPUP&amp;HEIGHT=450&amp;WIDTH=","450&amp;START_MAXIMIZED=FALSE&amp;VAR:CALENDAR=US&amp;VAR:SYMBOL=CIR&amp;VAR:INDEX=0"}</definedName>
    <definedName name="_855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55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55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55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55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55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55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55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55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55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56__FDSAUDITLINK__">{"fdsup://directions/FAT Viewer?action=UPDATE&amp;creator=factset&amp;DYN_ARGS=TRUE&amp;DOC_NAME=FAT:FQL_AUDITING_CLIENT_TEMPLATE.FAT&amp;display_string=Audit&amp;VAR:KEY=RKHKDSXSHA&amp;VAR:QUERY=RkZfRU5UUlBSX1ZBTF9EQUlMWSg0MDQyMiwsLCwsJ0JBUycp&amp;WINDOW=FIRST_POPUP&amp;HEIGHT=450&amp;WIDTH=","450&amp;START_MAXIMIZED=FALSE&amp;VAR:CALENDAR=US&amp;VAR:SYMBOL=CSL&amp;VAR:INDEX=0"}</definedName>
    <definedName name="_856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56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56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56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56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56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56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56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56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56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57__FDSAUDITLINK__">{"fdsup://directions/FAT Viewer?action=UPDATE&amp;creator=factset&amp;DYN_ARGS=TRUE&amp;DOC_NAME=FAT:FQL_AUDITING_CLIENT_TEMPLATE.FAT&amp;display_string=Audit&amp;VAR:KEY=DGVMJYFWRQ&amp;VAR:QUERY=RkZfRU5UUlBSX1ZBTF9EQUlMWSg0MDQyMiwsLCwsJ0JBUycp&amp;WINDOW=FIRST_POPUP&amp;HEIGHT=450&amp;WIDTH=","450&amp;START_MAXIMIZED=FALSE&amp;VAR:CALENDAR=US&amp;VAR:SYMBOL=B&amp;VAR:INDEX=0"}</definedName>
    <definedName name="_857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57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57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57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57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57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57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57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57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57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58__FDSAUDITLINK__">{"fdsup://directions/FAT Viewer?action=UPDATE&amp;creator=factset&amp;DYN_ARGS=TRUE&amp;DOC_NAME=FAT:FQL_AUDITING_CLIENT_TEMPLATE.FAT&amp;display_string=Audit&amp;VAR:KEY=XKJKTCNQBK&amp;VAR:QUERY=RkZfRU5UUlBSX1ZBTF9EQUlMWSg0MDQyMiwsLCwsJ0JBUycp&amp;WINDOW=FIRST_POPUP&amp;HEIGHT=450&amp;WIDTH=","450&amp;START_MAXIMIZED=FALSE&amp;VAR:CALENDAR=US&amp;VAR:SYMBOL=BEZ&amp;VAR:INDEX=0"}</definedName>
    <definedName name="_858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58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58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58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58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58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58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58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58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58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59__FDSAUDITLINK__">{"fdsup://directions/FAT Viewer?action=UPDATE&amp;creator=factset&amp;DYN_ARGS=TRUE&amp;DOC_NAME=FAT:FQL_AUDITING_CLIENT_TEMPLATE.FAT&amp;display_string=Audit&amp;VAR:KEY=ZEXABSJKZE&amp;VAR:QUERY=RkZfRU5UUlBSX1ZBTF9EQUlMWSg0MDQyMiwsLCwsJ0JBUycp&amp;WINDOW=FIRST_POPUP&amp;HEIGHT=450&amp;WIDTH=","450&amp;START_MAXIMIZED=FALSE&amp;VAR:CALENDAR=US&amp;VAR:SYMBOL=AOS&amp;VAR:INDEX=0"}</definedName>
    <definedName name="_859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59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59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59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59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59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59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59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59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59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6__123Graph_EEUMC_CS" hidden="1">'[10]#REF'!$E$117:$T$117</definedName>
    <definedName name="_86__FDSAUDITLINK__">{"fdsup://IBCentral/FAT Viewer?action=UPDATE&amp;creator=factset&amp;DOC_NAME=fat:reuters_qtrly_source_window.fat&amp;display_string=Audit&amp;DYN_ARGS=TRUE&amp;VAR:ID1=31385510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86__FDSAUDITLINK___1">{"fdsup://directions/FAT Viewer?action=UPDATE&amp;creator=factset&amp;DYN_ARGS=TRUE&amp;DOC_NAME=FAT:FQL_AUDITING_CLIENT_TEMPLATE.FAT&amp;display_string=Audit&amp;VAR:KEY=ANIZKTSXAD&amp;VAR:QUERY=RkZfRUJJVChDQUwsMjAxMCwsLCxVU0Qp&amp;WINDOW=FIRST_POPUP&amp;HEIGHT=450&amp;WIDTH=450&amp;START_MAXIMI","ZED=FALSE&amp;VAR:CALENDAR=US&amp;VAR:SYMBOL=MDSO&amp;VAR:INDEX=0"}</definedName>
    <definedName name="_860__FDSAUDITLINK__">{"fdsup://directions/FAT Viewer?action=UPDATE&amp;creator=factset&amp;DYN_ARGS=TRUE&amp;DOC_NAME=FAT:FQL_AUDITING_CLIENT_TEMPLATE.FAT&amp;display_string=Audit&amp;VAR:KEY=ZALYLKXCZI&amp;VAR:QUERY=RkZfRU5UUlBSX1ZBTF9EQUlMWSg0MDQyMiwsLCwsJ0JBUycp&amp;WINDOW=FIRST_POPUP&amp;HEIGHT=450&amp;WIDTH=","450&amp;START_MAXIMIZED=FALSE&amp;VAR:CALENDAR=US&amp;VAR:SYMBOL=AME&amp;VAR:INDEX=0"}</definedName>
    <definedName name="_860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60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60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60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60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60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60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60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60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60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61__FDSAUDITLINK__">{"fdsup://directions/FAT Viewer?action=UPDATE&amp;creator=factset&amp;DYN_ARGS=TRUE&amp;DOC_NAME=FAT:FQL_AUDITING_CLIENT_TEMPLATE.FAT&amp;display_string=Audit&amp;VAR:KEY=ZMNEJYFGTE&amp;VAR:QUERY=RkZfRU5UUlBSX1ZBTF9EQUlMWSg0MDQyMiwsLCwsJ0JBUycp&amp;WINDOW=FIRST_POPUP&amp;HEIGHT=450&amp;WIDTH=","450&amp;START_MAXIMIZED=FALSE&amp;VAR:CALENDAR=US&amp;VAR:SYMBOL=AYI&amp;VAR:INDEX=0"}</definedName>
    <definedName name="_861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61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61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61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61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61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61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61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61711791a1f4858944cb6e72792396e" hidden="1">#REF!</definedName>
    <definedName name="_861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61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62__FDSAUDITLINK__">{"fdsup://directions/FAT Viewer?action=UPDATE&amp;creator=factset&amp;DYN_ARGS=TRUE&amp;DOC_NAME=FAT:FQL_AUDITING_CLIENT_TEMPLATE.FAT&amp;display_string=Audit&amp;VAR:KEY=NGVABELOLS&amp;VAR:QUERY=RkZfRU5UUlBSX1ZBTF9EQUlMWSg0MDQyMiwsLCwsJ0JBUycp&amp;WINDOW=FIRST_POPUP&amp;HEIGHT=450&amp;WIDTH=","450&amp;START_MAXIMIZED=FALSE&amp;VAR:CALENDAR=US&amp;VAR:SYMBOL=URS&amp;VAR:INDEX=0"}</definedName>
    <definedName name="_862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62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62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62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62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62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62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626898cd6664f26990cd9aecc343d71" hidden="1">#REF!</definedName>
    <definedName name="_862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62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62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62fd40d6407411f91ff79fd4ae5fea5" hidden="1">#REF!</definedName>
    <definedName name="_863__FDSAUDITLINK__">{"fdsup://directions/FAT Viewer?action=UPDATE&amp;creator=factset&amp;DYN_ARGS=TRUE&amp;DOC_NAME=FAT:FQL_AUDITING_CLIENT_TEMPLATE.FAT&amp;display_string=Audit&amp;VAR:KEY=JQHQTIPKZC&amp;VAR:QUERY=RkZfRU5UUlBSX1ZBTF9EQUlMWSg0MDQyMiwsLCwsJ0JBUycp&amp;WINDOW=FIRST_POPUP&amp;HEIGHT=450&amp;WIDTH=","450&amp;START_MAXIMIZED=FALSE&amp;VAR:CALENDAR=US&amp;VAR:SYMBOL=TPC&amp;VAR:INDEX=0"}</definedName>
    <definedName name="_863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63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63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63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63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63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63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63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63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63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64__FDSAUDITLINK__">{"fdsup://directions/FAT Viewer?action=UPDATE&amp;creator=factset&amp;DYN_ARGS=TRUE&amp;DOC_NAME=FAT:FQL_AUDITING_CLIENT_TEMPLATE.FAT&amp;display_string=Audit&amp;VAR:KEY=XGFAZYTMZG&amp;VAR:QUERY=RkZfRU5UUlBSX1ZBTF9EQUlMWSg0MDQyMiwsLCwsJ0JBUycp&amp;WINDOW=FIRST_POPUP&amp;HEIGHT=450&amp;WIDTH=","450&amp;START_MAXIMIZED=FALSE&amp;VAR:CALENDAR=US&amp;VAR:SYMBOL=SHAW&amp;VAR:INDEX=0"}</definedName>
    <definedName name="_864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64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64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64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64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64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64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64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64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64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65__FDSAUDITLINK__">{"fdsup://directions/FAT Viewer?action=UPDATE&amp;creator=factset&amp;DYN_ARGS=TRUE&amp;DOC_NAME=FAT:FQL_AUDITING_CLIENT_TEMPLATE.FAT&amp;display_string=Audit&amp;VAR:KEY=FEHKRSXMVU&amp;VAR:QUERY=RkZfRU5UUlBSX1ZBTF9EQUlMWSg0MDQyMiwsLCwsJ0JBUycp&amp;WINDOW=FIRST_POPUP&amp;HEIGHT=450&amp;WIDTH=","450&amp;START_MAXIMIZED=FALSE&amp;VAR:CALENDAR=US&amp;VAR:SYMBOL=276388&amp;VAR:INDEX=0"}</definedName>
    <definedName name="_865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65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65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65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65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65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65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65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65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65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66__FDSAUDITLINK__">{"fdsup://directions/FAT Viewer?action=UPDATE&amp;creator=factset&amp;DYN_ARGS=TRUE&amp;DOC_NAME=FAT:FQL_AUDITING_CLIENT_TEMPLATE.FAT&amp;display_string=Audit&amp;VAR:KEY=FEHKRSXMVU&amp;VAR:QUERY=RkZfRU5UUlBSX1ZBTF9EQUlMWSg0MDQyMiwsLCwsJ0JBUycp&amp;WINDOW=FIRST_POPUP&amp;HEIGHT=450&amp;WIDTH=","450&amp;START_MAXIMIZED=FALSE&amp;VAR:CALENDAR=US&amp;VAR:SYMBOL=276388&amp;VAR:INDEX=0"}</definedName>
    <definedName name="_866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66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66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66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66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66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66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66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66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66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67__FDSAUDITLINK__">{"fdsup://directions/FAT Viewer?action=UPDATE&amp;creator=factset&amp;DYN_ARGS=TRUE&amp;DOC_NAME=FAT:FQL_AUDITING_CLIENT_TEMPLATE.FAT&amp;display_string=Audit&amp;VAR:KEY=VSFMZATSJE&amp;VAR:QUERY=RkZfRU5UUlBSX1ZBTF9EQUlMWSg0MDQyMiwsLCwsJ0JBUycp&amp;WINDOW=FIRST_POPUP&amp;HEIGHT=450&amp;WIDTH=","450&amp;START_MAXIMIZED=FALSE&amp;VAR:CALENDAR=US&amp;VAR:SYMBOL=MDR&amp;VAR:INDEX=0"}</definedName>
    <definedName name="_867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67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67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67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67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67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67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67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67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67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68__FDSAUDITLINK__">{"fdsup://directions/FAT Viewer?action=UPDATE&amp;creator=factset&amp;DYN_ARGS=TRUE&amp;DOC_NAME=FAT:FQL_AUDITING_CLIENT_TEMPLATE.FAT&amp;display_string=Audit&amp;VAR:KEY=FYFUDYTYJM&amp;VAR:QUERY=RkZfRU5UUlBSX1ZBTF9EQUlMWSg0MDQyMiwsLCwsJ0JBUycp&amp;WINDOW=FIRST_POPUP&amp;HEIGHT=450&amp;WIDTH=","450&amp;START_MAXIMIZED=FALSE&amp;VAR:CALENDAR=US&amp;VAR:SYMBOL=KBR&amp;VAR:INDEX=0"}</definedName>
    <definedName name="_868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68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68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68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68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68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68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6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6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6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69__FDSAUDITLINK__">{"fdsup://directions/FAT Viewer?action=UPDATE&amp;creator=factset&amp;DYN_ARGS=TRUE&amp;DOC_NAME=FAT:FQL_AUDITING_CLIENT_TEMPLATE.FAT&amp;display_string=Audit&amp;VAR:KEY=NWDWREHORM&amp;VAR:QUERY=RkZfRU5UUlBSX1ZBTF9EQUlMWSg0MDQyMiwsLCwsJ0JBUycp&amp;WINDOW=FIRST_POPUP&amp;HEIGHT=450&amp;WIDTH=","450&amp;START_MAXIMIZED=FALSE&amp;VAR:CALENDAR=US&amp;VAR:SYMBOL=JEC&amp;VAR:INDEX=0"}</definedName>
    <definedName name="_86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6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6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6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6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6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6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6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6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6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6eda2616d5143ef9200c51b8051c565" hidden="1">#REF!</definedName>
    <definedName name="_87__123Graph_EMC_CSCON" hidden="1">'[10]#REF'!$E$209:$T$209</definedName>
    <definedName name="_87__FDSAUDITLINK__">{"fdsup://IBCentral/FAT Viewer?action=UPDATE&amp;creator=factset&amp;DOC_NAME=fat:reuters_qtrly_source_window.fat&amp;display_string=Audit&amp;DYN_ARGS=TRUE&amp;VAR:ID1=34520320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87__FDSAUDITLINK___1">{"fdsup://Directions/FactSet Auditing Viewer?action=AUDIT_VALUE&amp;DB=129&amp;ID1=75008610&amp;VALUEID=02001&amp;SDATE=201201&amp;PERIODTYPE=QTR_STD&amp;SCFT=3&amp;window=popup_no_bar&amp;width=385&amp;height=120&amp;START_MAXIMIZED=FALSE&amp;creator=factset&amp;display_string=Audit"}</definedName>
    <definedName name="_870__FDSAUDITLINK__">{"fdsup://directions/FAT Viewer?action=UPDATE&amp;creator=factset&amp;DYN_ARGS=TRUE&amp;DOC_NAME=FAT:FQL_AUDITING_CLIENT_TEMPLATE.FAT&amp;display_string=Audit&amp;VAR:KEY=RWLMZYFULC&amp;VAR:QUERY=RkZfRU5UUlBSX1ZBTF9EQUlMWSg0MDQyMiwsLCwsJ0JBUycp&amp;WINDOW=FIRST_POPUP&amp;HEIGHT=450&amp;WIDTH=","450&amp;START_MAXIMIZED=FALSE&amp;VAR:CALENDAR=US&amp;VAR:SYMBOL=INSU&amp;VAR:INDEX=0"}</definedName>
    <definedName name="_870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70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70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70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70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70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70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70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70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70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71__FDSAUDITLINK__">{"fdsup://directions/FAT Viewer?action=UPDATE&amp;creator=factset&amp;DYN_ARGS=TRUE&amp;DOC_NAME=FAT:FQL_AUDITING_CLIENT_TEMPLATE.FAT&amp;display_string=Audit&amp;VAR:KEY=ZMBIBGPQLY&amp;VAR:QUERY=RkZfRU5UUlBSX1ZBTF9EQUlMWSg0MDQyMiwsLCwsJ0JBUycp&amp;WINDOW=FIRST_POPUP&amp;HEIGHT=450&amp;WIDTH=","450&amp;START_MAXIMIZED=FALSE&amp;VAR:CALENDAR=US&amp;VAR:SYMBOL=GVA&amp;VAR:INDEX=0"}</definedName>
    <definedName name="_871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71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71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71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71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71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71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71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71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71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72__FDSAUDITLINK__">{"fdsup://directions/FAT Viewer?action=UPDATE&amp;creator=factset&amp;DYN_ARGS=TRUE&amp;DOC_NAME=FAT:FQL_AUDITING_CLIENT_TEMPLATE.FAT&amp;display_string=Audit&amp;VAR:KEY=LSLILQRMDQ&amp;VAR:QUERY=RkZfRU5UUlBSX1ZBTF9EQUlMWSg0MDQyMiwsLCwsJ0JBUycp&amp;WINDOW=FIRST_POPUP&amp;HEIGHT=450&amp;WIDTH=","450&amp;START_MAXIMIZED=FALSE&amp;VAR:CALENDAR=US&amp;VAR:SYMBOL=FWLT&amp;VAR:INDEX=0"}</definedName>
    <definedName name="_872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72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72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72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72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72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72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72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72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72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73__FDSAUDITLINK__">{"fdsup://directions/FAT Viewer?action=UPDATE&amp;creator=factset&amp;DYN_ARGS=TRUE&amp;DOC_NAME=FAT:FQL_AUDITING_CLIENT_TEMPLATE.FAT&amp;display_string=Audit&amp;VAR:KEY=JYXMFURQFO&amp;VAR:QUERY=RkZfRU5UUlBSX1ZBTF9EQUlMWSg0MDQyMiwsLCwsJ0JBUycp&amp;WINDOW=FIRST_POPUP&amp;HEIGHT=450&amp;WIDTH=","450&amp;START_MAXIMIZED=FALSE&amp;VAR:CALENDAR=US&amp;VAR:SYMBOL=FLR&amp;VAR:INDEX=0"}</definedName>
    <definedName name="_873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73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73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73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73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73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73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73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73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73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74__FDSAUDITLINK__">{"fdsup://directions/FAT Viewer?action=UPDATE&amp;creator=factset&amp;DYN_ARGS=TRUE&amp;DOC_NAME=FAT:FQL_AUDITING_CLIENT_TEMPLATE.FAT&amp;display_string=Audit&amp;VAR:KEY=TOJOPSXILS&amp;VAR:QUERY=RkZfRU5UUlBSX1ZBTF9EQUlMWSg0MDQyMiwsLCwsJ0JBUycp&amp;WINDOW=FIRST_POPUP&amp;HEIGHT=450&amp;WIDTH=","450&amp;START_MAXIMIZED=FALSE&amp;VAR:CALENDAR=US&amp;VAR:SYMBOL=CBI&amp;VAR:INDEX=0"}</definedName>
    <definedName name="_874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74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74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74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74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74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74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74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74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74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75__FDSAUDITLINK__">{"fdsup://directions/FAT Viewer?action=UPDATE&amp;creator=factset&amp;DYN_ARGS=TRUE&amp;DOC_NAME=FAT:FQL_AUDITING_CLIENT_TEMPLATE.FAT&amp;display_string=Audit&amp;VAR:KEY=RWZOBITILC&amp;VAR:QUERY=RkZfRU5UUlBSX1ZBTF9EQUlMWSg0MDQyMiwsLCwsJ0JBUycp&amp;WINDOW=FIRST_POPUP&amp;HEIGHT=450&amp;WIDTH=","450&amp;START_MAXIMIZED=FALSE&amp;VAR:CALENDAR=US&amp;VAR:SYMBOL=572797&amp;VAR:INDEX=0"}</definedName>
    <definedName name="_875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75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75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75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75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75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75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75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75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75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76__FDSAUDITLINK__">{"fdsup://directions/FAT Viewer?action=UPDATE&amp;creator=factset&amp;DYN_ARGS=TRUE&amp;DOC_NAME=FAT:FQL_AUDITING_CLIENT_TEMPLATE.FAT&amp;display_string=Audit&amp;VAR:KEY=DKJEJGHURC&amp;VAR:QUERY=RkZfRU5UUlBSX1ZBTF9EQUlMWSg0MDQyMiwsLCwsJ0JBUycp&amp;WINDOW=FIRST_POPUP&amp;HEIGHT=450&amp;WIDTH=","450&amp;START_MAXIMIZED=FALSE&amp;VAR:CALENDAR=US&amp;VAR:SYMBOL=483410&amp;VAR:INDEX=0"}</definedName>
    <definedName name="_876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76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76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76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76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76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76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76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76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76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77__FDSAUDITLINK__">{"fdsup://directions/FAT Viewer?action=UPDATE&amp;creator=factset&amp;DYN_ARGS=TRUE&amp;DOC_NAME=FAT:FQL_AUDITING_CLIENT_TEMPLATE.FAT&amp;display_string=Audit&amp;VAR:KEY=JQFCLIDKBQ&amp;VAR:QUERY=RkZfRU5UUlBSX1ZBTF9EQUlMWSg0MDQyMiwsLCwsJ0JBUycp&amp;WINDOW=FIRST_POPUP&amp;HEIGHT=450&amp;WIDTH=","450&amp;START_MAXIMIZED=FALSE&amp;VAR:CALENDAR=US&amp;VAR:SYMBOL=B19DVX&amp;VAR:INDEX=0"}</definedName>
    <definedName name="_877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77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77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77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77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77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77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77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77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77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78__FDSAUDITLINK__">{"fdsup://directions/FAT Viewer?action=UPDATE&amp;creator=factset&amp;DYN_ARGS=TRUE&amp;DOC_NAME=FAT:FQL_AUDITING_CLIENT_TEMPLATE.FAT&amp;display_string=Audit&amp;VAR:KEY=FOFIXCTALE&amp;VAR:QUERY=RkZfRU5UUlBSX1ZBTF9EQUlMWSg0MDQyMiwsLCwsJ0JBUycp&amp;WINDOW=FIRST_POPUP&amp;HEIGHT=450&amp;WIDTH=","450&amp;START_MAXIMIZED=FALSE&amp;VAR:CALENDAR=US&amp;VAR:SYMBOL=710889&amp;VAR:INDEX=0"}</definedName>
    <definedName name="_878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78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78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78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78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78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78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78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78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78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79__FDSAUDITLINK__">{"fdsup://directions/FAT Viewer?action=UPDATE&amp;creator=factset&amp;DYN_ARGS=TRUE&amp;DOC_NAME=FAT:FQL_AUDITING_CLIENT_TEMPLATE.FAT&amp;display_string=Audit&amp;VAR:KEY=LGTGVGNERG&amp;VAR:QUERY=RkZfRU5UUlBSX1ZBTF9EQUlMWSg0MDQyMiwsLCwsJ0JBUycp&amp;WINDOW=FIRST_POPUP&amp;HEIGHT=450&amp;WIDTH=","450&amp;START_MAXIMIZED=FALSE&amp;VAR:CALENDAR=US&amp;VAR:SYMBOL=UTX&amp;VAR:INDEX=0"}</definedName>
    <definedName name="_879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79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79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79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79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79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79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79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79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79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79f0415335d44c982b6a34abfe6082b" hidden="1">#REF!</definedName>
    <definedName name="_87d2a407ef244a8191f4f3c3efad1ddc" hidden="1">#REF!</definedName>
    <definedName name="_87feda5370494d0ebb859f68f9ffc6d6" hidden="1">#REF!</definedName>
    <definedName name="_88__123Graph_EMC_CSDRA" hidden="1">'[10]#REF'!$E$201:$T$201</definedName>
    <definedName name="_88__FDSAUDITLINK__">{"fdsup://IBCentral/FAT Viewer?action=UPDATE&amp;creator=factset&amp;DOC_NAME=fat:reuters_qtrly_source_window.fat&amp;display_string=Audit&amp;DYN_ARGS=TRUE&amp;VAR:ID1=68823920&amp;VAR:RCODE=FEBIT&amp;VAR:SDATE=20070699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88__FDSAUDITLINK___1">{"fdsup://Directions/FactSet Auditing Viewer?action=AUDIT_VALUE&amp;DB=129&amp;ID1=64118Q10&amp;VALUEID=02001&amp;SDATE=201201&amp;PERIODTYPE=QTR_STD&amp;SCFT=3&amp;window=popup_no_bar&amp;width=385&amp;height=120&amp;START_MAXIMIZED=FALSE&amp;creator=factset&amp;display_string=Audit"}</definedName>
    <definedName name="_880__FDSAUDITLINK__">{"fdsup://directions/FAT Viewer?action=UPDATE&amp;creator=factset&amp;DYN_ARGS=TRUE&amp;DOC_NAME=FAT:FQL_AUDITING_CLIENT_TEMPLATE.FAT&amp;display_string=Audit&amp;VAR:KEY=NKTEFIJYBY&amp;VAR:QUERY=RkZfRU5UUlBSX1ZBTF9EQUlMWSg0MDQyMiwsLCwsJ0JBUycp&amp;WINDOW=FIRST_POPUP&amp;HEIGHT=450&amp;WIDTH=","450&amp;START_MAXIMIZED=FALSE&amp;VAR:CALENDAR=US&amp;VAR:SYMBOL=TYC&amp;VAR:INDEX=0"}</definedName>
    <definedName name="_880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80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80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80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80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80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80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80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80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80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81__FDSAUDITLINK__">{"fdsup://directions/FAT Viewer?action=UPDATE&amp;creator=factset&amp;DYN_ARGS=TRUE&amp;DOC_NAME=FAT:FQL_AUDITING_CLIENT_TEMPLATE.FAT&amp;display_string=Audit&amp;VAR:KEY=TQRWDCFKBO&amp;VAR:QUERY=RkZfRU5UUlBSX1ZBTF9EQUlMWSg0MDQyMiwsLCwsJ0JBUycp&amp;WINDOW=FIRST_POPUP&amp;HEIGHT=450&amp;WIDTH=","450&amp;START_MAXIMIZED=FALSE&amp;VAR:CALENDAR=US&amp;VAR:SYMBOL=TXT&amp;VAR:INDEX=0"}</definedName>
    <definedName name="_881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81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81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81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81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81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81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81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81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81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82__FDSAUDITLINK__">{"fdsup://directions/FAT Viewer?action=UPDATE&amp;creator=factset&amp;DYN_ARGS=TRUE&amp;DOC_NAME=FAT:FQL_AUDITING_CLIENT_TEMPLATE.FAT&amp;display_string=Audit&amp;VAR:KEY=ZUTUBOTUBS&amp;VAR:QUERY=RkZfRU5UUlBSX1ZBTF9EQUlMWSg0MDQyMiwsLCwsJ0JBUycp&amp;WINDOW=FIRST_POPUP&amp;HEIGHT=450&amp;WIDTH=","450&amp;START_MAXIMIZED=FALSE&amp;VAR:CALENDAR=US&amp;VAR:SYMBOL=ROK&amp;VAR:INDEX=0"}</definedName>
    <definedName name="_882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82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82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82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82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82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82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82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82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82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83__FDSAUDITLINK__">{"fdsup://directions/FAT Viewer?action=UPDATE&amp;creator=factset&amp;DYN_ARGS=TRUE&amp;DOC_NAME=FAT:FQL_AUDITING_CLIENT_TEMPLATE.FAT&amp;display_string=Audit&amp;VAR:KEY=HODCFUFSVY&amp;VAR:QUERY=RkZfRU5UUlBSX1ZBTF9EQUlMWSg0MDQyMiwsLCwsJ0JBUycp&amp;WINDOW=FIRST_POPUP&amp;HEIGHT=450&amp;WIDTH=","450&amp;START_MAXIMIZED=FALSE&amp;VAR:CALENDAR=US&amp;VAR:SYMBOL=PH&amp;VAR:INDEX=0"}</definedName>
    <definedName name="_883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83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83143a85de04636bbce56632d873e42" hidden="1">#REF!</definedName>
    <definedName name="_883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83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83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83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83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83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83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83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84__FDSAUDITLINK__">{"fdsup://directions/FAT Viewer?action=UPDATE&amp;creator=factset&amp;DYN_ARGS=TRUE&amp;DOC_NAME=FAT:FQL_AUDITING_CLIENT_TEMPLATE.FAT&amp;display_string=Audit&amp;VAR:KEY=LGVWBGTCNO&amp;VAR:QUERY=RkZfRU5UUlBSX1ZBTF9EQUlMWSg0MDQyMiwsLCwsJ0JBUycp&amp;WINDOW=FIRST_POPUP&amp;HEIGHT=450&amp;WIDTH=","450&amp;START_MAXIMIZED=FALSE&amp;VAR:CALENDAR=US&amp;VAR:SYMBOL=JCI&amp;VAR:INDEX=0"}</definedName>
    <definedName name="_884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84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84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84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84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84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84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84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84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84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85__FDSAUDITLINK__">{"fdsup://directions/FAT Viewer?action=UPDATE&amp;creator=factset&amp;DYN_ARGS=TRUE&amp;DOC_NAME=FAT:FQL_AUDITING_CLIENT_TEMPLATE.FAT&amp;display_string=Audit&amp;VAR:KEY=VGFGFAJKTG&amp;VAR:QUERY=RkZfRU5UUlBSX1ZBTF9EQUlMWSg0MDQyMiwsLCwsJ0JBUycp&amp;WINDOW=FIRST_POPUP&amp;HEIGHT=450&amp;WIDTH=","450&amp;START_MAXIMIZED=FALSE&amp;VAR:CALENDAR=US&amp;VAR:SYMBOL=ITT&amp;VAR:INDEX=0"}</definedName>
    <definedName name="_885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85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85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85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85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85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85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85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85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85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86__FDSAUDITLINK__">{"fdsup://directions/FAT Viewer?action=UPDATE&amp;creator=factset&amp;DYN_ARGS=TRUE&amp;DOC_NAME=FAT:FQL_AUDITING_CLIENT_TEMPLATE.FAT&amp;display_string=Audit&amp;VAR:KEY=JMJCZQJARU&amp;VAR:QUERY=RkZfRU5UUlBSX1ZBTF9EQUlMWSg0MDQyMiwsLCwsJ0JBUycp&amp;WINDOW=FIRST_POPUP&amp;HEIGHT=450&amp;WIDTH=","450&amp;START_MAXIMIZED=FALSE&amp;VAR:CALENDAR=US&amp;VAR:SYMBOL=IR&amp;VAR:INDEX=0"}</definedName>
    <definedName name="_886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86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86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86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86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86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86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86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86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86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87__FDSAUDITLINK__">{"fdsup://directions/FAT Viewer?action=UPDATE&amp;creator=factset&amp;DYN_ARGS=TRUE&amp;DOC_NAME=FAT:FQL_AUDITING_CLIENT_TEMPLATE.FAT&amp;display_string=Audit&amp;VAR:KEY=BQBWJWZWPM&amp;VAR:QUERY=RkZfRU5UUlBSX1ZBTF9EQUlMWSg0MDQyMiwsLCwsJ0JBUycp&amp;WINDOW=FIRST_POPUP&amp;HEIGHT=450&amp;WIDTH=","450&amp;START_MAXIMIZED=FALSE&amp;VAR:CALENDAR=US&amp;VAR:SYMBOL=ITW&amp;VAR:INDEX=0"}</definedName>
    <definedName name="_887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87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87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87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87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87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87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87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87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87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88__FDSAUDITLINK__">{"fdsup://directions/FAT Viewer?action=UPDATE&amp;creator=factset&amp;DYN_ARGS=TRUE&amp;DOC_NAME=FAT:FQL_AUDITING_CLIENT_TEMPLATE.FAT&amp;display_string=Audit&amp;VAR:KEY=RIFOXSVETQ&amp;VAR:QUERY=RkZfRU5UUlBSX1ZBTF9EQUlMWSg0MDQyMiwsLCwsJ0JBUycp&amp;WINDOW=FIRST_POPUP&amp;HEIGHT=450&amp;WIDTH=","450&amp;START_MAXIMIZED=FALSE&amp;VAR:CALENDAR=US&amp;VAR:SYMBOL=HON&amp;VAR:INDEX=0"}</definedName>
    <definedName name="_888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88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88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88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88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88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88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88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88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88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89__FDSAUDITLINK__">{"fdsup://directions/FAT Viewer?action=UPDATE&amp;creator=factset&amp;DYN_ARGS=TRUE&amp;DOC_NAME=FAT:FQL_AUDITING_CLIENT_TEMPLATE.FAT&amp;display_string=Audit&amp;VAR:KEY=LEZIFEHQBS&amp;VAR:QUERY=RkZfRU5UUlBSX1ZBTF9EQUlMWSg0MDQyMiwsLCwsJ0JBUycp&amp;WINDOW=FIRST_POPUP&amp;HEIGHT=450&amp;WIDTH=","450&amp;START_MAXIMIZED=FALSE&amp;VAR:CALENDAR=US&amp;VAR:SYMBOL=GE&amp;VAR:INDEX=0"}</definedName>
    <definedName name="_889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89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89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89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89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89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89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89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89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89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9__123Graph_EMC_CSGEO" hidden="1">'[10]#REF'!$E$193:$T$193</definedName>
    <definedName name="_89__FDSAUDITLINK__">{"fdsup://IBCentral/FAT Viewer?action=UPDATE&amp;creator=factset&amp;DOC_NAME=fat:reuters_qtrly_source_window.fat&amp;display_string=Audit&amp;DYN_ARGS=TRUE&amp;VAR:ID1=92956610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89__FDSAUDITLINK___1">{"fdsup://Directions/FactSet Auditing Viewer?action=AUDIT_VALUE&amp;DB=129&amp;ID1=75008610&amp;VALUEID=05194&amp;SDATE=201201&amp;PERIODTYPE=QTR_STD&amp;SCFT=3&amp;window=popup_no_bar&amp;width=385&amp;height=120&amp;START_MAXIMIZED=FALSE&amp;creator=factset&amp;display_string=Audit"}</definedName>
    <definedName name="_890__FDSAUDITLINK__">{"fdsup://directions/FAT Viewer?action=UPDATE&amp;creator=factset&amp;DYN_ARGS=TRUE&amp;DOC_NAME=FAT:FQL_AUDITING_CLIENT_TEMPLATE.FAT&amp;display_string=Audit&amp;VAR:KEY=TORYJSLIZW&amp;VAR:QUERY=RkZfRU5UUlBSX1ZBTF9EQUlMWSg0MDQyMiwsLCwsJ0JBUycp&amp;WINDOW=FIRST_POPUP&amp;HEIGHT=450&amp;WIDTH=","450&amp;START_MAXIMIZED=FALSE&amp;VAR:CALENDAR=US&amp;VAR:SYMBOL=EMR&amp;VAR:INDEX=0"}</definedName>
    <definedName name="_890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90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90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90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90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90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890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890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890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890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891__FDSAUDITLINK__">{"fdsup://directions/FAT Viewer?action=UPDATE&amp;creator=factset&amp;DYN_ARGS=TRUE&amp;DOC_NAME=FAT:FQL_AUDITING_CLIENT_TEMPLATE.FAT&amp;display_string=Audit&amp;VAR:KEY=ZKFQNKVCPM&amp;VAR:QUERY=RkZfRU5UUlBSX1ZBTF9EQUlMWSg0MDQyMiwsLCwsJ0JBUycp&amp;WINDOW=FIRST_POPUP&amp;HEIGHT=450&amp;WIDTH=","450&amp;START_MAXIMIZED=FALSE&amp;VAR:CALENDAR=US&amp;VAR:SYMBOL=ETN&amp;VAR:INDEX=0"}</definedName>
    <definedName name="_891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891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891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891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891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891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891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891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891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891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892__FDSAUDITLINK__">{"fdsup://directions/FAT Viewer?action=UPDATE&amp;creator=factset&amp;DYN_ARGS=TRUE&amp;DOC_NAME=FAT:FQL_AUDITING_CLIENT_TEMPLATE.FAT&amp;display_string=Audit&amp;VAR:KEY=HSHQPWRGXK&amp;VAR:QUERY=RkZfRU5UUlBSX1ZBTF9EQUlMWSg0MDQyMiwsLCwsJ0JBUycp&amp;WINDOW=FIRST_POPUP&amp;HEIGHT=450&amp;WIDTH=","450&amp;START_MAXIMIZED=FALSE&amp;VAR:CALENDAR=US&amp;VAR:SYMBOL=DOV&amp;VAR:INDEX=0"}</definedName>
    <definedName name="_892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892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892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892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892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892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892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892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892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92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893__FDSAUDITLINK__">{"fdsup://directions/FAT Viewer?action=UPDATE&amp;creator=factset&amp;DYN_ARGS=TRUE&amp;DOC_NAME=FAT:FQL_AUDITING_CLIENT_TEMPLATE.FAT&amp;display_string=Audit&amp;VAR:KEY=RETIHOVCLE&amp;VAR:QUERY=RkZfRU5UUlBSX1ZBTF9EQUlMWSg0MDQyMiwsLCwsJ0JBUycp&amp;WINDOW=FIRST_POPUP&amp;HEIGHT=450&amp;WIDTH=","450&amp;START_MAXIMIZED=FALSE&amp;VAR:CALENDAR=US&amp;VAR:SYMBOL=DHR&amp;VAR:INDEX=0"}</definedName>
    <definedName name="_893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893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893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893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893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893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893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893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893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893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894__FDSAUDITLINK__">{"fdsup://directions/FAT Viewer?action=UPDATE&amp;creator=factset&amp;DYN_ARGS=TRUE&amp;DOC_NAME=FAT:FQL_AUDITING_CLIENT_TEMPLATE.FAT&amp;display_string=Audit&amp;VAR:KEY=VOPUBYBYXU&amp;VAR:QUERY=RkZfRU5UUlBSX1ZBTF9EQUlMWSg0MDQyMiwsLCwsJ0JBUycp&amp;WINDOW=FIRST_POPUP&amp;HEIGHT=450&amp;WIDTH=","450&amp;START_MAXIMIZED=FALSE&amp;VAR:CALENDAR=US&amp;VAR:SYMBOL=CBE&amp;VAR:INDEX=0"}</definedName>
    <definedName name="_894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894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894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894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894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894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894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894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894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894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895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95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895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95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895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895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895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895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895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895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895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896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96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896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896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896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896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896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896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896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896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896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897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97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897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897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897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897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897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897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897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897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897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98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898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98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898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898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898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898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898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898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898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898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899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899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899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899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899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899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899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899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899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899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899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8a7fdb2e0f3049cb860038989dce5644" hidden="1">#REF!</definedName>
    <definedName name="_8ae71aa7884b4882836c818acf7651ee" hidden="1">#REF!</definedName>
    <definedName name="_8b1e5bddb6374add8440807606d69e40" hidden="1">#REF!</definedName>
    <definedName name="_8b68e0cad98041b49c178dfe2434a0c2" hidden="1">#REF!</definedName>
    <definedName name="_8bf9a64d7a0f4405bee760349a34597a" hidden="1">#REF!</definedName>
    <definedName name="_8c5874770c5e412898a6ba867bed7cfc" hidden="1">#REF!</definedName>
    <definedName name="_8c6fff2326844365bedc5511401cc0f3" hidden="1">#REF!</definedName>
    <definedName name="_8e57774b1cfb4615a74f80d4045d1dba" hidden="1">#REF!</definedName>
    <definedName name="_8eceaa38973b40c38142fb0d864fd8ba" hidden="1">#REF!</definedName>
    <definedName name="_8efccedbcc794e089ce75981c3d91e9e" hidden="1">#REF!</definedName>
    <definedName name="_8f2eb137694d4dbd9acd49229947a082" hidden="1">#REF!</definedName>
    <definedName name="_8ff894c38c6d4181a4537a4d33c6b808" hidden="1">#REF!</definedName>
    <definedName name="_9__123Graph_AMC_CSDRA" hidden="1">'[10]#REF'!$E$194:$T$194</definedName>
    <definedName name="_9__123Graph_XCHART_1" hidden="1">[5]DSAR!$A$6:$A$32</definedName>
    <definedName name="_9__FDSAUDITLINK__">{"fdsup://directions/FAT Viewer?action=UPDATE&amp;creator=factset&amp;DYN_ARGS=TRUE&amp;DOC_NAME=FAT:FQL_AUDITING_CLIENT_TEMPLATE.FAT&amp;display_string=Audit&amp;VAR:KEY=FOFMJWNAXG&amp;VAR:QUERY=RkZfQ0FQRVgoQU5OLDBGWSwsLCxVU0Qp&amp;WINDOW=FIRST_POPUP&amp;HEIGHT=450&amp;WIDTH=450&amp;START_MAXIMI","ZED=FALSE&amp;VAR:CALENDAR=US&amp;VAR:SYMBOL=X&amp;VAR:INDEX=0"}</definedName>
    <definedName name="_9__FDSAUDITLINK___1">{"fdsup://Directions/FactSet Auditing Viewer?action=AUDIT_VALUE&amp;DB=129&amp;ID1=75657710&amp;VALUEID=18321&amp;SDATE=2010&amp;PERIODTYPE=ANN_STD&amp;SCFT=3&amp;window=popup_no_bar&amp;width=385&amp;height=120&amp;START_MAXIMIZED=FALSE&amp;creator=factset&amp;display_string=Audit"}</definedName>
    <definedName name="_9_09">#REF!</definedName>
    <definedName name="_90__123Graph_EMC_CSISP" hidden="1">'[10]#REF'!$E$185:$T$185</definedName>
    <definedName name="_90__FDSAUDITLINK__">{"fdsup://IBCentral/FAT Viewer?action=UPDATE&amp;creator=factset&amp;DOC_NAME=fat:reuters_qtrly_source_window.fat&amp;display_string=Audit&amp;DYN_ARGS=TRUE&amp;VAR:ID1=31385510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90__FDSAUDITLINK___1">{"fdsup://Directions/FactSet Auditing Viewer?action=AUDIT_VALUE&amp;DB=129&amp;ID1=64118Q10&amp;VALUEID=05194&amp;SDATE=201201&amp;PERIODTYPE=QTR_STD&amp;SCFT=3&amp;window=popup_no_bar&amp;width=385&amp;height=120&amp;START_MAXIMIZED=FALSE&amp;creator=factset&amp;display_string=Audit"}</definedName>
    <definedName name="_900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00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00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00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00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00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00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00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00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00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00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01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01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01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01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01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01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01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01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01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01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01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02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02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02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02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02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02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02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02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02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02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02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03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03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03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03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03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03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03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03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03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03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03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04__FDSAUDITLINK__">{"fdsup://Directions/FactSet Auditing Viewer?action=AUDIT_VALUE&amp;DB=129&amp;ID1=G2414010&amp;VALUEID=01001&amp;SDATE=2008&amp;PERIODTYPE=ANN_STD&amp;SCFT=3&amp;window=popup_no_bar&amp;width=385&amp;height=120&amp;START_MAXIMIZED=FALSE&amp;creator=factset&amp;display_string=Audit"}</definedName>
    <definedName name="_904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04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04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04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04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04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04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04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04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04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05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05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05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05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05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05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05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05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05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05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05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06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06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06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06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06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06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06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06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06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06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06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07__FDSAUDITLINK__">{"fdsup://Directions/FactSet Auditing Viewer?action=AUDIT_VALUE&amp;DB=129&amp;ID1=88579Y10&amp;VALUEID=04601&amp;SDATE=2008&amp;PERIODTYPE=ANN_STD&amp;SCFT=3&amp;window=popup_no_bar&amp;width=385&amp;height=120&amp;START_MAXIMIZED=FALSE&amp;creator=factset&amp;display_string=Audit"}</definedName>
    <definedName name="_907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07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07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07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07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07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07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07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07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07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08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08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08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08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08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08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08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08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08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08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08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09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09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09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09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09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09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09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09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09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09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09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0a7ac5f0fb44feb93a208af979dd0c2" hidden="1">#REF!</definedName>
    <definedName name="_90b9fcffef2d44d28c337a7e289aadd3" hidden="1">#REF!</definedName>
    <definedName name="_90dfc80888414869a6fe435ce2fe6160" hidden="1">#REF!</definedName>
    <definedName name="_91__123Graph_EMC_CSPCB" hidden="1">'[10]#REF'!$E$177:$T$177</definedName>
    <definedName name="_91__FDSAUDITLINK__">{"fdsup://IBCentral/FAT Viewer?action=UPDATE&amp;creator=factset&amp;DOC_NAME=fat:reuters_qtrly_source_window.fat&amp;display_string=Audit&amp;DYN_ARGS=TRUE&amp;VAR:ID1=34520320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91__FDSAUDITLINK___1">{"fdsup://Directions/FactSet Auditing Viewer?action=AUDIT_VALUE&amp;DB=129&amp;ID1=20670810&amp;VALUEID=18321&amp;SDATE=2011&amp;PERIODTYPE=ANN_STD&amp;SCFT=3&amp;window=popup_no_bar&amp;width=385&amp;height=120&amp;START_MAXIMIZED=FALSE&amp;creator=factset&amp;display_string=Audit"}</definedName>
    <definedName name="_910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10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10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10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10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10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10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10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10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10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10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11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11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11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11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11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11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11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11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11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11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11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12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12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12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12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12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12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12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12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12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12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12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13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13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13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13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13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13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13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13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13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13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13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14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14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14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14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14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14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14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14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14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14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148376c1eba49bcbc4515d7a548ca4b" hidden="1">#REF!</definedName>
    <definedName name="_914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15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15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15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15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15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15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15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15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15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15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15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16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16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16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16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16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16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16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16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16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16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16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17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17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17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17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17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17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17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17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17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17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17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18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18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18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18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18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18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18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18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18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18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18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19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19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19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19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19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19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19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19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19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19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19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1cd539b6ca3407d88d09588b066934c" hidden="1">#REF!</definedName>
    <definedName name="_92__123Graph_EMC_CSZEM" hidden="1">'[10]#REF'!$E$217:$T$217</definedName>
    <definedName name="_92__FDSAUDITLINK__">{"fdsup://IBCentral/FAT Viewer?action=UPDATE&amp;creator=factset&amp;DOC_NAME=fat:reuters_qtrly_source_window.fat&amp;display_string=Audit&amp;DYN_ARGS=TRUE&amp;VAR:ID1=68823920&amp;VAR:RCODE=FEBIT&amp;VAR:SDATE=20080699&amp;VAR:FREQ=Quarterly&amp;VAR:RELITEM=RP&amp;VAR:CURRENCY=&amp;VAR:CURRSOURCE=E","XSHARE&amp;VAR:NATFREQ=QUARTERLY&amp;VAR:RFIELD=FINALIZED&amp;VAR:DB_TYPE=&amp;VAR:UNITS=M&amp;window=popup&amp;width=450&amp;height=300&amp;START_MAXIMIZED=FALSE"}</definedName>
    <definedName name="_92__FDSAUDITLINK___1">{"fdsup://directions/FAT Viewer?action=UPDATE&amp;creator=factset&amp;DYN_ARGS=TRUE&amp;DOC_NAME=FAT:FQL_AUDITING_CLIENT_TEMPLATE.FAT&amp;display_string=Audit&amp;VAR:KEY=AZUXELUHCX&amp;VAR:QUERY=RkZfRUJJVChDQUwsMjAxMCwsLCxVU0Qp&amp;WINDOW=FIRST_POPUP&amp;HEIGHT=450&amp;WIDTH=450&amp;START_MAXIMI","ZED=FALSE&amp;VAR:CALENDAR=US&amp;VAR:SYMBOL=JIVE&amp;VAR:INDEX=0"}</definedName>
    <definedName name="_920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20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20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20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20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20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20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20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20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20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20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21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21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21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21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21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21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21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21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21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21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21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22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22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22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22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22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22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22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22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22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22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22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23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23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23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23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23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23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23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23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23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23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23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24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24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24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24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24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24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24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24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24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24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24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24fde007a1441cda56af8b0b69b8a0c" hidden="1">#REF!</definedName>
    <definedName name="_925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25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25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25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25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25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25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25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25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25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25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26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26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26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26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26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26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26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26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26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26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26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27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27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27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27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2726773ecc64e45be2d279ffe08f4d6" hidden="1">#REF!</definedName>
    <definedName name="_927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27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27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27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27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27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27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28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28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28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28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28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28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28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28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28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28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28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29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29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29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29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29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29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29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29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29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29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29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3__123Graph_ER_DCON" hidden="1">[10]Sheet3!#REF!</definedName>
    <definedName name="_93__FDSAUDITLINK__">{"fdsup://IBCentral/FAT Viewer?action=UPDATE&amp;creator=factset&amp;DOC_NAME=fat:reuters_qtrly_source_window.fat&amp;display_string=Audit&amp;DYN_ARGS=TRUE&amp;VAR:ID1=92956610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3__FDSAUDITLINK___1">{"fdsup://directions/FAT Viewer?action=UPDATE&amp;creator=factset&amp;DYN_ARGS=TRUE&amp;DOC_NAME=FAT:FQL_AUDITING_CLIENT_TEMPLATE.FAT&amp;display_string=Audit&amp;VAR:KEY=MHSTWXUJMT&amp;VAR:QUERY=RkZfRUJJVChDQUwsMjAxMCwsLCxVU0Qp&amp;WINDOW=FIRST_POPUP&amp;HEIGHT=450&amp;WIDTH=450&amp;START_MAXIMI","ZED=FALSE&amp;VAR:CALENDAR=US&amp;VAR:SYMBOL=SREV&amp;VAR:INDEX=0"}</definedName>
    <definedName name="_930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30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30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30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30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30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30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30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30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30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30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31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31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31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31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31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31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31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31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31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31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31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32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32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32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32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32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32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32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32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32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32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32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33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33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33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33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33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33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33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33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33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33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33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34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34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34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34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34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34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34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34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34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34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34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35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35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35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35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35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35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35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35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35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35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35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36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36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36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36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36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36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36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36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36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36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36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37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37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37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37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37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37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37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37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37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37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37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38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38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38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38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38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38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38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38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38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38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38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39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39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39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39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39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39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39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39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39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39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39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3ec00620c8d493496d1a9ac35337062" hidden="1">#REF!</definedName>
    <definedName name="_94__123Graph_ER_DDRA" hidden="1">[10]Sheet3!#REF!</definedName>
    <definedName name="_94__FDSAUDITLINK__">{"fdsup://IBCentral/FAT Viewer?action=UPDATE&amp;creator=factset&amp;DOC_NAME=fat:reuters_qtrly_source_window.fat&amp;display_string=Audit&amp;DYN_ARGS=TRUE&amp;VAR:ID1=31385510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4__FDSAUDITLINK___1">{"fdsup://Directions/FactSet Auditing Viewer?action=AUDIT_VALUE&amp;DB=129&amp;ID1=64118Q10&amp;VALUEID=18141&amp;SDATE=2011&amp;PERIODTYPE=ANN_STD&amp;SCFT=3&amp;window=popup_no_bar&amp;width=385&amp;height=120&amp;START_MAXIMIZED=FALSE&amp;creator=factset&amp;display_string=Audit"}</definedName>
    <definedName name="_940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40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40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40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40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40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40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40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40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40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40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41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41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41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41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41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41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41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41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41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41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41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42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42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42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42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42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42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42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42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42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42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42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42c231e56534426871ca16c4a1a4736" hidden="1">#REF!</definedName>
    <definedName name="_943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43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43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43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43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43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43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43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43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43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43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44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44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44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44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44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44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44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44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44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44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44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45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45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450ded83da742d1a711122720a38b79" hidden="1">#REF!</definedName>
    <definedName name="_945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45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45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45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45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45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45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45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45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46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46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46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46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46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46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46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46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46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46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46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47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47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47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47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47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473de2b58074b22b6ef3bbb7709c4ea" hidden="1">#REF!</definedName>
    <definedName name="_947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47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47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47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47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47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48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48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48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48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48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48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48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48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48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48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48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49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49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49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49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49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49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49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49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49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49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49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4998ba687c64718ab4996f7d4390715" hidden="1">#REF!</definedName>
    <definedName name="_949e076d02a043ef990d0c568ceb7e5a" hidden="1">#REF!</definedName>
    <definedName name="_94a54fc8b7da4d70ae01edf290751204" hidden="1">#REF!</definedName>
    <definedName name="_94ac9c7bc3b548f5ab3abfd663105113" hidden="1">#REF!</definedName>
    <definedName name="_95__123Graph_ER_DGEO" hidden="1">[10]Sheet3!#REF!</definedName>
    <definedName name="_95__FDSAUDITLINK__">{"fdsup://IBCentral/FAT Viewer?action=UPDATE&amp;creator=factset&amp;DOC_NAME=fat:reuters_qtrly_source_window.fat&amp;display_string=Audit&amp;DYN_ARGS=TRUE&amp;VAR:ID1=34520320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_1">{"fdsup://Directions/FactSet Auditing Viewer?action=AUDIT_VALUE&amp;DB=129&amp;ID1=20670810&amp;VALUEID=18141&amp;SDATE=2011&amp;PERIODTYPE=ANN_STD&amp;SCFT=3&amp;window=popup_no_bar&amp;width=385&amp;height=120&amp;START_MAXIMIZED=FALSE&amp;creator=factset&amp;display_string=Audit"}</definedName>
    <definedName name="_950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50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50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50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50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50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50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50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50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50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50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51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51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51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51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51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51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51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51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51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51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51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52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52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52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52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52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52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52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52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52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52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52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53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53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53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53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53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53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53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53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53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53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53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54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54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54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54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54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54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54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54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54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54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54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55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55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55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55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55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55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55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55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55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55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55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56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56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56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56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56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56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56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56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56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56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56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57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57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57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57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57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57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57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57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57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57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57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58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58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58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58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58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58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58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58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58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58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58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59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59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59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59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59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59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59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59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59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59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59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6__123Graph_ER_DISP" hidden="1">[10]Sheet3!#REF!</definedName>
    <definedName name="_96__FDSAUDITLINK__">{"fdsup://IBCentral/FAT Viewer?action=UPDATE&amp;creator=factset&amp;DOC_NAME=fat:reuters_qtrly_source_window.fat&amp;display_string=Audit&amp;DYN_ARGS=TRUE&amp;VAR:ID1=68823920&amp;VAR:RCODE=ACAE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_1">{"fdsup://Directions/FactSet Auditing Viewer?action=AUDIT_VALUE&amp;DB=129&amp;ID1=80908T10&amp;VALUEID=02001&amp;SDATE=201201&amp;PERIODTYPE=QTR_STD&amp;SCFT=3&amp;window=popup_no_bar&amp;width=385&amp;height=120&amp;START_MAXIMIZED=FALSE&amp;creator=factset&amp;display_string=Audit"}</definedName>
    <definedName name="_960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60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60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60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60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60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60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60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60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60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60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60eef84dea64439be250b7d7e001fe7" hidden="1">#REF!</definedName>
    <definedName name="_961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61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61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61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61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61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61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61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61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61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61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62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62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62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62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62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62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62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62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62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62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62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63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63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63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63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63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63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63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63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63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63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63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64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64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64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64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64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64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64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64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64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64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64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65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65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65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65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65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65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65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65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65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65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65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66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66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66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66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66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66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66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66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66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66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66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67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67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67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67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67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67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67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67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67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67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67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68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68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68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68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68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68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68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68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68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68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68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69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69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69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69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69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69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69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69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69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69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69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7__123Graph_ER_DPCB" hidden="1">[10]Sheet3!#REF!</definedName>
    <definedName name="_97__FDSAUDITLINK__">{"fdsup://IBCentral/FAT Viewer?action=UPDATE&amp;creator=factset&amp;DOC_NAME=fat:reuters_qtrly_source_window.fat&amp;display_string=Audit&amp;DYN_ARGS=TRUE&amp;VAR:ID1=92956610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_1">{"fdsup://Directions/FactSet Auditing Viewer?action=AUDIT_VALUE&amp;DB=129&amp;ID1=04685W10&amp;VALUEID=05194&amp;SDATE=201201&amp;PERIODTYPE=QTR_STD&amp;SCFT=3&amp;window=popup_no_bar&amp;width=385&amp;height=120&amp;START_MAXIMIZED=FALSE&amp;creator=factset&amp;display_string=Audit"}</definedName>
    <definedName name="_970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70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70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70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70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70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70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70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70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70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70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71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71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71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71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71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71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71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71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71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71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71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72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72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72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72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72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72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72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72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72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72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72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73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73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73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73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73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73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73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73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73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73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73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74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74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74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74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74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74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74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74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74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74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74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75__FDSAUDITLINK__">{"fdsup://Directions/FactSet Auditing Viewer?action=AUDIT_VALUE&amp;DB=129&amp;ID1=629467&amp;VALUEID=01001&amp;SDATE=2010&amp;PERIODTYPE=ANN_STD&amp;SCFT=3&amp;window=popup_no_bar&amp;width=385&amp;height=120&amp;START_MAXIMIZED=FALSE&amp;creator=factset&amp;display_string=Audit"}</definedName>
    <definedName name="_975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75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75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75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75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75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75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75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75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75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76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76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76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76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76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76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76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76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76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76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76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77__FDSAUDITLINK__">{"fdsup://Directions/FactSet Auditing Viewer?action=AUDIT_VALUE&amp;DB=129&amp;ID1=627857&amp;VALUEID=01001&amp;SDATE=2009&amp;PERIODTYPE=ANN_STD&amp;SCFT=3&amp;window=popup_no_bar&amp;width=385&amp;height=120&amp;START_MAXIMIZED=FALSE&amp;creator=factset&amp;display_string=Audit"}</definedName>
    <definedName name="_977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77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77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77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77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77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77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77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77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77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78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78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78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78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78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78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78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78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78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78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78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79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79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79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79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79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79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79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79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79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79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79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79fa9e16e26483db61b623971253abb" hidden="1">#REF!</definedName>
    <definedName name="_98__123Graph_ER_DSAL" hidden="1">[10]Sheet3!#REF!</definedName>
    <definedName name="_98__FDSAUDITLINK__">{"fdsup://IBCentral/FAT Viewer?action=UPDATE&amp;creator=factset&amp;DOC_NAME=fat:reuters_qtrly_source_window.fat&amp;display_string=Audit&amp;DYN_ARGS=TRUE&amp;VAR:ID1=31385510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8__FDSAUDITLINK___1">{"fdsup://Directions/FactSet Auditing Viewer?action=AUDIT_VALUE&amp;DB=129&amp;ID1=80908T10&amp;VALUEID=05194&amp;SDATE=201201&amp;PERIODTYPE=QTR_STD&amp;SCFT=3&amp;window=popup_no_bar&amp;width=385&amp;height=120&amp;START_MAXIMIZED=FALSE&amp;creator=factset&amp;display_string=Audit"}</definedName>
    <definedName name="_980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80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80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80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80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80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80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80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80625e3f6ee483188e39042866d03e8" hidden="1">#REF!</definedName>
    <definedName name="_980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80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80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81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810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811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812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813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814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815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816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817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818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819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82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820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821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822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823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824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825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826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82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82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82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83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83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83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83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83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83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83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83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83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83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83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84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840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841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842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843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844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845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846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847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848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849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85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850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851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852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853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854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855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856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857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858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859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86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860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861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862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863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864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865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866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867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868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869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87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870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871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872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873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874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875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876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877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878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879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88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880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881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882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883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884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885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886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887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888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889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89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890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891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892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893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894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895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896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897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898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899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8e3bc2f065547969fddb31946bbf59f" hidden="1">#REF!</definedName>
    <definedName name="_99__123Graph_ER_DZEM" hidden="1">[10]Sheet3!#REF!</definedName>
    <definedName name="_99__FDSAUDITLINK__">{"fdsup://IBCentral/FAT Viewer?action=UPDATE&amp;creator=factset&amp;DOC_NAME=fat:reuters_qtrly_source_window.fat&amp;display_string=Audit&amp;DYN_ARGS=TRUE&amp;VAR:ID1=34520320&amp;VAR:RCODE=STLD&amp;VAR:SDATE=20080699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9__FDSAUDITLINK___1">{"fdsup://Directions/FactSet Auditing Viewer?action=AUDIT_VALUE&amp;DB=129&amp;ID1=76124810&amp;VALUEID=03249&amp;SDATE=2011&amp;PERIODTYPE=ANN_STD&amp;SCFT=3&amp;window=popup_no_bar&amp;width=385&amp;height=120&amp;START_MAXIMIZED=FALSE&amp;creator=factset&amp;display_string=Audit"}</definedName>
    <definedName name="_990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900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901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902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903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904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905__FDSAUDITLINK__">{"fdsup://directions/FAT Viewer?action=UPDATE&amp;creator=factset&amp;DYN_ARGS=TRUE&amp;DOC_NAME=FAT:FQL_AUDITING_CLIENT_TEMPLATE.FAT&amp;display_string=Audit&amp;VAR:KEY=XSPEHCZUDI&amp;VAR:QUERY=RkZfRU5UUlBSX1ZBTF9EQUlMWSg0MDUzMCwsLCwsJ0JBUycp&amp;WINDOW=FIRST_POPUP&amp;HEIGHT=450&amp;WIDTH=","450&amp;START_MAXIMIZED=FALSE&amp;VAR:CALENDAR=US&amp;VAR:SYMBOL=210972&amp;VAR:INDEX=0"}</definedName>
    <definedName name="_9906__FDSAUDITLINK__">{"fdsup://directions/FAT Viewer?action=UPDATE&amp;creator=factset&amp;DYN_ARGS=TRUE&amp;DOC_NAME=FAT:FQL_AUDITING_CLIENT_TEMPLATE.FAT&amp;display_string=Audit&amp;VAR:KEY=NKTQTOJCFO&amp;VAR:QUERY=RkZfRU5UUlBSX1ZBTF9EQUlMWSg0MDUzMCwsLCwsJ0JBUycp&amp;WINDOW=FIRST_POPUP&amp;HEIGHT=450&amp;WIDTH=","450&amp;START_MAXIMIZED=FALSE&amp;VAR:CALENDAR=US&amp;VAR:SYMBOL=BA*&amp;VAR:INDEX=0"}</definedName>
    <definedName name="_9907__FDSAUDITLINK__">{"fdsup://directions/FAT Viewer?action=UPDATE&amp;creator=factset&amp;DYN_ARGS=TRUE&amp;DOC_NAME=FAT:FQL_AUDITING_CLIENT_TEMPLATE.FAT&amp;display_string=Audit&amp;VAR:KEY=VEXKLUTAJY&amp;VAR:QUERY=RkZfRU5UUlBSX1ZBTF9EQUlMWSg0MDUzMCwsLCwsJ0JBUycp&amp;WINDOW=FIRST_POPUP&amp;HEIGHT=450&amp;WIDTH=","450&amp;START_MAXIMIZED=FALSE&amp;VAR:CALENDAR=US&amp;VAR:SYMBOL=BA&amp;VAR:INDEX=0"}</definedName>
    <definedName name="_9908__FDSAUDITLINK__">{"fdsup://directions/FAT Viewer?action=UPDATE&amp;creator=factset&amp;DYN_ARGS=TRUE&amp;DOC_NAME=FAT:FQL_AUDITING_CLIENT_TEMPLATE.FAT&amp;display_string=Audit&amp;VAR:KEY=HQVGBATCZE&amp;VAR:QUERY=RkZfRU5UUlBSX1ZBTF9EQUlMWSg0MDUzMCwsLCwsJ0JBUycp&amp;WINDOW=FIRST_POPUP&amp;HEIGHT=450&amp;WIDTH=","450&amp;START_MAXIMIZED=FALSE&amp;VAR:CALENDAR=US&amp;VAR:SYMBOL=091160&amp;VAR:INDEX=0"}</definedName>
    <definedName name="_9909__FDSAUDITLINK__">{"fdsup://directions/FAT Viewer?action=UPDATE&amp;creator=factset&amp;DYN_ARGS=TRUE&amp;DOC_NAME=FAT:FQL_AUDITING_CLIENT_TEMPLATE.FAT&amp;display_string=Audit&amp;VAR:KEY=HETGNSHWTM&amp;VAR:QUERY=RkZfRU5UUlBSX1ZBTF9EQUlMWSg0MDUzMCwsLCwsJ0JBUycp&amp;WINDOW=FIRST_POPUP&amp;HEIGHT=450&amp;WIDTH=","450&amp;START_MAXIMIZED=FALSE&amp;VAR:CALENDAR=US&amp;VAR:SYMBOL=TDG&amp;VAR:INDEX=0"}</definedName>
    <definedName name="_991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910__FDSAUDITLINK__">{"fdsup://directions/FAT Viewer?action=UPDATE&amp;creator=factset&amp;DYN_ARGS=TRUE&amp;DOC_NAME=FAT:FQL_AUDITING_CLIENT_TEMPLATE.FAT&amp;display_string=Audit&amp;VAR:KEY=VELMDYXUZM&amp;VAR:QUERY=RkZfRU5UUlBSX1ZBTF9EQUlMWSg0MDUzMCwsLCwsJ0JBUycp&amp;WINDOW=FIRST_POPUP&amp;HEIGHT=450&amp;WIDTH=","450&amp;START_MAXIMIZED=FALSE&amp;VAR:CALENDAR=US&amp;VAR:SYMBOL=624359&amp;VAR:INDEX=0"}</definedName>
    <definedName name="_9911__FDSAUDITLINK__">{"fdsup://directions/FAT Viewer?action=UPDATE&amp;creator=factset&amp;DYN_ARGS=TRUE&amp;DOC_NAME=FAT:FQL_AUDITING_CLIENT_TEMPLATE.FAT&amp;display_string=Audit&amp;VAR:KEY=NSDCHUHAJC&amp;VAR:QUERY=RkZfRU5UUlBSX1ZBTF9EQUlMWSg0MDUzMCwsLCwsJ0JBUycp&amp;WINDOW=FIRST_POPUP&amp;HEIGHT=450&amp;WIDTH=","450&amp;START_MAXIMIZED=FALSE&amp;VAR:CALENDAR=US&amp;VAR:SYMBOL=524510&amp;VAR:INDEX=0"}</definedName>
    <definedName name="_9912__FDSAUDITLINK__">{"fdsup://directions/FAT Viewer?action=UPDATE&amp;creator=factset&amp;DYN_ARGS=TRUE&amp;DOC_NAME=FAT:FQL_AUDITING_CLIENT_TEMPLATE.FAT&amp;display_string=Audit&amp;VAR:KEY=FWLUNMDCFA&amp;VAR:QUERY=RkZfRU5UUlBSX1ZBTF9EQUlMWSg0MDUzMCwsLCwsJ0JBUycp&amp;WINDOW=FIRST_POPUP&amp;HEIGHT=450&amp;WIDTH=","450&amp;START_MAXIMIZED=FALSE&amp;VAR:CALENDAR=US&amp;VAR:SYMBOL=B09DHL&amp;VAR:INDEX=0"}</definedName>
    <definedName name="_9913__FDSAUDITLINK__">{"fdsup://directions/FAT Viewer?action=UPDATE&amp;creator=factset&amp;DYN_ARGS=TRUE&amp;DOC_NAME=FAT:FQL_AUDITING_CLIENT_TEMPLATE.FAT&amp;display_string=Audit&amp;VAR:KEY=ZKJIJWNQJK&amp;VAR:QUERY=RkZfRU5UUlBSX1ZBTF9EQUlMWSg0MDUzMCwsLCwsJ0JBUycp&amp;WINDOW=FIRST_POPUP&amp;HEIGHT=450&amp;WIDTH=","450&amp;START_MAXIMIZED=FALSE&amp;VAR:CALENDAR=US&amp;VAR:SYMBOL=HEI.A&amp;VAR:INDEX=0"}</definedName>
    <definedName name="_9914__FDSAUDITLINK__">{"fdsup://directions/FAT Viewer?action=UPDATE&amp;creator=factset&amp;DYN_ARGS=TRUE&amp;DOC_NAME=FAT:FQL_AUDITING_CLIENT_TEMPLATE.FAT&amp;display_string=Audit&amp;VAR:KEY=NEVILGFMHU&amp;VAR:QUERY=RkZfRU5UUlBSX1ZBTF9EQUlMWSg0MDUzMCwsLCwsJ0JBUycp&amp;WINDOW=FIRST_POPUP&amp;HEIGHT=450&amp;WIDTH=","450&amp;START_MAXIMIZED=FALSE&amp;VAR:CALENDAR=US&amp;VAR:SYMBOL=HEI&amp;VAR:INDEX=0"}</definedName>
    <definedName name="_9915__FDSAUDITLINK__">{"fdsup://directions/FAT Viewer?action=UPDATE&amp;creator=factset&amp;DYN_ARGS=TRUE&amp;DOC_NAME=FAT:FQL_AUDITING_CLIENT_TEMPLATE.FAT&amp;display_string=Audit&amp;VAR:KEY=XIRGTEFELY&amp;VAR:QUERY=RkZfRU5UUlBSX1ZBTF9EQUlMWSg0MDUzMCwsLCwsJ0JBUycp&amp;WINDOW=FIRST_POPUP&amp;HEIGHT=450&amp;WIDTH=","450&amp;START_MAXIMIZED=FALSE&amp;VAR:CALENDAR=US&amp;VAR:SYMBOL=CGT&amp;VAR:INDEX=0"}</definedName>
    <definedName name="_9916__FDSAUDITLINK__">{"fdsup://directions/FAT Viewer?action=UPDATE&amp;creator=factset&amp;DYN_ARGS=TRUE&amp;DOC_NAME=FAT:FQL_AUDITING_CLIENT_TEMPLATE.FAT&amp;display_string=Audit&amp;VAR:KEY=BCBYBSVUJK&amp;VAR:QUERY=RkZfRU5UUlBSX1ZBTF9EQUlMWSg0MDUzMCwsLCwsJ0JBUycp&amp;WINDOW=FIRST_POPUP&amp;HEIGHT=450&amp;WIDTH=","450&amp;START_MAXIMIZED=FALSE&amp;VAR:CALENDAR=US&amp;VAR:SYMBOL=B1FP89&amp;VAR:INDEX=0"}</definedName>
    <definedName name="_9917__FDSAUDITLINK__">{"fdsup://directions/FAT Viewer?action=UPDATE&amp;creator=factset&amp;DYN_ARGS=TRUE&amp;DOC_NAME=FAT:FQL_AUDITING_CLIENT_TEMPLATE.FAT&amp;display_string=Audit&amp;VAR:KEY=NIXCNGJCDY&amp;VAR:QUERY=RkZfRU5UUlBSX1ZBTF9EQUlMWSg0MDUzMCwsLCwsJ0JBUycp&amp;WINDOW=FIRST_POPUP&amp;HEIGHT=450&amp;WIDTH=","450&amp;START_MAXIMIZED=FALSE&amp;VAR:CALENDAR=US&amp;VAR:SYMBOL=AIR&amp;VAR:INDEX=0"}</definedName>
    <definedName name="_9918__FDSAUDITLINK__">{"fdsup://directions/FAT Viewer?action=UPDATE&amp;creator=factset&amp;DYN_ARGS=TRUE&amp;DOC_NAME=FAT:FQL_AUDITING_CLIENT_TEMPLATE.FAT&amp;display_string=Audit&amp;VAR:KEY=INQJAZUPCX&amp;VAR:QUERY=RkZfRU5UUlBSX1ZBTF9EQUlMWSg0MDUzMCwsLCwsJ0JBUycp&amp;WINDOW=FIRST_POPUP&amp;HEIGHT=450&amp;WIDTH=","450&amp;START_MAXIMIZED=FALSE&amp;VAR:CALENDAR=US&amp;VAR:SYMBOL=OSK&amp;VAR:INDEX=0"}</definedName>
    <definedName name="_9919__FDSAUDITLINK__">{"fdsup://directions/FAT Viewer?action=UPDATE&amp;creator=factset&amp;DYN_ARGS=TRUE&amp;DOC_NAME=FAT:FQL_AUDITING_CLIENT_TEMPLATE.FAT&amp;display_string=Audit&amp;VAR:KEY=QHYXKPQPEH&amp;VAR:QUERY=RkZfRU5UUlBSX1ZBTF9EQUlMWSg0MDUzMCwsLCwsJ0JBUycp&amp;WINDOW=FIRST_POPUP&amp;HEIGHT=450&amp;WIDTH=","450&amp;START_MAXIMIZED=FALSE&amp;VAR:CALENDAR=US&amp;VAR:SYMBOL=UTX&amp;VAR:INDEX=0"}</definedName>
    <definedName name="_992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920__FDSAUDITLINK__">{"fdsup://directions/FAT Viewer?action=UPDATE&amp;creator=factset&amp;DYN_ARGS=TRUE&amp;DOC_NAME=FAT:FQL_AUDITING_CLIENT_TEMPLATE.FAT&amp;display_string=Audit&amp;VAR:KEY=HOZIJCRIDO&amp;VAR:QUERY=RkZfRU5UUlBSX1ZBTF9EQUlMWSg0MDUzMCwsLCwsJ0JBUycp&amp;WINDOW=FIRST_POPUP&amp;HEIGHT=450&amp;WIDTH=","450&amp;START_MAXIMIZED=FALSE&amp;VAR:CALENDAR=US&amp;VAR:SYMBOL=ITT&amp;VAR:INDEX=0"}</definedName>
    <definedName name="_9921__FDSAUDITLINK__">{"fdsup://directions/FAT Viewer?action=UPDATE&amp;creator=factset&amp;DYN_ARGS=TRUE&amp;DOC_NAME=FAT:FQL_AUDITING_CLIENT_TEMPLATE.FAT&amp;display_string=Audit&amp;VAR:KEY=DODEFMLADC&amp;VAR:QUERY=RkZfRU5UUlBSX1ZBTF9EQUlMWSg0MDUzMCwsLCwsJ0JBUycp&amp;WINDOW=FIRST_POPUP&amp;HEIGHT=450&amp;WIDTH=","450&amp;START_MAXIMIZED=FALSE&amp;VAR:CALENDAR=US&amp;VAR:SYMBOL=VRNT&amp;VAR:INDEX=0"}</definedName>
    <definedName name="_9922__FDSAUDITLINK__">{"fdsup://directions/FAT Viewer?action=UPDATE&amp;creator=factset&amp;DYN_ARGS=TRUE&amp;DOC_NAME=FAT:FQL_AUDITING_CLIENT_TEMPLATE.FAT&amp;display_string=Audit&amp;VAR:KEY=ZSZOXAZKNK&amp;VAR:QUERY=RkZfRU5UUlBSX1ZBTF9EQUlMWSg0MDUzMCwsLCwsJ0JBUycp&amp;WINDOW=FIRST_POPUP&amp;HEIGHT=450&amp;WIDTH=","450&amp;START_MAXIMIZED=FALSE&amp;VAR:CALENDAR=US&amp;VAR:SYMBOL=RAE&amp;VAR:INDEX=0"}</definedName>
    <definedName name="_9923__FDSAUDITLINK__">{"fdsup://directions/FAT Viewer?action=UPDATE&amp;creator=factset&amp;DYN_ARGS=TRUE&amp;DOC_NAME=FAT:FQL_AUDITING_CLIENT_TEMPLATE.FAT&amp;display_string=Audit&amp;VAR:KEY=HIPMRKFAZM&amp;VAR:QUERY=RkZfRU5UUlBSX1ZBTF9EQUlMWSg0MDUzMCwsLCwsJ0JBUycp&amp;WINDOW=FIRST_POPUP&amp;HEIGHT=450&amp;WIDTH=","450&amp;START_MAXIMIZED=FALSE&amp;VAR:CALENDAR=US&amp;VAR:SYMBOL=OSIS&amp;VAR:INDEX=0"}</definedName>
    <definedName name="_9924__FDSAUDITLINK__">{"fdsup://directions/FAT Viewer?action=UPDATE&amp;creator=factset&amp;DYN_ARGS=TRUE&amp;DOC_NAME=FAT:FQL_AUDITING_CLIENT_TEMPLATE.FAT&amp;display_string=Audit&amp;VAR:KEY=DWZWBQVQHI&amp;VAR:QUERY=RkZfRU5UUlBSX1ZBTF9EQUlMWSg0MDUzMCwsLCwsJ0JBUycp&amp;WINDOW=FIRST_POPUP&amp;HEIGHT=450&amp;WIDTH=","450&amp;START_MAXIMIZED=FALSE&amp;VAR:CALENDAR=US&amp;VAR:SYMBOL=664713&amp;VAR:INDEX=0"}</definedName>
    <definedName name="_9925__FDSAUDITLINK__">{"fdsup://directions/FAT Viewer?action=UPDATE&amp;creator=factset&amp;DYN_ARGS=TRUE&amp;DOC_NAME=FAT:FQL_AUDITING_CLIENT_TEMPLATE.FAT&amp;display_string=Audit&amp;VAR:KEY=HUTKTILUFS&amp;VAR:QUERY=RkZfRU5UUlBSX1ZBTF9EQUlMWSg0MDUzMCwsLCwsJ0JBUycp&amp;WINDOW=FIRST_POPUP&amp;HEIGHT=450&amp;WIDTH=","450&amp;START_MAXIMIZED=FALSE&amp;VAR:CALENDAR=US&amp;VAR:SYMBOL=MSA&amp;VAR:INDEX=0"}</definedName>
    <definedName name="_9926__FDSAUDITLINK__">{"fdsup://directions/FAT Viewer?action=UPDATE&amp;creator=factset&amp;DYN_ARGS=TRUE&amp;DOC_NAME=FAT:FQL_AUDITING_CLIENT_TEMPLATE.FAT&amp;display_string=Audit&amp;VAR:KEY=XOTEVQBMFU&amp;VAR:QUERY=RkZfRU5UUlBSX1ZBTF9EQUlMWSg0MDUzMCwsLCwsJ0JBUycp&amp;WINDOW=FIRST_POPUP&amp;HEIGHT=450&amp;WIDTH=","450&amp;START_MAXIMIZED=FALSE&amp;VAR:CALENDAR=US&amp;VAR:SYMBOL=LCRD&amp;VAR:INDEX=0"}</definedName>
    <definedName name="_9927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928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929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93__FDSAUDITLINK__">{"fdsup://directions/FAT Viewer?action=UPDATE&amp;creator=factset&amp;DYN_ARGS=TRUE&amp;DOC_NAME=FAT:FQL_AUDITING_CLIENT_TEMPLATE.FAT&amp;display_string=Audit&amp;VAR:KEY=XYBEPONAZM&amp;VAR:QUERY=RkZfRU5UUlBSX1ZBTF9EQUlMWSg0MDUzMCwsLCwsJ0JBUycp&amp;WINDOW=FIRST_POPUP&amp;HEIGHT=450&amp;WIDTH=","450&amp;START_MAXIMIZED=FALSE&amp;VAR:CALENDAR=US&amp;VAR:SYMBOL=ID&amp;VAR:INDEX=0"}</definedName>
    <definedName name="_9930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931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932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933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934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935__FDSAUDITLINK__">{"fdsup://directions/FAT Viewer?action=UPDATE&amp;creator=factset&amp;DYN_ARGS=TRUE&amp;DOC_NAME=FAT:FQL_AUDITING_CLIENT_TEMPLATE.FAT&amp;display_string=Audit&amp;VAR:KEY=PODGPANQJI&amp;VAR:QUERY=RkZfRU5UUlBSX1ZBTF9EQUlMWSg0MDUzMCwsLCwsJ0JBUycp&amp;WINDOW=FIRST_POPUP&amp;HEIGHT=450&amp;WIDTH=","450&amp;START_MAXIMIZED=FALSE&amp;VAR:CALENDAR=US&amp;VAR:SYMBOL=ARST&amp;VAR:INDEX=0"}</definedName>
    <definedName name="_9936__FDSAUDITLINK__">{"fdsup://directions/FAT Viewer?action=UPDATE&amp;creator=factset&amp;DYN_ARGS=TRUE&amp;DOC_NAME=FAT:FQL_AUDITING_CLIENT_TEMPLATE.FAT&amp;display_string=Audit&amp;VAR:KEY=VCVSXOXADK&amp;VAR:QUERY=RkZfRU5UUlBSX1ZBTF9EQUlMWSg0MDUzMCwsLCwsJ0JBUycp&amp;WINDOW=FIRST_POPUP&amp;HEIGHT=450&amp;WIDTH=","450&amp;START_MAXIMIZED=FALSE&amp;VAR:CALENDAR=US&amp;VAR:SYMBOL=ALOG&amp;VAR:INDEX=0"}</definedName>
    <definedName name="_9937__FDSAUDITLINK__">{"fdsup://directions/FAT Viewer?action=UPDATE&amp;creator=factset&amp;DYN_ARGS=TRUE&amp;DOC_NAME=FAT:FQL_AUDITING_CLIENT_TEMPLATE.FAT&amp;display_string=Audit&amp;VAR:KEY=LWRETARYFM&amp;VAR:QUERY=RkZfRU5UUlBSX1ZBTF9EQUlMWSg0MDUzMCwsLCwsJ0JBUycp&amp;WINDOW=FIRST_POPUP&amp;HEIGHT=450&amp;WIDTH=","450&amp;START_MAXIMIZED=FALSE&amp;VAR:CALENDAR=US&amp;VAR:SYMBOL=ASEI&amp;VAR:INDEX=0"}</definedName>
    <definedName name="_9938__FDSAUDITLINK__">{"fdsup://directions/FAT Viewer?action=UPDATE&amp;creator=factset&amp;DYN_ARGS=TRUE&amp;DOC_NAME=FAT:FQL_AUDITING_CLIENT_TEMPLATE.FAT&amp;display_string=Audit&amp;VAR:KEY=JWXEHITUDG&amp;VAR:QUERY=RkZfRU5UUlBSX1ZBTF9EQUlMWSg0MDUzMCwsLCwsJ0JBUycp&amp;WINDOW=FIRST_POPUP&amp;HEIGHT=450&amp;WIDTH=","450&amp;START_MAXIMIZED=FALSE&amp;VAR:CALENDAR=US&amp;VAR:SYMBOL=VSAT&amp;VAR:INDEX=0"}</definedName>
    <definedName name="_9939__FDSAUDITLINK__">{"fdsup://directions/FAT Viewer?action=UPDATE&amp;creator=factset&amp;DYN_ARGS=TRUE&amp;DOC_NAME=FAT:FQL_AUDITING_CLIENT_TEMPLATE.FAT&amp;display_string=Audit&amp;VAR:KEY=NOFWRGBYBC&amp;VAR:QUERY=RkZfRU5UUlBSX1ZBTF9EQUlMWSg0MDUzMCwsLCwsJ0JBUycp&amp;WINDOW=FIRST_POPUP&amp;HEIGHT=450&amp;WIDTH=","450&amp;START_MAXIMIZED=FALSE&amp;VAR:CALENDAR=US&amp;VAR:SYMBOL=TDY&amp;VAR:INDEX=0"}</definedName>
    <definedName name="_994__FDSAUDITLINK__">{"fdsup://directions/FAT Viewer?action=UPDATE&amp;creator=factset&amp;DYN_ARGS=TRUE&amp;DOC_NAME=FAT:FQL_AUDITING_CLIENT_TEMPLATE.FAT&amp;display_string=Audit&amp;VAR:KEY=HMZMRMJGJU&amp;VAR:QUERY=RkZfRU5UUlBSX1ZBTF9EQUlMWSg0MDUzMCwsLCwsJ0JBUycp&amp;WINDOW=FIRST_POPUP&amp;HEIGHT=450&amp;WIDTH=","450&amp;START_MAXIMIZED=FALSE&amp;VAR:CALENDAR=US&amp;VAR:SYMBOL=IDSY&amp;VAR:INDEX=0"}</definedName>
    <definedName name="_9940__FDSAUDITLINK__">{"fdsup://directions/FAT Viewer?action=UPDATE&amp;creator=factset&amp;DYN_ARGS=TRUE&amp;DOC_NAME=FAT:FQL_AUDITING_CLIENT_TEMPLATE.FAT&amp;display_string=Audit&amp;VAR:KEY=NGVMDUXIPW&amp;VAR:QUERY=RkZfRU5UUlBSX1ZBTF9EQUlMWSg0MDUzMCwsLCwsJ0JBUycp&amp;WINDOW=FIRST_POPUP&amp;HEIGHT=450&amp;WIDTH=","450&amp;START_MAXIMIZED=FALSE&amp;VAR:CALENDAR=US&amp;VAR:SYMBOL=ORB&amp;VAR:INDEX=0"}</definedName>
    <definedName name="_9941__FDSAUDITLINK__">{"fdsup://directions/FAT Viewer?action=UPDATE&amp;creator=factset&amp;DYN_ARGS=TRUE&amp;DOC_NAME=FAT:FQL_AUDITING_CLIENT_TEMPLATE.FAT&amp;display_string=Audit&amp;VAR:KEY=TUNKDKJMHQ&amp;VAR:QUERY=RkZfRU5UUlBSX1ZBTF9EQUlMWSg0MDUzMCwsLCwsJ0JBUycp&amp;WINDOW=FIRST_POPUP&amp;HEIGHT=450&amp;WIDTH=","450&amp;START_MAXIMIZED=FALSE&amp;VAR:CALENDAR=US&amp;VAR:SYMBOL=ISYS&amp;VAR:INDEX=0"}</definedName>
    <definedName name="_9942__FDSAUDITLINK__">{"fdsup://directions/FAT Viewer?action=UPDATE&amp;creator=factset&amp;DYN_ARGS=TRUE&amp;DOC_NAME=FAT:FQL_AUDITING_CLIENT_TEMPLATE.FAT&amp;display_string=Audit&amp;VAR:KEY=RAXWRUZURY&amp;VAR:QUERY=RkZfRU5UUlBSX1ZBTF9EQUlMWSg0MDUzMCwsLCwsJ0JBUycp&amp;WINDOW=FIRST_POPUP&amp;HEIGHT=450&amp;WIDTH=","450&amp;START_MAXIMIZED=FALSE&amp;VAR:CALENDAR=US&amp;VAR:SYMBOL=HRLY&amp;VAR:INDEX=0"}</definedName>
    <definedName name="_9943__FDSAUDITLINK__">{"fdsup://directions/FAT Viewer?action=UPDATE&amp;creator=factset&amp;DYN_ARGS=TRUE&amp;DOC_NAME=FAT:FQL_AUDITING_CLIENT_TEMPLATE.FAT&amp;display_string=Audit&amp;VAR:KEY=HAJCDIPATI&amp;VAR:QUERY=RkZfRU5UUlBSX1ZBTF9EQUlMWSg0MDUzMCwsLCwsJ0JBUycp&amp;WINDOW=FIRST_POPUP&amp;HEIGHT=450&amp;WIDTH=","450&amp;START_MAXIMIZED=FALSE&amp;VAR:CALENDAR=US&amp;VAR:SYMBOL=HRS&amp;VAR:INDEX=0"}</definedName>
    <definedName name="_9944__FDSAUDITLINK__">{"fdsup://directions/FAT Viewer?action=UPDATE&amp;creator=factset&amp;DYN_ARGS=TRUE&amp;DOC_NAME=FAT:FQL_AUDITING_CLIENT_TEMPLATE.FAT&amp;display_string=Audit&amp;VAR:KEY=BSDMDEVMPY&amp;VAR:QUERY=RkZfRU5UUlBSX1ZBTF9EQUlMWSg0MDUzMCwsLCwsJ0JBUycp&amp;WINDOW=FIRST_POPUP&amp;HEIGHT=450&amp;WIDTH=","450&amp;START_MAXIMIZED=FALSE&amp;VAR:CALENDAR=US&amp;VAR:SYMBOL=GFF&amp;VAR:INDEX=0"}</definedName>
    <definedName name="_9945__FDSAUDITLINK__">{"fdsup://directions/FAT Viewer?action=UPDATE&amp;creator=factset&amp;DYN_ARGS=TRUE&amp;DOC_NAME=FAT:FQL_AUDITING_CLIENT_TEMPLATE.FAT&amp;display_string=Audit&amp;VAR:KEY=DCNULGJONA&amp;VAR:QUERY=RkZfRU5UUlBSX1ZBTF9EQUlMWSg0MDUzMCwsLCwsJ0JBUycp&amp;WINDOW=FIRST_POPUP&amp;HEIGHT=450&amp;WIDTH=","450&amp;START_MAXIMIZED=FALSE&amp;VAR:CALENDAR=US&amp;VAR:SYMBOL=FLIR&amp;VAR:INDEX=0"}</definedName>
    <definedName name="_9946__FDSAUDITLINK__">{"fdsup://directions/FAT Viewer?action=UPDATE&amp;creator=factset&amp;DYN_ARGS=TRUE&amp;DOC_NAME=FAT:FQL_AUDITING_CLIENT_TEMPLATE.FAT&amp;display_string=Audit&amp;VAR:KEY=JWTQXODSBG&amp;VAR:QUERY=RkZfRU5UUlBSX1ZBTF9EQUlMWSg0MDUzMCwsLCwsJ0JBUycp&amp;WINDOW=FIRST_POPUP&amp;HEIGHT=450&amp;WIDTH=","450&amp;START_MAXIMIZED=FALSE&amp;VAR:CALENDAR=US&amp;VAR:SYMBOL=ELMG&amp;VAR:INDEX=0"}</definedName>
    <definedName name="_9947__FDSAUDITLINK__">{"fdsup://directions/FAT Viewer?action=UPDATE&amp;creator=factset&amp;DYN_ARGS=TRUE&amp;DOC_NAME=FAT:FQL_AUDITING_CLIENT_TEMPLATE.FAT&amp;display_string=Audit&amp;VAR:KEY=HWXGDKTEFY&amp;VAR:QUERY=RkZfRU5UUlBSX1ZBTF9EQUlMWSg0MDUzMCwsLCwsJ0JBUycp&amp;WINDOW=FIRST_POPUP&amp;HEIGHT=450&amp;WIDTH=","450&amp;START_MAXIMIZED=FALSE&amp;VAR:CALENDAR=US&amp;VAR:SYMBOL=ESLT&amp;VAR:INDEX=0"}</definedName>
    <definedName name="_9948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949__FDSAUDITLINK__">{"fdsup://directions/FAT Viewer?action=UPDATE&amp;creator=factset&amp;DYN_ARGS=TRUE&amp;DOC_NAME=FAT:FQL_AUDITING_CLIENT_TEMPLATE.FAT&amp;display_string=Audit&amp;VAR:KEY=TAXCXKHWBE&amp;VAR:QUERY=RkZfRU5UUlBSX1ZBTF9EQUlMWSg0MDUzMCwsLCwsJ0JBUycp&amp;WINDOW=FIRST_POPUP&amp;HEIGHT=450&amp;WIDTH=","450&amp;START_MAXIMIZED=FALSE&amp;VAR:CALENDAR=US&amp;VAR:SYMBOL=CUB&amp;VAR:INDEX=0"}</definedName>
    <definedName name="_995__FDSAUDITLINK__">{"fdsup://directions/FAT Viewer?action=UPDATE&amp;creator=factset&amp;DYN_ARGS=TRUE&amp;DOC_NAME=FAT:FQL_AUDITING_CLIENT_TEMPLATE.FAT&amp;display_string=Audit&amp;VAR:KEY=NELYFYNQZU&amp;VAR:QUERY=RkZfRU5UUlBSX1ZBTF9EQUlMWSg0MDUzMCwsLCwsJ0JBUycp&amp;WINDOW=FIRST_POPUP&amp;HEIGHT=450&amp;WIDTH=","450&amp;START_MAXIMIZED=FALSE&amp;VAR:CALENDAR=US&amp;VAR:SYMBOL=ICXT&amp;VAR:INDEX=0"}</definedName>
    <definedName name="_9950__FDSAUDITLINK__">{"fdsup://directions/FAT Viewer?action=UPDATE&amp;creator=factset&amp;DYN_ARGS=TRUE&amp;DOC_NAME=FAT:FQL_AUDITING_CLIENT_TEMPLATE.FAT&amp;display_string=Audit&amp;VAR:KEY=LIJULANGDU&amp;VAR:QUERY=RkZfRU5UUlBSX1ZBTF9EQUlMWSg0MDUzMCwsLCwsJ0JBUycp&amp;WINDOW=FIRST_POPUP&amp;HEIGHT=450&amp;WIDTH=","450&amp;START_MAXIMIZED=FALSE&amp;VAR:CALENDAR=US&amp;VAR:SYMBOL=CMTL&amp;VAR:INDEX=0"}</definedName>
    <definedName name="_9951__FDSAUDITLINK__">{"fdsup://directions/FAT Viewer?action=UPDATE&amp;creator=factset&amp;DYN_ARGS=TRUE&amp;DOC_NAME=FAT:FQL_AUDITING_CLIENT_TEMPLATE.FAT&amp;display_string=Audit&amp;VAR:KEY=BKNGBMXOJQ&amp;VAR:QUERY=RkZfRU5UUlBSX1ZBTF9EQUlMWSg0MDUzMCwsLCwsJ0JBUycp&amp;WINDOW=FIRST_POPUP&amp;HEIGHT=450&amp;WIDTH=","450&amp;START_MAXIMIZED=FALSE&amp;VAR:CALENDAR=US&amp;VAR:SYMBOL=B07KD3&amp;VAR:INDEX=0"}</definedName>
    <definedName name="_9952__FDSAUDITLINK__">{"fdsup://directions/FAT Viewer?action=UPDATE&amp;creator=factset&amp;DYN_ARGS=TRUE&amp;DOC_NAME=FAT:FQL_AUDITING_CLIENT_TEMPLATE.FAT&amp;display_string=Audit&amp;VAR:KEY=HWHOTYVKLK&amp;VAR:QUERY=RkZfRU5UUlBSX1ZBTF9EQUlMWSg0MDUzMCwsLCwsJ0JBUycp&amp;WINDOW=FIRST_POPUP&amp;HEIGHT=450&amp;WIDTH=","450&amp;START_MAXIMIZED=FALSE&amp;VAR:CALENDAR=US&amp;VAR:INDEX=0"}</definedName>
    <definedName name="_9953__FDSAUDITLINK__">{"fdsup://directions/FAT Viewer?action=UPDATE&amp;creator=factset&amp;DYN_ARGS=TRUE&amp;DOC_NAME=FAT:FQL_AUDITING_CLIENT_TEMPLATE.FAT&amp;display_string=Audit&amp;VAR:KEY=RYBYNEBSLS&amp;VAR:QUERY=RkZfRU5UUlBSX1ZBTF9EQUlMWSg0MDUzMCwsLCwsJ0JBUycp&amp;WINDOW=FIRST_POPUP&amp;HEIGHT=450&amp;WIDTH=","450&amp;START_MAXIMIZED=FALSE&amp;VAR:CALENDAR=US&amp;VAR:SYMBOL=APSG&amp;VAR:INDEX=0"}</definedName>
    <definedName name="_9954__FDSAUDITLINK__">{"fdsup://directions/FAT Viewer?action=UPDATE&amp;creator=factset&amp;DYN_ARGS=TRUE&amp;DOC_NAME=FAT:FQL_AUDITING_CLIENT_TEMPLATE.FAT&amp;display_string=Audit&amp;VAR:KEY=ZMVYPQVENK&amp;VAR:QUERY=RkZfRU5UUlBSX1ZBTF9EQUlMWSg0MDUzMCwsLCwsJ0JBUycp&amp;WINDOW=FIRST_POPUP&amp;HEIGHT=450&amp;WIDTH=","450&amp;START_MAXIMIZED=FALSE&amp;VAR:CALENDAR=US&amp;VAR:SYMBOL=ANEN&amp;VAR:INDEX=0"}</definedName>
    <definedName name="_9955__FDSAUDITLINK__">{"fdsup://directions/FAT Viewer?action=UPDATE&amp;creator=factset&amp;DYN_ARGS=TRUE&amp;DOC_NAME=FAT:FQL_AUDITING_CLIENT_TEMPLATE.FAT&amp;display_string=Audit&amp;VAR:KEY=LGRMNGLURQ&amp;VAR:QUERY=RkZfRU5UUlBSX1ZBTF9EQUlMWSg0MDUzMCwsLCwsJ0JBUycp&amp;WINDOW=FIRST_POPUP&amp;HEIGHT=450&amp;WIDTH=","450&amp;START_MAXIMIZED=FALSE&amp;VAR:CALENDAR=US&amp;VAR:SYMBOL=AVAV&amp;VAR:INDEX=0"}</definedName>
    <definedName name="_9956__FDSAUDITLINK__">{"fdsup://directions/FAT Viewer?action=UPDATE&amp;creator=factset&amp;DYN_ARGS=TRUE&amp;DOC_NAME=FAT:FQL_AUDITING_CLIENT_TEMPLATE.FAT&amp;display_string=Audit&amp;VAR:KEY=VMNALQPUFU&amp;VAR:QUERY=RkZfRU5UUlBSX1ZBTF9EQUlMWSg0MDUzMCwsLCwsJ0JBUycp&amp;WINDOW=FIRST_POPUP&amp;HEIGHT=450&amp;WIDTH=","450&amp;START_MAXIMIZED=FALSE&amp;VAR:CALENDAR=US&amp;VAR:SYMBOL=VSEC&amp;VAR:INDEX=0"}</definedName>
    <definedName name="_9957__FDSAUDITLINK__">{"fdsup://directions/FAT Viewer?action=UPDATE&amp;creator=factset&amp;DYN_ARGS=TRUE&amp;DOC_NAME=FAT:FQL_AUDITING_CLIENT_TEMPLATE.FAT&amp;display_string=Audit&amp;VAR:KEY=NOJGLAFYHM&amp;VAR:QUERY=RkZfRU5UUlBSX1ZBTF9EQUlMWSg0MDUzMCwsLCwsJ0JBUycp&amp;WINDOW=FIRST_POPUP&amp;HEIGHT=450&amp;WIDTH=","450&amp;START_MAXIMIZED=FALSE&amp;VAR:CALENDAR=US&amp;VAR:SYMBOL=SXE&amp;VAR:INDEX=0"}</definedName>
    <definedName name="_9958__FDSAUDITLINK__">{"fdsup://directions/FAT Viewer?action=UPDATE&amp;creator=factset&amp;DYN_ARGS=TRUE&amp;DOC_NAME=FAT:FQL_AUDITING_CLIENT_TEMPLATE.FAT&amp;display_string=Audit&amp;VAR:KEY=NSPADCLQFM&amp;VAR:QUERY=RkZfRU5UUlBSX1ZBTF9EQUlMWSg0MDUzMCwsLCwsJ0JBUycp&amp;WINDOW=FIRST_POPUP&amp;HEIGHT=450&amp;WIDTH=","450&amp;START_MAXIMIZED=FALSE&amp;VAR:CALENDAR=US&amp;VAR:SYMBOL=SRX&amp;VAR:INDEX=0"}</definedName>
    <definedName name="_9959__FDSAUDITLINK__">{"fdsup://directions/FAT Viewer?action=UPDATE&amp;creator=factset&amp;DYN_ARGS=TRUE&amp;DOC_NAME=FAT:FQL_AUDITING_CLIENT_TEMPLATE.FAT&amp;display_string=Audit&amp;VAR:KEY=PUHWNUXUTW&amp;VAR:QUERY=RkZfRU5UUlBSX1ZBTF9EQUlMWSg0MDUzMCwsLCwsJ0JBUycp&amp;WINDOW=FIRST_POPUP&amp;HEIGHT=450&amp;WIDTH=","450&amp;START_MAXIMIZED=FALSE&amp;VAR:CALENDAR=US&amp;VAR:SYMBOL=PRIVATE - ACQUIRED&amp;VAR:INDEX=0"}</definedName>
    <definedName name="_996__FDSAUDITLINK__">{"fdsup://directions/FAT Viewer?action=UPDATE&amp;creator=factset&amp;DYN_ARGS=TRUE&amp;DOC_NAME=FAT:FQL_AUDITING_CLIENT_TEMPLATE.FAT&amp;display_string=Audit&amp;VAR:KEY=VMLMDCVMDC&amp;VAR:QUERY=RkZfRU5UUlBSX1ZBTF9EQUlMWSg0MDUzMCwsLCwsJ0JBUycp&amp;WINDOW=FIRST_POPUP&amp;HEIGHT=450&amp;WIDTH=","450&amp;START_MAXIMIZED=FALSE&amp;VAR:CALENDAR=US&amp;VAR:SYMBOL=DMRC&amp;VAR:INDEX=0"}</definedName>
    <definedName name="_9960__FDSAUDITLINK__">{"fdsup://directions/FAT Viewer?action=UPDATE&amp;creator=factset&amp;DYN_ARGS=TRUE&amp;DOC_NAME=FAT:FQL_AUDITING_CLIENT_TEMPLATE.FAT&amp;display_string=Audit&amp;VAR:KEY=HCDSTIREVK&amp;VAR:QUERY=RkZfRU5UUlBSX1ZBTF9EQUlMWSg0MDUzMCwsLCwsJ0JBUycp&amp;WINDOW=FIRST_POPUP&amp;HEIGHT=450&amp;WIDTH=","450&amp;START_MAXIMIZED=FALSE&amp;VAR:CALENDAR=US&amp;VAR:SYMBOL=SAI&amp;VAR:INDEX=0"}</definedName>
    <definedName name="_9961__FDSAUDITLINK__">{"fdsup://directions/FAT Viewer?action=UPDATE&amp;creator=factset&amp;DYN_ARGS=TRUE&amp;DOC_NAME=FAT:FQL_AUDITING_CLIENT_TEMPLATE.FAT&amp;display_string=Audit&amp;VAR:KEY=LIFAJOTITY&amp;VAR:QUERY=RkZfRU5UUlBSX1ZBTF9EQUlMWSg0MDUzMCwsLCwsJ0JBUycp&amp;WINDOW=FIRST_POPUP&amp;HEIGHT=450&amp;WIDTH=","450&amp;START_MAXIMIZED=FALSE&amp;VAR:CALENDAR=US&amp;VAR:SYMBOL=NCIT&amp;VAR:INDEX=0"}</definedName>
    <definedName name="_9962__FDSAUDITLINK__">{"fdsup://directions/FAT Viewer?action=UPDATE&amp;creator=factset&amp;DYN_ARGS=TRUE&amp;DOC_NAME=FAT:FQL_AUDITING_CLIENT_TEMPLATE.FAT&amp;display_string=Audit&amp;VAR:KEY=DQJOZIVIDG&amp;VAR:QUERY=RkZfRU5UUlBSX1ZBTF9EQUlMWSg0MDUzMCwsLCwsJ0JBUycp&amp;WINDOW=FIRST_POPUP&amp;HEIGHT=450&amp;WIDTH=","450&amp;START_MAXIMIZED=FALSE&amp;VAR:CALENDAR=US&amp;VAR:SYMBOL=MANT&amp;VAR:INDEX=0"}</definedName>
    <definedName name="_9963__FDSAUDITLINK__">{"fdsup://directions/FAT Viewer?action=UPDATE&amp;creator=factset&amp;DYN_ARGS=TRUE&amp;DOC_NAME=FAT:FQL_AUDITING_CLIENT_TEMPLATE.FAT&amp;display_string=Audit&amp;VAR:KEY=JIDUBMHYVY&amp;VAR:QUERY=RkZfRU5UUlBSX1ZBTF9EQUlMWSg0MDUzMCwsLCwsJ0JBUycp&amp;WINDOW=FIRST_POPUP&amp;HEIGHT=450&amp;WIDTH=","450&amp;START_MAXIMIZED=FALSE&amp;VAR:CALENDAR=US&amp;VAR:SYMBOL=KTOS&amp;VAR:INDEX=0"}</definedName>
    <definedName name="_9964__FDSAUDITLINK__">{"fdsup://directions/FAT Viewer?action=UPDATE&amp;creator=factset&amp;DYN_ARGS=TRUE&amp;DOC_NAME=FAT:FQL_AUDITING_CLIENT_TEMPLATE.FAT&amp;display_string=Audit&amp;VAR:KEY=BCPIHULSJS&amp;VAR:QUERY=RkZfRU5UUlBSX1ZBTF9EQUlMWSg0MDUzMCwsLCwsJ0JBUycp&amp;WINDOW=FIRST_POPUP&amp;HEIGHT=450&amp;WIDTH=","450&amp;START_MAXIMIZED=FALSE&amp;VAR:CALENDAR=US&amp;VAR:SYMBOL=DCP&amp;VAR:INDEX=0"}</definedName>
    <definedName name="_9965__FDSAUDITLINK__">{"fdsup://directions/FAT Viewer?action=UPDATE&amp;creator=factset&amp;DYN_ARGS=TRUE&amp;DOC_NAME=FAT:FQL_AUDITING_CLIENT_TEMPLATE.FAT&amp;display_string=Audit&amp;VAR:KEY=PONKBARSZY&amp;VAR:QUERY=RkZfRU5UUlBSX1ZBTF9EQUlMWSg0MDUzMCwsLCwsJ0JBUycp&amp;WINDOW=FIRST_POPUP&amp;HEIGHT=450&amp;WIDTH=","450&amp;START_MAXIMIZED=FALSE&amp;VAR:CALENDAR=US&amp;VAR:SYMBOL=DRCO&amp;VAR:INDEX=0"}</definedName>
    <definedName name="_9966__FDSAUDITLINK__">{"fdsup://directions/FAT Viewer?action=UPDATE&amp;creator=factset&amp;DYN_ARGS=TRUE&amp;DOC_NAME=FAT:FQL_AUDITING_CLIENT_TEMPLATE.FAT&amp;display_string=Audit&amp;VAR:KEY=VINMDOZCBM&amp;VAR:QUERY=RkZfRU5UUlBSX1ZBTF9EQUlMWSg0MDUzMCwsLCwsJ0JBUycp&amp;WINDOW=FIRST_POPUP&amp;HEIGHT=450&amp;WIDTH=","450&amp;START_MAXIMIZED=FALSE&amp;VAR:CALENDAR=US&amp;VAR:SYMBOL=CACI&amp;VAR:INDEX=0"}</definedName>
    <definedName name="_9967__FDSAUDITLINK__">{"fdsup://directions/FAT Viewer?action=UPDATE&amp;creator=factset&amp;DYN_ARGS=TRUE&amp;DOC_NAME=FAT:FQL_AUDITING_CLIENT_TEMPLATE.FAT&amp;display_string=Audit&amp;VAR:KEY=ZITOZSBUTE&amp;VAR:QUERY=RkZfRU5UUlBSX1ZBTF9EQUlMWSg0MDUzMCwsLCwsJ0JBUycp&amp;WINDOW=FIRST_POPUP&amp;HEIGHT=450&amp;WIDTH=","450&amp;START_MAXIMIZED=FALSE&amp;VAR:CALENDAR=US&amp;VAR:SYMBOL=BAH&amp;VAR:INDEX=0"}</definedName>
    <definedName name="_9968__FDSAUDITLINK__">{"fdsup://directions/FAT Viewer?action=UPDATE&amp;creator=factset&amp;DYN_ARGS=TRUE&amp;DOC_NAME=FAT:FQL_AUDITING_CLIENT_TEMPLATE.FAT&amp;display_string=Audit&amp;VAR:KEY=VCBYBWXENI&amp;VAR:QUERY=RkZfRU5UUlBSX1ZBTF9EQUlMWSg0MDUzMCwsLCwsJ0JBUycp&amp;WINDOW=FIRST_POPUP&amp;HEIGHT=450&amp;WIDTH=","450&amp;START_MAXIMIZED=FALSE&amp;VAR:CALENDAR=US&amp;VAR:SYMBOL=TXT&amp;VAR:INDEX=0"}</definedName>
    <definedName name="_9969__FDSAUDITLINK__">{"fdsup://directions/FAT Viewer?action=UPDATE&amp;creator=factset&amp;DYN_ARGS=TRUE&amp;DOC_NAME=FAT:FQL_AUDITING_CLIENT_TEMPLATE.FAT&amp;display_string=Audit&amp;VAR:KEY=LUPQRYXQVY&amp;VAR:QUERY=RkZfRU5UUlBSX1ZBTF9EQUlMWSg0MDUzMCwsLCwsJ0JBUycp&amp;WINDOW=FIRST_POPUP&amp;HEIGHT=450&amp;WIDTH=","450&amp;START_MAXIMIZED=FALSE&amp;VAR:CALENDAR=US&amp;VAR:SYMBOL=TXT*&amp;VAR:INDEX=0"}</definedName>
    <definedName name="_997__FDSAUDITLINK__">{"fdsup://directions/FAT Viewer?action=UPDATE&amp;creator=factset&amp;DYN_ARGS=TRUE&amp;DOC_NAME=FAT:FQL_AUDITING_CLIENT_TEMPLATE.FAT&amp;display_string=Audit&amp;VAR:KEY=TORGBYFKNS&amp;VAR:QUERY=RkZfRU5UUlBSX1ZBTF9EQUlMWSg0MDUzMCwsLCwsJ0JBUycp&amp;WINDOW=FIRST_POPUP&amp;HEIGHT=450&amp;WIDTH=","450&amp;START_MAXIMIZED=FALSE&amp;VAR:CALENDAR=US&amp;VAR:SYMBOL=COGT&amp;VAR:INDEX=0"}</definedName>
    <definedName name="_9970__FDSAUDITLINK__">{"fdsup://directions/FAT Viewer?action=UPDATE&amp;creator=factset&amp;DYN_ARGS=TRUE&amp;DOC_NAME=FAT:FQL_AUDITING_CLIENT_TEMPLATE.FAT&amp;display_string=Audit&amp;VAR:KEY=NQTSBEVMNK&amp;VAR:QUERY=RkZfRU5UUlBSX1ZBTF9EQUlMWSg0MDUzMCwsLCwsJ0JBUycp&amp;WINDOW=FIRST_POPUP&amp;HEIGHT=450&amp;WIDTH=","450&amp;START_MAXIMIZED=FALSE&amp;VAR:CALENDAR=US&amp;VAR:SYMBOL=RTN&amp;VAR:INDEX=0"}</definedName>
    <definedName name="_9971__FDSAUDITLINK__">{"fdsup://directions/FAT Viewer?action=UPDATE&amp;creator=factset&amp;DYN_ARGS=TRUE&amp;DOC_NAME=FAT:FQL_AUDITING_CLIENT_TEMPLATE.FAT&amp;display_string=Audit&amp;VAR:KEY=TUZMJOVWPU&amp;VAR:QUERY=RkZfRU5UUlBSX1ZBTF9EQUlMWSg0MDUzMCwsLCwsJ0JBUycp&amp;WINDOW=FIRST_POPUP&amp;HEIGHT=450&amp;WIDTH=","450&amp;START_MAXIMIZED=FALSE&amp;VAR:CALENDAR=US&amp;VAR:SYMBOL=NOC&amp;VAR:INDEX=0"}</definedName>
    <definedName name="_9972__FDSAUDITLINK__">{"fdsup://directions/FAT Viewer?action=UPDATE&amp;creator=factset&amp;DYN_ARGS=TRUE&amp;DOC_NAME=FAT:FQL_AUDITING_CLIENT_TEMPLATE.FAT&amp;display_string=Audit&amp;VAR:KEY=REBSNSRSFA&amp;VAR:QUERY=RkZfRU5UUlBSX1ZBTF9EQUlMWSg0MDUzMCwsLCwsJ0JBUycp&amp;WINDOW=FIRST_POPUP&amp;HEIGHT=450&amp;WIDTH=","450&amp;START_MAXIMIZED=FALSE&amp;VAR:CALENDAR=US&amp;VAR:SYMBOL=LMT&amp;VAR:INDEX=0"}</definedName>
    <definedName name="_9973__FDSAUDITLINK__">{"fdsup://directions/FAT Viewer?action=UPDATE&amp;creator=factset&amp;DYN_ARGS=TRUE&amp;DOC_NAME=FAT:FQL_AUDITING_CLIENT_TEMPLATE.FAT&amp;display_string=Audit&amp;VAR:KEY=FMHCVAZSLY&amp;VAR:QUERY=RkZfRU5UUlBSX1ZBTF9EQUlMWSg0MDUzMCwsLCwsJ0JBUycp&amp;WINDOW=FIRST_POPUP&amp;HEIGHT=450&amp;WIDTH=","450&amp;START_MAXIMIZED=FALSE&amp;VAR:CALENDAR=US&amp;VAR:SYMBOL=LLL&amp;VAR:INDEX=0"}</definedName>
    <definedName name="_9974__FDSAUDITLINK__">{"fdsup://directions/FAT Viewer?action=UPDATE&amp;creator=factset&amp;DYN_ARGS=TRUE&amp;DOC_NAME=FAT:FQL_AUDITING_CLIENT_TEMPLATE.FAT&amp;display_string=Audit&amp;VAR:KEY=LWNKZSDKRU&amp;VAR:QUERY=RkZfRU5UUlBSX1ZBTF9EQUlMWSg0MDUzMCwsLCwsJ0JBUycp&amp;WINDOW=FIRST_POPUP&amp;HEIGHT=450&amp;WIDTH=","450&amp;START_MAXIMIZED=FALSE&amp;VAR:CALENDAR=US&amp;VAR:SYMBOL=GD&amp;VAR:INDEX=0"}</definedName>
    <definedName name="_9975__FDSAUDITLINK__">{"fdsup://directions/FAT Viewer?action=UPDATE&amp;creator=factset&amp;DYN_ARGS=TRUE&amp;DOC_NAME=FAT:FQL_AUDITING_CLIENT_TEMPLATE.FAT&amp;display_string=Audit&amp;VAR:KEY=LCHWDCRMXQ&amp;VAR:QUERY=RkZfRU5UUlBSX1ZBTF9EQUlMWSg0MDUzMCwsLCwsJ0JBUycp&amp;WINDOW=FIRST_POPUP&amp;HEIGHT=450&amp;WIDTH=","450&amp;START_MAXIMIZED=FALSE&amp;VAR:CALENDAR=US&amp;VAR:SYMBOL=B0DJNG&amp;VAR:INDEX=0"}</definedName>
    <definedName name="_9976__FDSAUDITLINK__">{"fdsup://directions/FAT Viewer?action=UPDATE&amp;creator=factset&amp;DYN_ARGS=TRUE&amp;DOC_NAME=FAT:FQL_AUDITING_CLIENT_TEMPLATE.FAT&amp;display_string=Audit&amp;VAR:KEY=PINIFYVYFG&amp;VAR:QUERY=RkZfRU5UUlBSX1ZBTF9EQUlMWSg0MDUzMCwsLCwsJ0JBUycp&amp;WINDOW=FIRST_POPUP&amp;HEIGHT=450&amp;WIDTH=","450&amp;START_MAXIMIZED=FALSE&amp;VAR:CALENDAR=US&amp;VAR:SYMBOL=026349&amp;VAR:INDEX=0"}</definedName>
    <definedName name="_9977__FDSAUDITLINK__">{"fdsup://directions/FAT Viewer?action=UPDATE&amp;creator=factset&amp;DYN_ARGS=TRUE&amp;DOC_NAME=FAT:FQL_AUDITING_CLIENT_TEMPLATE.FAT&amp;display_string=Audit&amp;VAR:KEY=FONYFYNAXO&amp;VAR:QUERY=RkZfRU5UUlBSX1ZBTF9EQUlMWSg0MDUzMCwsLCwsJ0JBUycp&amp;WINDOW=FIRST_POPUP&amp;HEIGHT=450&amp;WIDTH=","450&amp;START_MAXIMIZED=FALSE&amp;VAR:CALENDAR=US&amp;VAR:SYMBOL=ATK&amp;VAR:INDEX=0"}</definedName>
    <definedName name="_9978__FDSAUDITLINK__">{"fdsup://directions/FAT Viewer?action=UPDATE&amp;creator=factset&amp;DYN_ARGS=TRUE&amp;DOC_NAME=FAT:FQL_AUDITING_CLIENT_TEMPLATE.FAT&amp;display_string=Audit&amp;VAR:KEY=NWNEZMDEBA&amp;VAR:QUERY=RkZfRU5UUlBSX1ZBTF9EQUlMWSg0MDUzMCwsLCwsJ0JBUycp&amp;WINDOW=FIRST_POPUP&amp;HEIGHT=450&amp;WIDTH=","450&amp;START_MAXIMIZED=FALSE&amp;VAR:CALENDAR=US&amp;VAR:SYMBOL=729433&amp;VAR:INDEX=0"}</definedName>
    <definedName name="_9979__FDSAUDITLINK__">{"fdsup://directions/FAT Viewer?action=UPDATE&amp;creator=factset&amp;DYN_ARGS=TRUE&amp;DOC_NAME=FAT:FQL_AUDITING_CLIENT_TEMPLATE.FAT&amp;display_string=Audit&amp;VAR:KEY=TSRKPAPOLG&amp;VAR:QUERY=RkZfRU5UUlBSX1ZBTF9EQUlMWSg0MDUzMCwsLCwsJ0JBUycp&amp;WINDOW=FIRST_POPUP&amp;HEIGHT=450&amp;WIDTH=","450&amp;START_MAXIMIZED=FALSE&amp;VAR:CALENDAR=US&amp;VAR:SYMBOL=WGOV&amp;VAR:INDEX=0"}</definedName>
    <definedName name="_998__FDSAUDITLINK__">{"fdsup://directions/FAT Viewer?action=UPDATE&amp;creator=factset&amp;DYN_ARGS=TRUE&amp;DOC_NAME=FAT:FQL_AUDITING_CLIENT_TEMPLATE.FAT&amp;display_string=Audit&amp;VAR:KEY=FCFUPKHQBU&amp;VAR:QUERY=RkZfRU5UUlBSX1ZBTF9EQUlMWSg0MDUzMCwsLCwsJ0JBUycp&amp;WINDOW=FIRST_POPUP&amp;HEIGHT=450&amp;WIDTH=","450&amp;START_MAXIMIZED=FALSE&amp;VAR:CALENDAR=US&amp;VAR:SYMBOL=CPHD&amp;VAR:INDEX=0"}</definedName>
    <definedName name="_9980__FDSAUDITLINK__">{"fdsup://directions/FAT Viewer?action=UPDATE&amp;creator=factset&amp;DYN_ARGS=TRUE&amp;DOC_NAME=FAT:FQL_AUDITING_CLIENT_TEMPLATE.FAT&amp;display_string=Audit&amp;VAR:KEY=TMBIFAFQVY&amp;VAR:QUERY=RkZfRU5UUlBSX1ZBTF9EQUlMWSg0MDUzMCwsLCwsJ0JBUycp&amp;WINDOW=FIRST_POPUP&amp;HEIGHT=450&amp;WIDTH=","450&amp;START_MAXIMIZED=FALSE&amp;VAR:CALENDAR=US&amp;VAR:SYMBOL=89681810&amp;VAR:INDEX=0"}</definedName>
    <definedName name="_9981__FDSAUDITLINK__">{"fdsup://directions/FAT Viewer?action=UPDATE&amp;creator=factset&amp;DYN_ARGS=TRUE&amp;DOC_NAME=FAT:FQL_AUDITING_CLIENT_TEMPLATE.FAT&amp;display_string=Audit&amp;VAR:KEY=LOZWTCDUVE&amp;VAR:QUERY=RkZfRU5UUlBSX1ZBTF9EQUlMWSg0MDUzMCwsLCwsJ0JBUycp&amp;WINDOW=FIRST_POPUP&amp;HEIGHT=450&amp;WIDTH=","450&amp;START_MAXIMIZED=FALSE&amp;VAR:CALENDAR=US&amp;VAR:SYMBOL=SPR&amp;VAR:INDEX=0"}</definedName>
    <definedName name="_9982__FDSAUDITLINK__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_9983__FDSAUDITLINK__">{"fdsup://directions/FAT Viewer?action=UPDATE&amp;creator=factset&amp;DYN_ARGS=TRUE&amp;DOC_NAME=FAT:FQL_AUDITING_CLIENT_TEMPLATE.FAT&amp;display_string=Audit&amp;VAR:KEY=PQRENKHANG&amp;VAR:QUERY=RkZfRU5UUlBSX1ZBTF9EQUlMWSg0MDUzMCwsLCwsJ0JBUycp&amp;WINDOW=FIRST_POPUP&amp;HEIGHT=450&amp;WIDTH=","450&amp;START_MAXIMIZED=FALSE&amp;VAR:CALENDAR=US&amp;VAR:SYMBOL=328364&amp;VAR:INDEX=0"}</definedName>
    <definedName name="_9984__FDSAUDITLINK__">{"fdsup://directions/FAT Viewer?action=UPDATE&amp;creator=factset&amp;DYN_ARGS=TRUE&amp;DOC_NAME=FAT:FQL_AUDITING_CLIENT_TEMPLATE.FAT&amp;display_string=Audit&amp;VAR:KEY=ZCTEZGBIXA&amp;VAR:QUERY=RkZfRU5UUlBSX1ZBTF9EQUlMWSg0MDUzMCwsLCwsJ0JBUycp&amp;WINDOW=FIRST_POPUP&amp;HEIGHT=450&amp;WIDTH=","450&amp;START_MAXIMIZED=FALSE&amp;VAR:CALENDAR=US&amp;VAR:SYMBOL=COL&amp;VAR:INDEX=0"}</definedName>
    <definedName name="_9985__FDSAUDITLINK__">{"fdsup://directions/FAT Viewer?action=UPDATE&amp;creator=factset&amp;DYN_ARGS=TRUE&amp;DOC_NAME=FAT:FQL_AUDITING_CLIENT_TEMPLATE.FAT&amp;display_string=Audit&amp;VAR:KEY=FYPWZMFYHE&amp;VAR:QUERY=RkZfRU5UUlBSX1ZBTF9EQUlMWSg0MDUzMCwsLCwsJ0JBUycp&amp;WINDOW=FIRST_POPUP&amp;HEIGHT=450&amp;WIDTH=","450&amp;START_MAXIMIZED=FALSE&amp;VAR:CALENDAR=US&amp;VAR:SYMBOL=PCP&amp;VAR:INDEX=0"}</definedName>
    <definedName name="_9986__FDSAUDITLINK__">{"fdsup://directions/FAT Viewer?action=UPDATE&amp;creator=factset&amp;DYN_ARGS=TRUE&amp;DOC_NAME=FAT:FQL_AUDITING_CLIENT_TEMPLATE.FAT&amp;display_string=Audit&amp;VAR:KEY=DABWJYNQFI&amp;VAR:QUERY=RkZfRU5UUlBSX1ZBTF9EQUlMWSg0MDUzMCwsLCwsJ0JBUycp&amp;WINDOW=FIRST_POPUP&amp;HEIGHT=450&amp;WIDTH=","450&amp;START_MAXIMIZED=FALSE&amp;VAR:CALENDAR=US&amp;VAR:SYMBOL=61539420&amp;VAR:INDEX=0"}</definedName>
    <definedName name="_9987__FDSAUDITLINK__">{"fdsup://directions/FAT Viewer?action=UPDATE&amp;creator=factset&amp;DYN_ARGS=TRUE&amp;DOC_NAME=FAT:FQL_AUDITING_CLIENT_TEMPLATE.FAT&amp;display_string=Audit&amp;VAR:KEY=FCNWHITOZA&amp;VAR:QUERY=RkZfRU5UUlBSX1ZBTF9EQUlMWSg0MDUzMCwsLCwsJ0JBUycp&amp;WINDOW=FIRST_POPUP&amp;HEIGHT=450&amp;WIDTH=","450&amp;START_MAXIMIZED=FALSE&amp;VAR:CALENDAR=US&amp;VAR:SYMBOL=057580&amp;VAR:INDEX=0"}</definedName>
    <definedName name="_9988__FDSAUDITLINK__">{"fdsup://directions/FAT Viewer?action=UPDATE&amp;creator=factset&amp;DYN_ARGS=TRUE&amp;DOC_NAME=FAT:FQL_AUDITING_CLIENT_TEMPLATE.FAT&amp;display_string=Audit&amp;VAR:KEY=DOVONUNYJO&amp;VAR:QUERY=RkZfRU5UUlBSX1ZBTF9EQUlMWSg0MDUzMCwsLCwsJ0JBUycp&amp;WINDOW=FIRST_POPUP&amp;HEIGHT=450&amp;WIDTH=","450&amp;START_MAXIMIZED=FALSE&amp;VAR:CALENDAR=US&amp;VAR:SYMBOL=*MAL&amp;VAR:INDEX=0"}</definedName>
    <definedName name="_9989__FDSAUDITLINK__">{"fdsup://directions/FAT Viewer?action=UPDATE&amp;creator=factset&amp;DYN_ARGS=TRUE&amp;DOC_NAME=FAT:FQL_AUDITING_CLIENT_TEMPLATE.FAT&amp;display_string=Audit&amp;VAR:KEY=HIHEPARQNC&amp;VAR:QUERY=RkZfRU5UUlBSX1ZBTF9EQUlMWSg0MDUzMCwsLCwsJ0JBUycp&amp;WINDOW=FIRST_POPUP&amp;HEIGHT=450&amp;WIDTH=","450&amp;START_MAXIMIZED=FALSE&amp;VAR:CALENDAR=US&amp;VAR:SYMBOL=LMIA&amp;VAR:INDEX=0"}</definedName>
    <definedName name="_999__FDSAUDITLINK__">{"fdsup://directions/FAT Viewer?action=UPDATE&amp;creator=factset&amp;DYN_ARGS=TRUE&amp;DOC_NAME=FAT:FQL_AUDITING_CLIENT_TEMPLATE.FAT&amp;display_string=Audit&amp;VAR:KEY=HGPUFMNUJG&amp;VAR:QUERY=RkZfRU5UUlBSX1ZBTF9EQUlMWSg0MDUzMCwsLCwsJ0JBUycp&amp;WINDOW=FIRST_POPUP&amp;HEIGHT=450&amp;WIDTH=","450&amp;START_MAXIMIZED=FALSE&amp;VAR:CALENDAR=US&amp;VAR:SYMBOL=AUTH&amp;VAR:INDEX=0"}</definedName>
    <definedName name="_9990__FDSAUDITLINK__">{"fdsup://directions/FAT Viewer?action=UPDATE&amp;creator=factset&amp;DYN_ARGS=TRUE&amp;DOC_NAME=FAT:FQL_AUDITING_CLIENT_TEMPLATE.FAT&amp;display_string=Audit&amp;VAR:KEY=DETAXMRCZA&amp;VAR:QUERY=RkZfRU5UUlBSX1ZBTF9EQUlMWSg0MDUzMCwsLCwsJ0JBUycp&amp;WINDOW=FIRST_POPUP&amp;HEIGHT=450&amp;WIDTH=","450&amp;START_MAXIMIZED=FALSE&amp;VAR:CALENDAR=US&amp;VAR:SYMBOL=LDSH&amp;VAR:INDEX=0"}</definedName>
    <definedName name="_9991__FDSAUDITLINK__">{"fdsup://directions/FAT Viewer?action=UPDATE&amp;creator=factset&amp;DYN_ARGS=TRUE&amp;DOC_NAME=FAT:FQL_AUDITING_CLIENT_TEMPLATE.FAT&amp;display_string=Audit&amp;VAR:KEY=BCJIFMNEBA&amp;VAR:QUERY=RkZfRU5UUlBSX1ZBTF9EQUlMWSg0MDUzMCwsLCwsJ0JBUycp&amp;WINDOW=FIRST_POPUP&amp;HEIGHT=450&amp;WIDTH=","450&amp;START_MAXIMIZED=FALSE&amp;VAR:CALENDAR=US&amp;VAR:SYMBOL=HXL&amp;VAR:INDEX=0"}</definedName>
    <definedName name="_9992__FDSAUDITLINK__">{"fdsup://directions/FAT Viewer?action=UPDATE&amp;creator=factset&amp;DYN_ARGS=TRUE&amp;DOC_NAME=FAT:FQL_AUDITING_CLIENT_TEMPLATE.FAT&amp;display_string=Audit&amp;VAR:KEY=FOXGPKFEBG&amp;VAR:QUERY=RkZfRU5UUlBSX1ZBTF9EQUlMWSg0MDUzMCwsLCwsJ0JBUycp&amp;WINDOW=FIRST_POPUP&amp;HEIGHT=450&amp;WIDTH=","450&amp;START_MAXIMIZED=FALSE&amp;VAR:CALENDAR=US&amp;VAR:SYMBOL=GR&amp;VAR:INDEX=0"}</definedName>
    <definedName name="_9993__FDSAUDITLINK__">{"fdsup://directions/FAT Viewer?action=UPDATE&amp;creator=factset&amp;DYN_ARGS=TRUE&amp;DOC_NAME=FAT:FQL_AUDITING_CLIENT_TEMPLATE.FAT&amp;display_string=Audit&amp;VAR:KEY=FGFETCNCRU&amp;VAR:QUERY=RkZfRU5UUlBSX1ZBTF9EQUlMWSg0MDUzMCwsLCwsJ0JBUycp&amp;WINDOW=FIRST_POPUP&amp;HEIGHT=450&amp;WIDTH=","450&amp;START_MAXIMIZED=FALSE&amp;VAR:CALENDAR=US&amp;VAR:SYMBOL=306465&amp;VAR:INDEX=0"}</definedName>
    <definedName name="_9994__FDSAUDITLINK__">{"fdsup://directions/FAT Viewer?action=UPDATE&amp;creator=factset&amp;DYN_ARGS=TRUE&amp;DOC_NAME=FAT:FQL_AUDITING_CLIENT_TEMPLATE.FAT&amp;display_string=Audit&amp;VAR:KEY=HSHIDQJUNM&amp;VAR:QUERY=RkZfRU5UUlBSX1ZBTF9EQUlMWSg0MDUzMCwsLCwsJ0JBUycp&amp;WINDOW=FIRST_POPUP&amp;HEIGHT=450&amp;WIDTH=","450&amp;START_MAXIMIZED=FALSE&amp;VAR:CALENDAR=US&amp;VAR:SYMBOL=ESL&amp;VAR:INDEX=0"}</definedName>
    <definedName name="_9995__FDSAUDITLINK__">{"fdsup://directions/FAT Viewer?action=UPDATE&amp;creator=factset&amp;DYN_ARGS=TRUE&amp;DOC_NAME=FAT:FQL_AUDITING_CLIENT_TEMPLATE.FAT&amp;display_string=Audit&amp;VAR:KEY=BAJUFEHKDE&amp;VAR:QUERY=RkZfRU5UUlBSX1ZBTF9EQUlMWSg0MDUzMCwsLCwsJ0JBUycp&amp;WINDOW=FIRST_POPUP&amp;HEIGHT=450&amp;WIDTH=","450&amp;START_MAXIMIZED=FALSE&amp;VAR:CALENDAR=US&amp;VAR:SYMBOL=DCO&amp;VAR:INDEX=0"}</definedName>
    <definedName name="_9996__FDSAUDITLINK__">{"fdsup://directions/FAT Viewer?action=UPDATE&amp;creator=factset&amp;DYN_ARGS=TRUE&amp;DOC_NAME=FAT:FQL_AUDITING_CLIENT_TEMPLATE.FAT&amp;display_string=Audit&amp;VAR:KEY=XOTAVWJWBM&amp;VAR:QUERY=RkZfRU5UUlBSX1ZBTF9EQUlMWSg0MDUzMCwsLCwsJ0JBUycp&amp;WINDOW=FIRST_POPUP&amp;HEIGHT=450&amp;WIDTH=","450&amp;START_MAXIMIZED=FALSE&amp;VAR:CALENDAR=US&amp;VAR:SYMBOL=CW&amp;VAR:INDEX=0"}</definedName>
    <definedName name="_9997__FDSAUDITLINK__">{"fdsup://directions/FAT Viewer?action=UPDATE&amp;creator=factset&amp;DYN_ARGS=TRUE&amp;DOC_NAME=FAT:FQL_AUDITING_CLIENT_TEMPLATE.FAT&amp;display_string=Audit&amp;VAR:KEY=LCFAPSLCVC&amp;VAR:QUERY=RkZfRU5UUlBSX1ZBTF9EQUlMWSg0MDUzMCwsLCwsJ0JBUycp&amp;WINDOW=FIRST_POPUP&amp;HEIGHT=450&amp;WIDTH=","450&amp;START_MAXIMIZED=FALSE&amp;VAR:CALENDAR=US&amp;VAR:SYMBOL=BEAV&amp;VAR:INDEX=0"}</definedName>
    <definedName name="_9998__FDSAUDITLINK__">{"fdsup://directions/FAT Viewer?action=UPDATE&amp;creator=factset&amp;DYN_ARGS=TRUE&amp;DOC_NAME=FAT:FQL_AUDITING_CLIENT_TEMPLATE.FAT&amp;display_string=Audit&amp;VAR:KEY=BCXKBQBMFI&amp;VAR:QUERY=RkZfRU5UUlBSX1ZBTF9EQUlMWSg0MDUzMCwsLCwsJ0JBUycp&amp;WINDOW=FIRST_POPUP&amp;HEIGHT=450&amp;WIDTH=","450&amp;START_MAXIMIZED=FALSE&amp;VAR:CALENDAR=US&amp;VAR:SYMBOL=B16FPG&amp;VAR:INDEX=0"}</definedName>
    <definedName name="_9999__FDSAUDITLINK__">{"fdsup://directions/FAT Viewer?action=UPDATE&amp;creator=factset&amp;DYN_ARGS=TRUE&amp;DOC_NAME=FAT:FQL_AUDITING_CLIENT_TEMPLATE.FAT&amp;display_string=Audit&amp;VAR:KEY=VEVUNUTOJU&amp;VAR:QUERY=RkZfRU5UUlBSX1ZBTF9EQUlMWSg0MDUzMCwsLCwsJ0JBUycp&amp;WINDOW=FIRST_POPUP&amp;HEIGHT=450&amp;WIDTH=","450&amp;START_MAXIMIZED=FALSE&amp;VAR:CALENDAR=US&amp;VAR:SYMBOL=401225&amp;VAR:INDEX=0"}</definedName>
    <definedName name="_99c3d55ff5464c9a807c6bfff13016ba" hidden="1">#REF!</definedName>
    <definedName name="_9a25549e1c7e4e649dd42d3e1731b004" hidden="1">#REF!</definedName>
    <definedName name="_9aaa63f0181249c388562663590a4e6a" hidden="1">#REF!</definedName>
    <definedName name="_9ab2b112e87148dd9429ffc8c8ba0051" hidden="1">#REF!</definedName>
    <definedName name="_9ad716affce44f72bb62e80033024c2d" hidden="1">#REF!</definedName>
    <definedName name="_9ba212adb70143918c3b11f012a5d9ca" hidden="1">#REF!</definedName>
    <definedName name="_9c5194326e614d0598bcfe0f0e86b3bc" hidden="1">#REF!</definedName>
    <definedName name="_9d685bf8f83b48d8b69557fcd0288006" hidden="1">#REF!</definedName>
    <definedName name="_9f12cd6850544577a66eebdd595846d6" hidden="1">#REF!</definedName>
    <definedName name="_9fc6fdac0aa64a649cbbe2104d0b9504" hidden="1">#REF!</definedName>
    <definedName name="_a04d758897a849528312d9479eafa9ad" hidden="1">#REF!</definedName>
    <definedName name="_a070cf9aa0d74dda86b5d3f9ae563143" hidden="1">#REF!</definedName>
    <definedName name="_a07b3a48f2d54570910d871e4310aaa1" hidden="1">#REF!</definedName>
    <definedName name="_a3dbd79e5f714ef0b7eba5c3f9a91dda" hidden="1">#REF!</definedName>
    <definedName name="_a450824aa9874100b1ad8bd5fc6d6124" hidden="1">#REF!</definedName>
    <definedName name="_a4789f9156a446c3b0f1b6439c7e60a5" hidden="1">#REF!</definedName>
    <definedName name="_a59ea606ae624ac2ad71d5df7da7d626" hidden="1">#REF!</definedName>
    <definedName name="_a5b208e153694ee0a45c61c17857942b" hidden="1">#REF!</definedName>
    <definedName name="_a5d7de8ab8b747bc92415779205fcd76" hidden="1">#REF!</definedName>
    <definedName name="_a73a5eb357aa4234b1d3faba413ababe" hidden="1">#REF!</definedName>
    <definedName name="_a7fd4178251744338aba7eeddb4e0a35" hidden="1">#REF!</definedName>
    <definedName name="_a80e26cbefb34943874a415c98b3b7f4" hidden="1">#REF!</definedName>
    <definedName name="_a95aa8eeae9140568c957e021188f071" hidden="1">#REF!</definedName>
    <definedName name="_a986f566f5d941f291a96249da9141f9" hidden="1">#REF!</definedName>
    <definedName name="_aa04631cf2ff4484bcdeaceac9837fbc" hidden="1">#REF!</definedName>
    <definedName name="_aa578c965fc94604b51a1439d7e4b80c" hidden="1">#REF!</definedName>
    <definedName name="_ac4114c0f25a4570a79dce33c7bf8741" hidden="1">#REF!</definedName>
    <definedName name="_ac8e78753f274c53b300298e3b1b0d89" hidden="1">#REF!</definedName>
    <definedName name="_act" hidden="1">1</definedName>
    <definedName name="_act.act" hidden="1">1</definedName>
    <definedName name="_actual" hidden="1">1</definedName>
    <definedName name="_adc150fb19e54cc1ab775d621abd66dc" hidden="1">#REF!</definedName>
    <definedName name="_adcc540031b34f28a6fd308e282871aa" hidden="1">#REF!</definedName>
    <definedName name="_adjust" hidden="1">1</definedName>
    <definedName name="_ae427b406d2f499aa46a680351155065" hidden="1">#REF!</definedName>
    <definedName name="_ae7ab2916f64406e931ec6c075c21083" hidden="1">#REF!</definedName>
    <definedName name="_aff11467332d4c7b82031050734cd97f" hidden="1">#REF!</definedName>
    <definedName name="_ALL2">'[4]Rate Calc'!#REF!</definedName>
    <definedName name="_ann" hidden="1">1</definedName>
    <definedName name="_annual" hidden="1">1</definedName>
    <definedName name="_atmat" hidden="1">2</definedName>
    <definedName name="_atmaturity" hidden="1">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tt10">#REF!</definedName>
    <definedName name="_Att9">#REF!</definedName>
    <definedName name="_b1083a9a5045403c9df4d60b4f296f6f" hidden="1">#REF!</definedName>
    <definedName name="_b10e1e5625e74945887bd5585754b986" hidden="1">#REF!</definedName>
    <definedName name="_b1e6bcd3eefa4d409878baebe24d2b3b" hidden="1">#REF!</definedName>
    <definedName name="_b2520e21ec8f419b87fc8b5ebb952c48" hidden="1">#REF!</definedName>
    <definedName name="_b2a40a48be564a07ab3fd8f364391e6d" hidden="1">#REF!</definedName>
    <definedName name="_b2a85ecfcffe43cd82d8344e46e3b0ba" hidden="1">#REF!</definedName>
    <definedName name="_b2ab8ebe30674d379f8241287efbd10b" hidden="1">#REF!</definedName>
    <definedName name="_b31f61700bea4149808b337fa70cabf1" hidden="1">#REF!</definedName>
    <definedName name="_b4275efc232c41ba95fb6cc869ab783e" hidden="1">#REF!</definedName>
    <definedName name="_b4e69a08688048df90d0168366076061" hidden="1">#REF!</definedName>
    <definedName name="_b56f2a35e014461584c1cb947a4d033e" hidden="1">#REF!</definedName>
    <definedName name="_b58c425a9b7e46ec995738e4213a5127" hidden="1">#REF!</definedName>
    <definedName name="_b655e9704a2f40bfba1e9cb042c4bb49" hidden="1">#REF!</definedName>
    <definedName name="_b6b87b78c6574a6e8d96e7f65c0dd1c1" hidden="1">#REF!</definedName>
    <definedName name="_b8e9930cb7e74ab39fceb0f84c4a9c15" hidden="1">#REF!</definedName>
    <definedName name="_b8fa34e093aa4b6e8c03ca47ace7c292" hidden="1">#REF!</definedName>
    <definedName name="_BB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_bb700908b938460cb595bdc9bf8085f1" hidden="1">#REF!</definedName>
    <definedName name="_bc370232c88c401a9ebecb89f4615127" hidden="1">#REF!</definedName>
    <definedName name="_bc784353881f4100845c18c1855ce343" hidden="1">#REF!</definedName>
    <definedName name="_bdm.068876ffa11e472a8011e07805cadaf8.edm" hidden="1">#REF!</definedName>
    <definedName name="_bdm.0bccf0d20d6145198c3ce2561a888a5b.edm" hidden="1">#REF!</definedName>
    <definedName name="_bdm.0e6120a04e3c4634bd0f9439a72385a4.edm" hidden="1">#REF!</definedName>
    <definedName name="_bdm.0f18af915d3544a79affc41fcdc8ac57.edm" hidden="1">#REF!</definedName>
    <definedName name="_bdm.13b2714d6e4c44a4bdf21e5717b360d5.edm" hidden="1">#REF!</definedName>
    <definedName name="_bdm.1d3593e87b9e40a19e8c248a901faa86.edm" hidden="1">#REF!</definedName>
    <definedName name="_bdm.1ec3e7b902c54e54b8bb5dd0092e4d84.edm" hidden="1">#REF!</definedName>
    <definedName name="_bdm.244055f315964ef6a9ea66927ab1d61b.edm" hidden="1">#REF!</definedName>
    <definedName name="_bdm.279c558d06e3494b827aada83bc17bde.edm" hidden="1">#REF!</definedName>
    <definedName name="_bdm.2f7733a010ff4e02ae788435394677f7.edm" hidden="1">#REF!</definedName>
    <definedName name="_bdm.34bf05de2dcd4053a3366f82320a6ffe.edm" hidden="1">#REF!</definedName>
    <definedName name="_bdm.3f07f1c9c01e4725bbcaed84a02dee1e.edm" hidden="1">#REF!</definedName>
    <definedName name="_bdm.4BFB26ECFF824721B81BBF5F1166C646.edm" hidden="1">#REF!</definedName>
    <definedName name="_bdm.535a6221621a4d9ca8a314e6fec2a5fb.edm" hidden="1">#REF!</definedName>
    <definedName name="_bdm.5b81dcbf123a41fd886db14d459b4c48.edm" hidden="1">#REF!</definedName>
    <definedName name="_bdm.620e416d4eb04e26b2138252aa9eb4a7.edm" hidden="1">#REF!</definedName>
    <definedName name="_bdm.65641350feef4a5eb3d8cfcaf88a3de8.edm" hidden="1">#REF!</definedName>
    <definedName name="_bdm.6fe9fe59fbb044e285bbad4562e26948.edm" hidden="1">#REF!</definedName>
    <definedName name="_bdm.7934cb0fb4fa4a14a83b0e24ad23992c.edm" hidden="1">#REF!</definedName>
    <definedName name="_bdm.7d16080b51b344af8ed46b869088085c.edm" hidden="1">#REF!</definedName>
    <definedName name="_bdm.7ddb7a75a88b4464b1a3c384defe2ebc.edm" hidden="1">#REF!</definedName>
    <definedName name="_bdm.7eabde00a96f4de38fe89f910f51c163.edm" hidden="1">#REF!</definedName>
    <definedName name="_bdm.83f67875c0a245d5a044e3cd947e5c27.edm" hidden="1">#REF!</definedName>
    <definedName name="_bdm.87a69ab9eaf04adfa69e09df8262284a.edm" hidden="1">#REF!</definedName>
    <definedName name="_bdm.8BC8CF7357514D6B85AE1DBFD5414C71.edm" hidden="1">#REF!</definedName>
    <definedName name="_bdm.8e35a3a707d94be38ffd18d47f7dc9e9.edm" hidden="1">#REF!</definedName>
    <definedName name="_bdm.935c29ba6c9c41b4b82bdb56591a36d2.edm" hidden="1">#REF!</definedName>
    <definedName name="_bdm.95B2BCFF8EB9493DB9D8A4BE560013AF.edm" hidden="1">#REF!</definedName>
    <definedName name="_bdm.963eb6790d6f4adbb4309dbb307bd36f.edm" hidden="1">#REF!</definedName>
    <definedName name="_bdm.99b47d8376e64020966e2e491be10c0d.edm" hidden="1">#REF!</definedName>
    <definedName name="_bdm.9a3cae61b57043d1aa0681bf7b4c50df.edm" hidden="1">#REF!</definedName>
    <definedName name="_bdm.9fbf6af118584817a40edca24832b629.edm" hidden="1">#REF!</definedName>
    <definedName name="_bdm.a735ff8d28044fe4a856cd58f8762789.edm" hidden="1">#REF!</definedName>
    <definedName name="_bdm.a934e7b5931742e38ce8cc27a7760052.edm" hidden="1">#REF!</definedName>
    <definedName name="_bdm.acf926ea33f34e87935562214ccbc483.edm" hidden="1">#REF!</definedName>
    <definedName name="_bdm.ad7ec453cf91492e8c50ca700cfc6fbd.edm" hidden="1">#REF!</definedName>
    <definedName name="_bdm.b0afb2ad044a4da2897fac9108106821.edm" hidden="1">#REF!</definedName>
    <definedName name="_bdm.b392b406e93c4c9ea88282478e5b8b4f.edm" hidden="1">#REF!</definedName>
    <definedName name="_bdm.b3ec28e71ed34790ac545b54aebd3643.edm" hidden="1">#REF!</definedName>
    <definedName name="_bdm.ba7e34e4b97440a6a45ff8902f9e0b2e.edm" hidden="1">#REF!</definedName>
    <definedName name="_bdm.C7EC307347F846E6BF7EB6EE3411A8C4.edm" hidden="1">#REF!</definedName>
    <definedName name="_bdm.ca2d467c37024f6fab95b91518787ae0.edm" hidden="1">#REF!</definedName>
    <definedName name="_bdm.cc1a95bc23d14d2ba9f99e96fc9d0f01.edm" hidden="1">#REF!</definedName>
    <definedName name="_bdm.d1575324e9e74cb0ac05133e2355310e.edm" hidden="1">#REF!</definedName>
    <definedName name="_bdm.db0a62024a934b7d8619d1ba4daadca5.edm" hidden="1">#REF!</definedName>
    <definedName name="_bdm.fe231debe12e4e32967f523d07448276.edm" hidden="1">#REF!</definedName>
    <definedName name="_be0439d162ad4a038b539d388a8e354a" hidden="1">#REF!</definedName>
    <definedName name="_be2eceee96b84a2ea81054158db1e1cd" hidden="1">#REF!</definedName>
    <definedName name="_be8ca54646294dab9be1fbe38f625eaf" hidden="1">#REF!</definedName>
    <definedName name="_bea046ba7b574aa294648544807ee9ee" hidden="1">#REF!</definedName>
    <definedName name="_bedaaf4ddfaa48cb96d495084fc92c17" hidden="1">#REF!</definedName>
    <definedName name="_bef6d939c6864d2d9c1abebfb71071f4" hidden="1">#REF!</definedName>
    <definedName name="_bfb5a14d3a7a495e8fc3cd77dc81f7a0" hidden="1">#REF!</definedName>
    <definedName name="_bfb62a18f6454b53b82ae9c108fa997a" hidden="1">#REF!</definedName>
    <definedName name="_bond" hidden="1">3</definedName>
    <definedName name="_c" hidden="1">"Formula fixed. Name can be deleted."</definedName>
    <definedName name="_c057f1f50f3d470f8cf624c0904c4185" hidden="1">#REF!</definedName>
    <definedName name="_c0731fc1bd8c4f9eb782cdc9ae278975" hidden="1">#REF!</definedName>
    <definedName name="_c0801459411b4ba390cfda507a6af92a" hidden="1">#REF!</definedName>
    <definedName name="_c0b6eba7ec0f49ad9eef721d6e39d88b" hidden="1">#REF!</definedName>
    <definedName name="_c46fbfbe69004dd590a3a7b5a40fa2cb" hidden="1">#REF!</definedName>
    <definedName name="_c5441f51ff6647c891c8c965ae72ff73" hidden="1">#REF!</definedName>
    <definedName name="_c6c79325b22f484eab206ec0a890ad9e" hidden="1">#REF!</definedName>
    <definedName name="_c7a3a73e35254c638808ec5069f341a3" hidden="1">#REF!</definedName>
    <definedName name="_c81fdc75b82148dc9381a35a0e6d1fcc" hidden="1">#REF!</definedName>
    <definedName name="_c84f8dd7ab6548cd8aec1c5a279ea8c2" hidden="1">#REF!</definedName>
    <definedName name="_c93729c28dec4819ab4a1c7ab150b5eb" hidden="1">#REF!</definedName>
    <definedName name="_c9a6a26901824a14a409325784b3064f" hidden="1">#REF!</definedName>
    <definedName name="_cada6de06575466fa39f97bd83d22551" hidden="1">#REF!</definedName>
    <definedName name="_cb1f8d1b8f74444ab8160ebb067319cb" hidden="1">#REF!</definedName>
    <definedName name="_cd1c95442d964baaa6b4232a60716a19" hidden="1">#REF!</definedName>
    <definedName name="_cd810b31ef224d76ac7f4f217d68ce3c" hidden="1">#REF!</definedName>
    <definedName name="_cdf3d92cdcd34ed5a09a2dc062239878" hidden="1">#REF!</definedName>
    <definedName name="_d0df5a86aea14389bc71f0cddeb48baf" hidden="1">#REF!</definedName>
    <definedName name="_d12aebc0483a4668993aba4a89fa0040" hidden="1">#REF!</definedName>
    <definedName name="_d38f1522cbca4e6caf450f04ff55d97d" hidden="1">#REF!</definedName>
    <definedName name="_d3938f3ee5b947d294e6e073ba83f160" hidden="1">#REF!</definedName>
    <definedName name="_d5bfb4b0ff7c4dc7865e6fae873e343a" hidden="1">#REF!</definedName>
    <definedName name="_d688ec4b270f4837acdf1dcaea2ea20c" hidden="1">#REF!</definedName>
    <definedName name="_d6d5e1f09f2140ed9fa5e57d9157f499" hidden="1">#REF!</definedName>
    <definedName name="_d794fbd04f1e4ffead6d8bf54539c9e4" hidden="1">#REF!</definedName>
    <definedName name="_d7f2f975cafc4cc68bc51e3774305123" hidden="1">#REF!</definedName>
    <definedName name="_d8b689147f3246d9a0448155ff1e530a" hidden="1">#REF!</definedName>
    <definedName name="_d8cb2ce085154c159cdc9bb27463976d" hidden="1">#REF!</definedName>
    <definedName name="_d974087b79ac458f8c2174bd6027bf25" hidden="1">#REF!</definedName>
    <definedName name="_d9c160d1ec624feaa3a75779473ef85a" hidden="1">#REF!</definedName>
    <definedName name="_db7815f98f3045b8a00a699401d4b90c" hidden="1">#REF!</definedName>
    <definedName name="_dcbccbe370a14434a762685b40a8020c" hidden="1">#REF!</definedName>
    <definedName name="_dd5e99ba8f1c4604811eedfb1a499087" hidden="1">#REF!</definedName>
    <definedName name="_dd6a4981e5a64f4bafc361ad73821d61" hidden="1">#REF!</definedName>
    <definedName name="_de68e056b1614614865dbc354e96cdc2" hidden="1">#REF!</definedName>
    <definedName name="_deac3aeb8a42440bbf4267ec8cd82366" hidden="1">#REF!</definedName>
    <definedName name="_decf7bc21f264e4ca92e6db6e822f3c4" hidden="1">#REF!</definedName>
    <definedName name="_default" hidden="1">-1</definedName>
    <definedName name="_dfd2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_dflt" hidden="1">-1</definedName>
    <definedName name="_disc" hidden="1">1</definedName>
    <definedName name="_discount" hidden="1">1</definedName>
    <definedName name="_Dist_Values" hidden="1">[13]A!#REF!</definedName>
    <definedName name="_dontadjust" hidden="1">0</definedName>
    <definedName name="_e0845d67829f465b84f3a9555187f812" hidden="1">#REF!</definedName>
    <definedName name="_e0b47f33123a456a9e2b069d5ea1c482" hidden="1">#REF!</definedName>
    <definedName name="_e0c56f71003a409cb2206efc7c2fbccd" hidden="1">#REF!</definedName>
    <definedName name="_e17fcfc67d9642c7a60a39e07be80d69" hidden="1">#REF!</definedName>
    <definedName name="_e19386165b284ad3864be288e5ce4f96" hidden="1">#REF!</definedName>
    <definedName name="_e25d978761ef4584b4d7f87e61438e2a" hidden="1">#REF!</definedName>
    <definedName name="_e2f7818a6ca4477d90bd43e81e87a1e0" hidden="1">#REF!</definedName>
    <definedName name="_e360" hidden="1">3</definedName>
    <definedName name="_e49a7727df434094961a059f53242387" hidden="1">#REF!</definedName>
    <definedName name="_e5662f814de84e978fbe8083c1e05828" hidden="1">#REF!</definedName>
    <definedName name="_e57104900d954eb58b62559662ee1c8e" hidden="1">#REF!</definedName>
    <definedName name="_e57bccc99260421bb9f37f9ec1e0f7ae" hidden="1">#REF!</definedName>
    <definedName name="_e6b29343316e441fa05369a24d57548b" hidden="1">#REF!</definedName>
    <definedName name="_e6c9cab62dbd4878b5264759273285a2" hidden="1">#REF!</definedName>
    <definedName name="_e77d207cacdf4490b3821fe2acbaa25e" hidden="1">#REF!</definedName>
    <definedName name="_e7b55daba7c041fba4afa400b520d8bf" hidden="1">#REF!</definedName>
    <definedName name="_e7e044a329804598b73f1cfba61817a8" hidden="1">#REF!</definedName>
    <definedName name="_e7e54baf00934e8baf74c1c227cb0133" hidden="1">#REF!</definedName>
    <definedName name="_e7fd00972f584803a324f034e21d75e3" hidden="1">#REF!</definedName>
    <definedName name="_e89e870e5fef4206b28268cdbafa2407" hidden="1">#REF!</definedName>
    <definedName name="_e8b0b59affef4047acf9974507f51ff3" hidden="1">#REF!</definedName>
    <definedName name="_e90f3323dd43424e9d26291b52c3015c" hidden="1">#REF!</definedName>
    <definedName name="_e9e3c1a7d0e440b5881e714dc749c8f8" hidden="1">#REF!</definedName>
    <definedName name="_ea6175ba5d5d43629f3456dd2979291e" hidden="1">#REF!</definedName>
    <definedName name="_eabcb9f7c9ca4060a8ac6d71ad540831" hidden="1">#REF!</definedName>
    <definedName name="_ebf72ea6d241435bbe972c8117a82b29" hidden="1">#REF!</definedName>
    <definedName name="_ed9441cef3704d119e0381186f10beb3" hidden="1">#REF!</definedName>
    <definedName name="_edae55da6c1d49d0bb6ca47fd9b095a3" hidden="1">#REF!</definedName>
    <definedName name="_eeca260ecabf4904b8596e43b9d93827" hidden="1">#REF!</definedName>
    <definedName name="_ef0d3fc2c19042fc992ca34dad6bef3d" hidden="1">#REF!</definedName>
    <definedName name="_ef456c42eb254bfc9eaeb377369f09ba" hidden="1">#REF!</definedName>
    <definedName name="_eom" hidden="1">1</definedName>
    <definedName name="_f08d4630fee14b5eb3c6498363ee6526" hidden="1">#REF!</definedName>
    <definedName name="_f126ca4fca17462a94aacdb0a151502b" hidden="1">#REF!</definedName>
    <definedName name="_f12b25ba7b11444f8a1e0eabeba25eb2" hidden="1">#REF!</definedName>
    <definedName name="_f3bf441becd04aeb8c2aa744fd32a26d" hidden="1">#REF!</definedName>
    <definedName name="_f40bc2b93c8f4ef9a55f485ce90b37bd" hidden="1">#REF!</definedName>
    <definedName name="_f40f18516f064572849361e26498c319" hidden="1">#REF!</definedName>
    <definedName name="_f46628e7b62b46daadb9934336453274" hidden="1">#REF!</definedName>
    <definedName name="_f4db9849c36f460fb912a866b4c9553e" hidden="1">#REF!</definedName>
    <definedName name="_f5d79fba72db43798f77a4243dbdf774" hidden="1">#REF!</definedName>
    <definedName name="_f6a768d7a9564efda0fa80223b70ba76" hidden="1">#REF!</definedName>
    <definedName name="_f87e2c9dc90d4911a07b58d9dfbaeb0d" hidden="1">#REF!</definedName>
    <definedName name="_f8aecff3066c44a29d05e4d2b964a020" hidden="1">#REF!</definedName>
    <definedName name="_fa172dbe2485497191d8dbee94a4e9c5" hidden="1">#REF!</definedName>
    <definedName name="_fb49b1f1a4b345aab2a8f02cfaf6a8fe" hidden="1">#REF!</definedName>
    <definedName name="_fcfc7eb515b24b09bcf29125590ca082" hidden="1">#REF!</definedName>
    <definedName name="_fd3fa61b4f4941f2ab1738930d8eb73c" hidden="1">#REF!</definedName>
    <definedName name="_fd5d23a43e454842a4f28fb778f5d770" hidden="1">#REF!</definedName>
    <definedName name="_fd8421870471440db88d8f348f124999" hidden="1">#REF!</definedName>
    <definedName name="_fdcbdb7eb4944f6daad7f087f97ea01d" hidden="1">#REF!</definedName>
    <definedName name="_fe75248a33e74847a0e7de5423593ff3" hidden="1">#REF!</definedName>
    <definedName name="_feb0da36ee83477b9f0c0b903a37f6ed" hidden="1">#REF!</definedName>
    <definedName name="_feff5f907eda4b1eb803c87a171176c1" hidden="1">#REF!</definedName>
    <definedName name="_fff34" hidden="1">{#N/A,#N/A,FALSE,"Aging Summary";#N/A,#N/A,FALSE,"Ratio Analysis";#N/A,#N/A,FALSE,"Test 120 Day Accts";#N/A,#N/A,FALSE,"Tickmarks"}</definedName>
    <definedName name="_Fill" hidden="1">#REF!</definedName>
    <definedName name="_xlnm._FilterDatabase" hidden="1">#REF!</definedName>
    <definedName name="_FIN03001">'[14]New g-p-08-401-save on this tab'!#REF!</definedName>
    <definedName name="_full" hidden="1">1</definedName>
    <definedName name="_fullprecision" hidden="1">1</definedName>
    <definedName name="_GSRATES_1" hidden="1">"CF3000012004072520040602"</definedName>
    <definedName name="_GSRATES_2" hidden="1">"CT300001Latest          "</definedName>
    <definedName name="_GSRATES_3" hidden="1">"CF3000012002033120020301"</definedName>
    <definedName name="_GSRATES_4" hidden="1">"CF3000012003022820030201"</definedName>
    <definedName name="_GSRATES_5" hidden="1">"CF3000012004033120040301"</definedName>
    <definedName name="_GSRATES_6" hidden="1">"CT300001Latest          "</definedName>
    <definedName name="_GSRATES_7" hidden="1">"CT300001Latest          "</definedName>
    <definedName name="_GSRATES_8" hidden="1">"CT30000120050715        "</definedName>
    <definedName name="_GSRATES_COUNT" hidden="1">8</definedName>
    <definedName name="_GSRATESR_1" hidden="1">#REF!</definedName>
    <definedName name="_GSRATESR_2" hidden="1">#REF!</definedName>
    <definedName name="_GSRATESR_3" hidden="1">#REF!</definedName>
    <definedName name="_indstd" hidden="1">-1</definedName>
    <definedName name="_infl" hidden="1">7</definedName>
    <definedName name="_inflation" hidden="1">7</definedName>
    <definedName name="_isma30360" hidden="1">3</definedName>
    <definedName name="_isma360" hidden="1">3</definedName>
    <definedName name="_KA2" hidden="1">#REF!</definedName>
    <definedName name="_KA3" hidden="1">#REF!</definedName>
    <definedName name="_KA4" hidden="1">#REF!</definedName>
    <definedName name="_KA5" hidden="1">#REF!</definedName>
    <definedName name="_KA6" hidden="1">#REF!</definedName>
    <definedName name="_KA7" hidden="1">#REF!</definedName>
    <definedName name="_KA8" hidden="1">#REF!</definedName>
    <definedName name="_KA9" hidden="1">#REF!</definedName>
    <definedName name="_Key1" hidden="1">#REF!</definedName>
    <definedName name="_Key2" hidden="1">[15]Knoxville!#REF!</definedName>
    <definedName name="_MatInverse_In" hidden="1">#REF!</definedName>
    <definedName name="_MatInverse_Out" hidden="1">#REF!</definedName>
    <definedName name="_monthly" hidden="1">12</definedName>
    <definedName name="_mth" hidden="1">12</definedName>
    <definedName name="_MTH01">1</definedName>
    <definedName name="_MTH02">2</definedName>
    <definedName name="_MTH03">3</definedName>
    <definedName name="_MTH04">4</definedName>
    <definedName name="_MTH05">5</definedName>
    <definedName name="_MTH06">6</definedName>
    <definedName name="_MTH07">8</definedName>
    <definedName name="_MTH08">9</definedName>
    <definedName name="_MTH09">10</definedName>
    <definedName name="_MTH10">11</definedName>
    <definedName name="_MTH11">12</definedName>
    <definedName name="_MTH12">13</definedName>
    <definedName name="_MTH13">16</definedName>
    <definedName name="_MTH14">17</definedName>
    <definedName name="_MTH15">18</definedName>
    <definedName name="_MTH16">19</definedName>
    <definedName name="_MTH17">20</definedName>
    <definedName name="_MTH18">21</definedName>
    <definedName name="_MTH19">23</definedName>
    <definedName name="_MTH20">24</definedName>
    <definedName name="_MTH21">25</definedName>
    <definedName name="_MTH22">26</definedName>
    <definedName name="_MTH23">27</definedName>
    <definedName name="_MTH24">28</definedName>
    <definedName name="_MTH25">31</definedName>
    <definedName name="_MTH26">32</definedName>
    <definedName name="_MTH27">33</definedName>
    <definedName name="_MTH28">34</definedName>
    <definedName name="_MTH29">35</definedName>
    <definedName name="_MTH30">36</definedName>
    <definedName name="_MTH31">38</definedName>
    <definedName name="_MTH32">39</definedName>
    <definedName name="_MTH33">40</definedName>
    <definedName name="_MTH34">41</definedName>
    <definedName name="_MTH35">42</definedName>
    <definedName name="_MTH36">43</definedName>
    <definedName name="_MTH37">46</definedName>
    <definedName name="_MTH38">47</definedName>
    <definedName name="_multi" hidden="1">5</definedName>
    <definedName name="_multistep" hidden="1">5</definedName>
    <definedName name="_n360" hidden="1">4</definedName>
    <definedName name="_nasd30360" hidden="1">4</definedName>
    <definedName name="_nasd360" hidden="1">4</definedName>
    <definedName name="_noneom" hidden="1">0</definedName>
    <definedName name="_order_1" hidden="1">0</definedName>
    <definedName name="_Order1" hidden="1">0</definedName>
    <definedName name="_Order1_1" hidden="1">0</definedName>
    <definedName name="_Order2" hidden="1">255</definedName>
    <definedName name="_Parse_In" hidden="1">[16]Summary!#REF!</definedName>
    <definedName name="_Parse_Out" hidden="1">[16]Summary!#REF!</definedName>
    <definedName name="_pg1">'[17]Income Stmt wout C&amp;I'!$A$1:$P$83</definedName>
    <definedName name="_pg2">'[17]Income Stmt wout C&amp;I'!$A$133:$M$143</definedName>
    <definedName name="_PG3">#REF!</definedName>
    <definedName name="_PG4">#REF!</definedName>
    <definedName name="_PG6">#REF!</definedName>
    <definedName name="_PGD1">#REF!</definedName>
    <definedName name="_PGD4">#REF!</definedName>
    <definedName name="_PGF1">#REF!</definedName>
    <definedName name="_PGF2">#REF!</definedName>
    <definedName name="_PGF3">#REF!</definedName>
    <definedName name="_PGF4">#REF!</definedName>
    <definedName name="_pik" hidden="1">6</definedName>
    <definedName name="_Qallcmps">{"page 1";"page 2";"notes";"summary";"source";"analys";"covrge";"roea"}</definedName>
    <definedName name="_QBase_Case">{"Assumpt";"Capital";"Cash Flow";"Financing";"Income";"NOL"}</definedName>
    <definedName name="_Qcmpsplus">{"page 1";"page 2";"summary";"notes";"source"}</definedName>
    <definedName name="_QComp">{"Page_1","Page_2","Page_3"}</definedName>
    <definedName name="_Qprescomps">{"page 1";"page 2";"notes";"summary"}</definedName>
    <definedName name="_qrt" hidden="1">4</definedName>
    <definedName name="_QSensitivity_Case">{"Sen. Capital";"Sen. Cash Flow";"Sen. Finan";"Sen. Income";"Sen. NOL";"Sen Ass."}</definedName>
    <definedName name="_QStandard">{"mm p1";"mm p2";"mm p3";"mm p4";"mm p5";"acq p1";"tar p1"}</definedName>
    <definedName name="_QSUMMARY">{"COVER";"facts";"baladj";"bal";"inc";"cash";"irr";"fees";"feeamort";"srsubdebt";"DCF"}</definedName>
    <definedName name="_QTri_Point_Comps">"TPMC Comps"</definedName>
    <definedName name="_quarterly" hidden="1">4</definedName>
    <definedName name="_R">{"p1";"p2";"p3"}</definedName>
    <definedName name="_Regression_Int" hidden="1">1</definedName>
    <definedName name="_Report">"model"</definedName>
    <definedName name="_Report_old">{"ADJUST";"COPPERBAL";"COPPERCASH";"COPPERDCF";"COPPERINC";"LASERBAL";"LASERCASH";"LASERDCF";"LASERINC";"PPR";"PROBAL";"PROCASH";"PROFINC";"PROFINC1";"TRAN";"Purchase Price Ratios";"PROINC";"PROINC1"}</definedName>
    <definedName name="_report_old2">{"ADJUST";"COPPERBAL";"COPPERCASH";"COPPERDCF";"COPPERINC";"LASERBAL";"LASERCASH";"LASERDCF";"LASERINC";"PPR";"PROBAL";"PROCASH";"PROFINC";"PROFINC1";"TRAN";"Purchase Price Ratios";"PROINC";"PROINC1"}</definedName>
    <definedName name="_Report1">{"p1";"p2";"p3"}</definedName>
    <definedName name="_report2">{"ADJUST";"COPPERBAL";"COPPERCASH";"COPPERDCF";"COPPERINC";"LASERBAL";"LASERCASH";"LASERDCF";"LASERINC";"PPR";"PROBAL";"PROCASH";"PROFINC";"PROFINC1";"TRAN";"Purchase Price Ratios";"PROINC";"PROINC1"}</definedName>
    <definedName name="_RIV005c2ee721d345ed8951036c75152377" hidden="1">#REF!</definedName>
    <definedName name="_RIV0072b721ae484643890a89dab5ad0d2d" hidden="1">'[18]Com.StkHldr''s Equity'!#REF!</definedName>
    <definedName name="_RIV0074229f1fcb4931886d2c288885b54e" hidden="1">#REF!</definedName>
    <definedName name="_RIV00e0be4f1a704f84aae8cb831f6f29b3" hidden="1">#REF!</definedName>
    <definedName name="_RIV0106a807759a4054ae84476159ee4b75" hidden="1">#REF!</definedName>
    <definedName name="_RIV017a0405f28748659b44f4a4c6f71b98" hidden="1">#REF!</definedName>
    <definedName name="_RIV020234cf8b2e4c57a85120102e5d629f" hidden="1">[19]Pension!#REF!</definedName>
    <definedName name="_RIV02272a84deef4fa98df388b738c16668" hidden="1">'[20]Options Expense'!#REF!</definedName>
    <definedName name="_RIV0246791984604ff28973000e62f818b8" hidden="1">'[18]Comprehensive Income'!#REF!</definedName>
    <definedName name="_RIV0247d986dbda4cf886ac107c91078d35" hidden="1">#REF!</definedName>
    <definedName name="_RIV024c7763e12a4981968ec738d99a6034" hidden="1">#REF!</definedName>
    <definedName name="_RIV02943894958e4e2b9a21df506fea2243" hidden="1">'[18]5YrDebt'!#REF!</definedName>
    <definedName name="_RIV02c78606da8948659e7b07310f833004" hidden="1">#REF!</definedName>
    <definedName name="_RIV0314eecdaf1c478a8fc3ce795c7517e6" hidden="1">#REF!</definedName>
    <definedName name="_RIV031717f7a6a0472ea2a9f0efe1559eb7" hidden="1">#REF!</definedName>
    <definedName name="_RIV0331d7df9bd84afc9d236c998aa3dde1" hidden="1">[18]Commitments!#REF!</definedName>
    <definedName name="_RIV034c6ed9831b4ba690f152d56e2a8864" hidden="1">[19]conbalancesheet!#REF!</definedName>
    <definedName name="_RIV0365f9a135b14ac6a7a2bd73fb0a5ac4" hidden="1">'[20]RS Expense'!#REF!</definedName>
    <definedName name="_RIV038e06b263b8462a892a4f895898eb16" hidden="1">[18]Costs!#REF!</definedName>
    <definedName name="_RIV03f434e8e05942269d4a868a9ed6eb63" hidden="1">[18]RspActivity!#REF!</definedName>
    <definedName name="_RIV04141b8288294b269f22deb1eeacc563" hidden="1">[18]Assumptions_B!#REF!</definedName>
    <definedName name="_RIV0473d84780984041ade1ff57c4ce058c" hidden="1">'[19]RSU Expense'!#REF!</definedName>
    <definedName name="_RIV04e6f4012622471b9ee840ebbb6dad1d" hidden="1">#REF!</definedName>
    <definedName name="_RIV05a38102687042e0b4553e2cbf1d8a71" hidden="1">#REF!</definedName>
    <definedName name="_RIV065fb6f51f934e00bb8cf945ff9c890a" hidden="1">#REF!</definedName>
    <definedName name="_RIV069f966e0d5342938cf53e767d9bf6cb" hidden="1">#REF!</definedName>
    <definedName name="_RIV06d9cf3d7ac841059582ef3a956bc356" hidden="1">#REF!</definedName>
    <definedName name="_RIV0729ab1f51bf43e5a3fe9c551329387f" hidden="1">'[18]Operating Results'!#REF!</definedName>
    <definedName name="_RIV07336fbe72694af3a9aba9b2ef19388a" hidden="1">#REF!</definedName>
    <definedName name="_RIV07556d25a3c4482fa9c6a8b78acf919b" hidden="1">'[20]DISCO FN (IS)'!#REF!</definedName>
    <definedName name="_RIV07869ba3c1564e8d8a734e829530d3a5" hidden="1">'[18]Parent STD'!#REF!</definedName>
    <definedName name="_RIV08937f491d734abc942414ef87badc3c" hidden="1">#REF!</definedName>
    <definedName name="_RIV089bea914be04286be25a83e16c30dac" hidden="1">#REF!</definedName>
    <definedName name="_RIV08b82a24bba24494b53fc41a5366b754" hidden="1">'[18]Parent BS'!#REF!</definedName>
    <definedName name="_RIV0a26822515784658aa40f8a7f1c849ae" hidden="1">'[21]PSU FV '!#REF!</definedName>
    <definedName name="_RIV0a3395109e3543d799678478e3b840d5" hidden="1">#REF!</definedName>
    <definedName name="_RIV0a8a6336b235432ba69c137c78aba477" hidden="1">[18]FedIncomeTax!#REF!</definedName>
    <definedName name="_RIV0aa00ff039ff491697fea89bedac4342" hidden="1">#REF!</definedName>
    <definedName name="_RIV0ad6339c692a4a388d3ec3d7876da152" hidden="1">'[22]2014'!#REF!</definedName>
    <definedName name="_RIV0b00b6a900c34960a1a1347c298c653c" hidden="1">#REF!</definedName>
    <definedName name="_RIV0b39b90660344f8b8e4c2ca2d33dd388" hidden="1">'[18]PSU RF'!#REF!</definedName>
    <definedName name="_RIV0bb4d70edb124a29a17ec73d5426c71a" hidden="1">#REF!</definedName>
    <definedName name="_RIV0ce6f8c4abcf4d90bb1832b4757c4ae0" hidden="1">[18]Assumptions_B!#REF!</definedName>
    <definedName name="_RIV0cfd949b8c0b4956a46f2fc5e95e5b1f" hidden="1">#REF!</definedName>
    <definedName name="_RIV0de7af89b26c42c1a8be926e87f33b99" hidden="1">#REF!</definedName>
    <definedName name="_RIV0e6d8ac2c8554cbdaab4f883686e0f49" hidden="1">#REF!</definedName>
    <definedName name="_RIV0ea23125c96346f487377cb3aecde561" hidden="1">[18]OtherTaxes!#REF!</definedName>
    <definedName name="_RIV0eb66df48f20415da19e27ec56de9ffd" hidden="1">[19]PSUs!#REF!</definedName>
    <definedName name="_RIV0f50b1e5f9b9449f9b6abd6420123db3" hidden="1">[18]ChangesInAOCI!#REF!</definedName>
    <definedName name="_RIV0f81cf37828c44688a44b2c03aa6e2a3" hidden="1">'[18]Fourth Quarter'!#REF!</definedName>
    <definedName name="_RIV0fc550eb2f8f4b62982033694d9262a8" hidden="1">'[18]Operating Results'!#REF!</definedName>
    <definedName name="_RIV0ffcdadc69bb47f7b810ac12fcea368a" hidden="1">'[18]Comprehensive Income'!#REF!</definedName>
    <definedName name="_RIV105d82b5cc3a46b4b0abb4688c978809" hidden="1">#REF!</definedName>
    <definedName name="_RIV1068379457fb49f7a54c0f34a13c58e8" hidden="1">'[19]CONINCOME YTD'!#REF!</definedName>
    <definedName name="_RIV1069bd215b154bcab5a14ff8643c28ff" hidden="1">'[19]Option summary'!#REF!</definedName>
    <definedName name="_RIV10a2e3a91ed741ce85c3da7e5b10b6fb" hidden="1">#REF!</definedName>
    <definedName name="_RIV10c8c5bd7c644f49adce89bfcb000bd3" hidden="1">'[18]Com.StkHldr''s Equity'!#REF!</definedName>
    <definedName name="_RIV114de26eecc246bb9296b2bbf5f81231" hidden="1">'[18]DISCO FN (IS)'!#REF!</definedName>
    <definedName name="_RIV116a6ef5e4e7415aa5bdd5e4e0f6fed2" hidden="1">#REF!</definedName>
    <definedName name="_RIV118c1006496f42a5ae4f32b6ed155361" hidden="1">[18]ContractualObligs!#REF!</definedName>
    <definedName name="_RIV11a144c372fe4081931774a7634c5765" hidden="1">'[18]Stmt of Capitalization'!#REF!</definedName>
    <definedName name="_RIV11cea7f26afd413da7e789df8fbccde0" hidden="1">[18]Commitments!#REF!</definedName>
    <definedName name="_RIV1242967815ea4a31b446096abe9da624" hidden="1">'[19]segments assets'!#REF!</definedName>
    <definedName name="_RIV12fbcc62c59e4e4da5ebc326293670fd" hidden="1">#REF!</definedName>
    <definedName name="_RIV131d087c4e6d4997bec164d49303f84c" hidden="1">#REF!</definedName>
    <definedName name="_RIV13213fb8163d42f4a707f6a8c88b79e2" hidden="1">'[18]RSUs RF'!#REF!</definedName>
    <definedName name="_RIV134e9357d3ef4287820c7dab33a205e5" hidden="1">[18]Assumptions_B!#REF!</definedName>
    <definedName name="_RIV139591a25a894ca6a51776629f7b90ac" hidden="1">[18]ContractualObligs!#REF!</definedName>
    <definedName name="_RIV13b1cca9430d467088d0a202abd2e343" hidden="1">'[18]Comprehensive Income'!#REF!</definedName>
    <definedName name="_RIV13ee3e1cc4e843bfa08432d2f993c71d" hidden="1">'[18]Comprehensive Income'!#REF!</definedName>
    <definedName name="_RIV1464ff6444e94049836e58400b013e9b" hidden="1">#REF!</definedName>
    <definedName name="_RIV146f10e780cd4172b729baaf62a1430c" hidden="1">#REF!</definedName>
    <definedName name="_RIV1499e471d5e34e5fb0fcaa606bfeeff3" hidden="1">#REF!</definedName>
    <definedName name="_RIV14b0a2534f4a47ca857e4c23be7ca0f8" hidden="1">[18]Costs!#REF!</definedName>
    <definedName name="_RIV14bd32581a1441f58c58c3db0dd66027" hidden="1">#REF!</definedName>
    <definedName name="_RIV14f8627731004846925731ec7c754454" hidden="1">#REF!</definedName>
    <definedName name="_RIV15047361f415423a93062cb08f47f518" hidden="1">'[19]Equity Purchases'!#REF!</definedName>
    <definedName name="_RIV15761c6e11b04c1db786f8a1c72210d6" hidden="1">[18]AcctsReceiv!#REF!</definedName>
    <definedName name="_RIV15b2c4f4890a416e89e7ecf7625b7d5b" hidden="1">#REF!</definedName>
    <definedName name="_RIV16413a826bf240858af5a52c8e33da8c" hidden="1">'[20]Equity Purchases'!#REF!</definedName>
    <definedName name="_RIV167912725a424320a4467a0696b733d6" hidden="1">#REF!</definedName>
    <definedName name="_RIV16bc0f26b2774be7ad25b7e6e5294b0c" hidden="1">'[18]Options RF'!#REF!</definedName>
    <definedName name="_RIV171ccc7276374fdfb3c049892fc42641" hidden="1">'[18]PSU RF'!#REF!</definedName>
    <definedName name="_RIV172495b896c645218d0f4e6a0dfbd3b7" hidden="1">#REF!</definedName>
    <definedName name="_RIV17505b3aac904df9a4ec1626e8b12383" hidden="1">'[18]Regulatory Assets'!#REF!</definedName>
    <definedName name="_RIV18028246d6f24c6eb42cc92bb7a60053" hidden="1">#REF!</definedName>
    <definedName name="_RIV1815bddd08fb46d3bbb21fb7cd4f9ebf" hidden="1">'[18]Options RF'!#REF!</definedName>
    <definedName name="_RIV1843a74b18514405b18eff1060682c1b" hidden="1">'[18]Com.StkHldr''s Equity'!#REF!</definedName>
    <definedName name="_RIV18734e55109447019d699dba2f007c09" hidden="1">#REF!</definedName>
    <definedName name="_RIV192c7d0ffb0a47eaa688ced01485eb78" hidden="1">#REF!</definedName>
    <definedName name="_RIV193c1ac41ce44150bd4e691f6bdb9657" hidden="1">'[18]Parent CF'!#REF!</definedName>
    <definedName name="_RIV193d3e1c0a8f40328efe062674ebb365" hidden="1">[19]segments!#REF!</definedName>
    <definedName name="_RIV195a64dff3e54a8cb482c1359e24e384" hidden="1">#REF!</definedName>
    <definedName name="_RIV197842b63f494c44b41a49334a609f7a" hidden="1">'[18]Balance Sheet'!#REF!</definedName>
    <definedName name="_RIV1a305115292b4a4dbf0f097bcf56dbe2" hidden="1">[20]CONINCOME!#REF!</definedName>
    <definedName name="_RIV1a8483df38e04c9a97482ab4065d0d7a" hidden="1">#REF!</definedName>
    <definedName name="_RIV1b27932389154ae89a5f94738a7a2f9f" hidden="1">'[20]DISCO FN (IS)'!#REF!</definedName>
    <definedName name="_RIV1b3899dd421e41399424225926cecf7f" hidden="1">[18]DeferAssetLiab!#REF!</definedName>
    <definedName name="_RIV1b40bbc13ed04122934750d898b10d8b" hidden="1">'[18]Balance Sheet'!#REF!</definedName>
    <definedName name="_RIV1bb05b52a1e84c3588a1b1ef9bd95225" hidden="1">'[19]DISCO FN (BS)'!#REF!</definedName>
    <definedName name="_RIV1bd8ddfd530244e5bd5c4e0d696bd1b2" hidden="1">#REF!</definedName>
    <definedName name="_RIV1bea44b7b43143d48bc175914465e5ea" hidden="1">'[18]Com.StkHldr''s Equity'!#REF!</definedName>
    <definedName name="_RIV1c07d234922b49c6b9a8220c631bad7f" hidden="1">#REF!</definedName>
    <definedName name="_RIV1c22ff0c068b46118e2ed42a4b8a5bd3" hidden="1">#REF!</definedName>
    <definedName name="_RIV1c618ddbf7f24534b412fe1da58ab7a1" hidden="1">'[18]Stmt of Capitalization'!#REF!</definedName>
    <definedName name="_RIV1ccb1ca05307462385f6bb1b9fbbbd13" hidden="1">'[18]Parent IS'!#REF!</definedName>
    <definedName name="_RIV1ccc4f42748f4a67a8c22cfd5851cc7f" hidden="1">[18]Summary!#REF!</definedName>
    <definedName name="_RIV1cefb27e1cf94c2895b7cbd373170d3b" hidden="1">'[21]PSU FV '!#REF!</definedName>
    <definedName name="_RIV1cffb39fd6eb4136ab2fffb44ce5bbcf" hidden="1">'[18]Balance Sheet'!#REF!</definedName>
    <definedName name="_RIV1d1292f53a4b433a93cd157fdbd783fc" hidden="1">[18]SelectedQtrFinData!#REF!</definedName>
    <definedName name="_RIV1d50c4d6e8d741dcb8fec91fcedfba69" hidden="1">'[19]Options Expense'!#REF!</definedName>
    <definedName name="_RIV1d5b48a7ee59407d95767f4acafb176c" hidden="1">#REF!</definedName>
    <definedName name="_RIV1de105a8655245f9ae37c0d91665c102" hidden="1">#REF!</definedName>
    <definedName name="_RIV1dec0486ee394345a3156147f0482333" hidden="1">[19]Pension!#REF!</definedName>
    <definedName name="_RIV1e29db6a008b42d48c19a46ce71f9443" hidden="1">'[18]Com.StkHldr''s Equity'!#REF!</definedName>
    <definedName name="_RIV1e4ca969982840efb5b4db3d990a9f37" hidden="1">'[19]Restricted Stk'!#REF!</definedName>
    <definedName name="_RIV1e6374a1573849d9a4f349e42db0ec8a" hidden="1">'[19]PSU Expense'!#REF!</definedName>
    <definedName name="_RIV1e6535baa0b94ef9a1e6c8f3f99f008b" hidden="1">'[18]FV_Prior Year'!#REF!</definedName>
    <definedName name="_RIV1ebe04143779401e9fd1c869dd598649" hidden="1">'[18]Operating Results'!#REF!</definedName>
    <definedName name="_RIV1ee2dfeb622f4480991dae04af61bd94" hidden="1">[18]PensOPEBObligations!#REF!</definedName>
    <definedName name="_RIV1f660c6bacf4497892b2bebaa9c10451" hidden="1">#REF!</definedName>
    <definedName name="_RIV1fea2ce5d7ea4c65ab21b095c2091bed" hidden="1">'[18]PBO - ABO'!#REF!</definedName>
    <definedName name="_RIV2078aab5ce484917808084a9325cf08f" hidden="1">'[18]Com.StkHldr''s Equity'!#REF!</definedName>
    <definedName name="_RIV2084a7a9843244c2b8d657bd760c2dc3" hidden="1">'[18]Stmt of Capitalization'!#REF!</definedName>
    <definedName name="_RIV209490ce5efc406f9302185eda8a64ff" hidden="1">'[18]Operating Results'!#REF!</definedName>
    <definedName name="_RIV20a70d16e96e45579f1aa6c6a6078335" hidden="1">'[18]Comprehensive Income'!#REF!</definedName>
    <definedName name="_RIV20d23c676352415eb460fdfa8a636bed" hidden="1">[18]ContractualObligs!#REF!</definedName>
    <definedName name="_RIV2102dcc0947f4edca7ba0807772b15a1" hidden="1">'[20]other taxes'!#REF!</definedName>
    <definedName name="_RIV21be14891b0441e3a3f4c649a756bf6c" hidden="1">#REF!</definedName>
    <definedName name="_RIV21d54ebaae294d58934f401f4c856a5e" hidden="1">'[18]Operating Results'!#REF!</definedName>
    <definedName name="_RIV21f77659bc234bfabfbb60d55fdf8100" hidden="1">#REF!</definedName>
    <definedName name="_RIV22dc0b0b27604a2380d4fdb11cda42ce" hidden="1">'[18]Com.StkHldr''s Equity'!#REF!</definedName>
    <definedName name="_RIV2476222797e8400dad247788ca9dde32" hidden="1">#REF!</definedName>
    <definedName name="_RIV24897cd807a349b891dbe0b2c55b3482" hidden="1">#REF!</definedName>
    <definedName name="_RIV2543013897bc4cfcbb2736db05a729d3" hidden="1">[18]OptionsExOS!#REF!</definedName>
    <definedName name="_RIV25c127887d7f467181402edb608ad668" hidden="1">'[18]Income Stmt'!#REF!</definedName>
    <definedName name="_RIV25fe518ae9dd4e848da41639a902bfb1" hidden="1">#REF!</definedName>
    <definedName name="_RIV2615e93416074c46a2ff4aa278907970" hidden="1">#REF!</definedName>
    <definedName name="_RIV2622475cd6144a9c8e14ec51ebc60e59" hidden="1">'[20]Comprehensive Income'!#REF!</definedName>
    <definedName name="_RIV265c23f4a50e4581914b29b736642a87" hidden="1">'[18]Parent IS'!#REF!</definedName>
    <definedName name="_RIV266c16e5f0884dba9dd58530643f1650" hidden="1">#REF!</definedName>
    <definedName name="_RIV26907cbb267b46b499fcf401a66e17b9" hidden="1">#REF!</definedName>
    <definedName name="_RIV26d54fad898f432f82df2322cf7c1554" hidden="1">[18]OtherTaxes!#REF!</definedName>
    <definedName name="_RIV272f7cc0fecf4195b1ec242f8d363ab2" hidden="1">'[20]CONINCOME YTD'!#REF!</definedName>
    <definedName name="_RIV275c18401de2444fa751cdbe68e7db61" hidden="1">'[18]Com.StkHldr''s Equity'!#REF!</definedName>
    <definedName name="_RIV27759c36718942269de1eae19941bf7a" hidden="1">'[18]PBO - ABO'!#REF!</definedName>
    <definedName name="_RIV277c8a9b9ace41008a661f40afd8318d" hidden="1">#REF!</definedName>
    <definedName name="_RIV281e8d94bef14a619d83847fd4f86bc1" hidden="1">[18]Summary!#REF!</definedName>
    <definedName name="_RIV287616a15d0349568ac04d2b3dd899f7" hidden="1">'[18]Com.StkHldr''s Equity'!#REF!</definedName>
    <definedName name="_RIV28e3f842824f42ef98a7ad8e2eaa57d5" hidden="1">[18]FedIncomeTax!#REF!</definedName>
    <definedName name="_RIV28f7d4aedbbf4888b2395a1a6a94cae6" hidden="1">#REF!</definedName>
    <definedName name="_RIV2924c1beafa6453f86ab2eae32fbad6b" hidden="1">#REF!</definedName>
    <definedName name="_RIV294de77fd4be437d990fbe5506649110" hidden="1">#REF!</definedName>
    <definedName name="_RIV2951abbac6dd4464b2876b4ed7eb6678" hidden="1">#REF!</definedName>
    <definedName name="_RIV2964c871a4d842199ad811b4e5179134" hidden="1">#REF!</definedName>
    <definedName name="_RIV299a7543d1d64a27a68e751caba934d9" hidden="1">#REF!</definedName>
    <definedName name="_RIV2a13406b35a342f5b1eedc6b741f5839" hidden="1">'[18] Assumptions_A'!#REF!</definedName>
    <definedName name="_RIV2a479e01fdd64414b7ff84f58ad43ee7" hidden="1">#REF!</definedName>
    <definedName name="_RIV2a8c8c5ae6aa467ea3328de67b1d61f6" hidden="1">#REF!</definedName>
    <definedName name="_RIV2afc485cd5c8413f8c2db7fbd0235f75" hidden="1">#REF!</definedName>
    <definedName name="_RIV2b158ad5d842475c9ef86824698ce04b" hidden="1">#REF!</definedName>
    <definedName name="_RIV2b7fa20ce4c94b41a9394539e6364db3" hidden="1">#REF!</definedName>
    <definedName name="_RIV2ba750a1f6f2472583cf597b4f0a4598" hidden="1">[18]Commitments!#REF!</definedName>
    <definedName name="_RIV2bc29b2c5c184f9182f146ade0130703" hidden="1">'[18]Com.StkHldr''s Equity'!#REF!</definedName>
    <definedName name="_RIV2be733d9f1ea4019a11a55a67508ca1f" hidden="1">[18]SelectedQtrFinData!#REF!</definedName>
    <definedName name="_RIV2bf41afdb5974cd0a357ad4e9bdfd651" hidden="1">[18]Assumptions_B!#REF!</definedName>
    <definedName name="_RIV2c168ca0ffa34280be8c482a5905cef6" hidden="1">#REF!</definedName>
    <definedName name="_RIV2c178580573d49bebb8b5ec398c88128" hidden="1">[18]Goodwill!#REF!</definedName>
    <definedName name="_RIV2c297c0349554a66975e402916a2310b" hidden="1">#REF!</definedName>
    <definedName name="_RIV2c7471a8be164382ae48c26734e0c06c" hidden="1">[19]concapital!#REF!</definedName>
    <definedName name="_RIV2c9154aec2124235add530a407997dcf" hidden="1">#REF!</definedName>
    <definedName name="_RIV2cae327b708340bcb8662fb44f9f958f" hidden="1">[18]PensOPEBObligations!#REF!</definedName>
    <definedName name="_RIV2d2ac2302e4e4b14b62fce0577cac0d8" hidden="1">#REF!</definedName>
    <definedName name="_RIV2e7107e56b064214ad53eb59f9ff2ab1" hidden="1">'[18]FV_Prior Year'!#REF!</definedName>
    <definedName name="_RIV2e7a8e40b4f447bea98af6b357e303b4" hidden="1">#REF!</definedName>
    <definedName name="_RIV2eaf3693b18b43f8aaedff2ebc33cd9b" hidden="1">'[18]Income Stmt'!#REF!</definedName>
    <definedName name="_RIV2ec8f26e7b884e29ac96781b9c5a6dac" hidden="1">[20]RSUs!#REF!</definedName>
    <definedName name="_RIV2f051ecf24d340beafefd50ab4b1340e" hidden="1">#REF!</definedName>
    <definedName name="_RIV2f56e58564984005bb02b0b9039dc006" hidden="1">#REF!</definedName>
    <definedName name="_RIV2f7075f352124edf82c02ec5b79c3954" hidden="1">'[18]Parent IS'!#REF!</definedName>
    <definedName name="_RIV2f77067e5ea7404f8e2fdfab57b50c68" hidden="1">'[18]Com.StkHldr''s Equity'!#REF!</definedName>
    <definedName name="_RIV2f9d6bf9eb354704bb58c873747382a6" hidden="1">#REF!</definedName>
    <definedName name="_RIV2fb2d7d66a3d4dfb9a87cc6568268b1d" hidden="1">#REF!</definedName>
    <definedName name="_RIV2fb601e416d249a798fddd939602d222" hidden="1">#REF!</definedName>
    <definedName name="_RIV2fdad1aa2a07426e9a3b3f19f94bb229" hidden="1">'[18]Options RF'!#REF!</definedName>
    <definedName name="_RIV300125dc4c274baa805165478c69fa02" hidden="1">[19]CONCASHFLOW!#REF!</definedName>
    <definedName name="_RIV300b9128aa1c47d488c9e9baeea0bf93" hidden="1">[18]OptionsExOS!#REF!</definedName>
    <definedName name="_RIV3027809eff204a33bc4c10068968ce06" hidden="1">'[18]Balance Sheet'!#REF!</definedName>
    <definedName name="_RIV3144878d28d4445f9cd19ddbe566f8c3" hidden="1">'[20]EPS FOOTNOTE'!#REF!</definedName>
    <definedName name="_RIV314738a2fe3449d3ac90b1780d404398" hidden="1">'[18]PBO - ABO'!#REF!</definedName>
    <definedName name="_RIV31cb21cc73cb4eaa8d1986fd98d04cac" hidden="1">#REF!</definedName>
    <definedName name="_RIV31d63e1539d349f1a93ddc5926154a5b" hidden="1">#REF!</definedName>
    <definedName name="_RIV3215378318c74099b19f881b45481f9f" hidden="1">[18]SelectedQtrFinData!#REF!</definedName>
    <definedName name="_RIV32775149b6a548d09a88be0b2c7b5b34" hidden="1">'[18]Comprehensive Income'!#REF!</definedName>
    <definedName name="_RIV3280d28dfd1243e4ba0116c764cda9a3" hidden="1">#REF!</definedName>
    <definedName name="_RIV32ca6bacf6ea44a8b1c317a30724d1ca" hidden="1">'[19]other taxes'!#REF!</definedName>
    <definedName name="_RIV33590c8c1f5347f39d7c922f77354895" hidden="1">#REF!</definedName>
    <definedName name="_RIV336a8bac8ea747aeb83c54a4217cfc2e" hidden="1">#REF!</definedName>
    <definedName name="_RIV339b965a24de4939a53f693581ee4b6b" hidden="1">[18]Commitments!#REF!</definedName>
    <definedName name="_RIV33aed2e2156346eda3c549e7f6d70162" hidden="1">#REF!</definedName>
    <definedName name="_RIV3427f08cf2bc46e1b419a9c34053476c" hidden="1">#REF!</definedName>
    <definedName name="_RIV3436864ffcad48b5ba02247c68aca29f" hidden="1">#REF!</definedName>
    <definedName name="_RIV345a103947a74838b52ee11c046d81e0" hidden="1">[18]ContractualObligs!#REF!</definedName>
    <definedName name="_RIV3482a8d59d0046e8a656c7736ad46827" hidden="1">'[18]Comprehensive Income'!#REF!</definedName>
    <definedName name="_RIV3545ffdc05fb40699a6c4864934c60dd" hidden="1">'[18]Parent CF'!#REF!</definedName>
    <definedName name="_RIV3552778135ec4471ae97a455f910ae36" hidden="1">'[18]Comprehensive Income'!#REF!</definedName>
    <definedName name="_RIV361d41f2631b401eb5e93da74cadc293" hidden="1">'[18]DISCO FN (IS)'!#REF!</definedName>
    <definedName name="_RIV367a90a0265f4791b0f4bce9474e3527" hidden="1">#REF!</definedName>
    <definedName name="_RIV36d592bf1d8c43f580e4efca84060e4b" hidden="1">#REF!</definedName>
    <definedName name="_RIV37e229ec17c24bb78f67f9ff7f73418f" hidden="1">#REF!</definedName>
    <definedName name="_RIV381f81b4d1844dc1b52c2301614113f7" hidden="1">'[18]Com.StkHldr''s Equity'!#REF!</definedName>
    <definedName name="_RIV382e52036c5346fc8c3cd597a00e5ac3" hidden="1">#REF!</definedName>
    <definedName name="_RIV38318a373d3d41a0bb8059fdc5406948" hidden="1">[18]RspActivity!#REF!</definedName>
    <definedName name="_RIV38c6a2914b854e228e4a25a9afaff861" hidden="1">'[20]ST EQUITY'!#REF!</definedName>
    <definedName name="_RIV38da16d3bc5548b085867e17adb0b6f6" hidden="1">#REF!</definedName>
    <definedName name="_RIV392a6f371f8c4db2bd566f409e73b38c" hidden="1">#REF!</definedName>
    <definedName name="_RIV3969368d02464467bb255a6d96948638" hidden="1">#REF!</definedName>
    <definedName name="_RIV39d9c23e2b1643fca9713fa6d5baf529" hidden="1">#REF!</definedName>
    <definedName name="_RIV3a3e66fe5e634d91a809a0dffe57ad57" hidden="1">'[18]Com.StkHldr''s Equity'!#REF!</definedName>
    <definedName name="_RIV3a93edb879154e318e4aecc18fb3ce54" hidden="1">[20]segments!#REF!</definedName>
    <definedName name="_RIV3ad2db1cb0aa4fcf832aef3c55ec095d" hidden="1">#REF!</definedName>
    <definedName name="_RIV3b79ca8948994e29818c39241790ee30" hidden="1">#REF!</definedName>
    <definedName name="_RIV3cb3587859e74f55ad27a1ccc98839b6" hidden="1">#REF!</definedName>
    <definedName name="_RIV3d2abcdbbf5c48d58b5d563697c99ef0" hidden="1">#REF!</definedName>
    <definedName name="_RIV3dcc3314278d461f8e0a1fb2cb4cd87b" hidden="1">#REF!</definedName>
    <definedName name="_RIV3ecb19de126c4844b44a158f90c1d156" hidden="1">'[18]Com.StkHldr''s Equity'!#REF!</definedName>
    <definedName name="_RIV3f4f2ee7a78049fdb3204815afac6962" hidden="1">#REF!</definedName>
    <definedName name="_RIV3f812a39c0fb4d458e2755eb93d89c08" hidden="1">[18]TrendRates!#REF!</definedName>
    <definedName name="_RIV3f9ead2714d44095a11f190dd64804e5" hidden="1">'[21]options FV'!#REF!</definedName>
    <definedName name="_RIV405bc31710e5492ca906e861a6ccf67e" hidden="1">[18]TrendRates!#REF!</definedName>
    <definedName name="_RIV406da5338ad449b99af059d78f7e653c" hidden="1">'[18]Com.StkHldr''s Equity'!#REF!</definedName>
    <definedName name="_RIV40ecef0bb91f465eab767d371ad285ad" hidden="1">[18]OptionsExOS!#REF!</definedName>
    <definedName name="_RIV413b618983d94d858123897391e8e864" hidden="1">'[19]EPS FOOTNOTE'!#REF!</definedName>
    <definedName name="_RIV4194c8a7a0e3490a8f5d4ba8f9ee5ca1" hidden="1">'[18]Comprehensive Income'!#REF!</definedName>
    <definedName name="_RIV41b22e67f250490e9408fe5da0199632" hidden="1">#REF!</definedName>
    <definedName name="_RIV41b48cc9b1474817ab1b56d3c1a4984b" hidden="1">#REF!</definedName>
    <definedName name="_RIV41f6945be6194191b6be0dbf89149c70" hidden="1">'[18] Assumptions_A'!#REF!</definedName>
    <definedName name="_RIV4318c75fdbf4444e87f4d9ccdcd3282b" hidden="1">#REF!</definedName>
    <definedName name="_RIV4362035f6e8245b6817abdbb53b474c0" hidden="1">[18]PensOPEBObligations!#REF!</definedName>
    <definedName name="_RIV436c1a56ff504dc7b7d52163f6a85443" hidden="1">[18]Prop_Plant_Equip!#REF!</definedName>
    <definedName name="_RIV438cded9530f415f92b1a8435134614b" hidden="1">'[18]Stmt of Capitalization'!#REF!</definedName>
    <definedName name="_RIV441c2378049248778fd02e6404303334" hidden="1">'[18]Com.StkHldr''s Equity'!#REF!</definedName>
    <definedName name="_RIV443c187246f24ad39178c4e698d95d71" hidden="1">#REF!</definedName>
    <definedName name="_RIV446c82f17664476d8a5e02717f9d539a" hidden="1">'[19]DISCO FN (IS)'!#REF!</definedName>
    <definedName name="_RIV4499d8175a1b478c8fb004b12fb9e360" hidden="1">#REF!</definedName>
    <definedName name="_RIV44fa1e31746d435d95fe22c1f8a79ac0" hidden="1">'[18]Fourth Quarter'!#REF!</definedName>
    <definedName name="_RIV4518686699794c66b5198cc6febae60a" hidden="1">#REF!</definedName>
    <definedName name="_RIV45d3e82417f946b3971f335985b862da" hidden="1">'[18]Cash Flow Stmt'!#REF!</definedName>
    <definedName name="_RIV45f66a5f89944ff8ace5b21aa4d431f0" hidden="1">#REF!</definedName>
    <definedName name="_RIV463d0b4906e049fcb17af350d610c665" hidden="1">[18]Prop_Plant_Equip!#REF!</definedName>
    <definedName name="_RIV464351cafd424c7db742ec76255f6c5d" hidden="1">'[18]RSP Intrinsic FV'!#REF!</definedName>
    <definedName name="_RIV464a73d0eef44291b3f5991c45156b0a" hidden="1">#REF!</definedName>
    <definedName name="_RIV4657df6912f642d09dd1e42673c2621b" hidden="1">#REF!</definedName>
    <definedName name="_RIV47195a64a20944fa984e99e06af6cb0b" hidden="1">'[19]DISCO FN (BS)'!#REF!</definedName>
    <definedName name="_RIV472716d1a5f448c0926fece7ec3641b3" hidden="1">'[20]DISCO FN (IS)'!#REF!</definedName>
    <definedName name="_RIV476fe9c7c7d24c648320b433f4440c21" hidden="1">[18]PensOPEBObligations!#REF!</definedName>
    <definedName name="_RIV47cd8a6f4d3342eebbae021878bf8059" hidden="1">#REF!</definedName>
    <definedName name="_RIV47cf520ba5e141978f679bac9f92c943" hidden="1">#REF!</definedName>
    <definedName name="_RIV4806e25bfe284159ad94b2fd791167d6" hidden="1">#REF!</definedName>
    <definedName name="_RIV485ddb54534947c0bd7f41b0ad6dffc4" hidden="1">#REF!</definedName>
    <definedName name="_RIV48780b2707ab43f7ad564b0d98716c15" hidden="1">[18]Commitments!#REF!</definedName>
    <definedName name="_RIV4895ea7d063d49c6bf997b64afbfbb83" hidden="1">#REF!</definedName>
    <definedName name="_RIV489fa61441d843f8b181563533ee8b95" hidden="1">'[18]DISCO FN (BS)'!#REF!</definedName>
    <definedName name="_RIV48b7a2ff1cac4d409859b8c7d63bbda6" hidden="1">'[18]Parent IS'!#REF!</definedName>
    <definedName name="_RIV48ea9c5f9fa7478e8b768af17890b0bd" hidden="1">[18]OptionsExOS!#REF!</definedName>
    <definedName name="_RIV497985c8378a4bc6a12d052521bd0c9b" hidden="1">#REF!</definedName>
    <definedName name="_RIV49e233401f5a4ed583bb75af1f1f3c9d" hidden="1">#REF!</definedName>
    <definedName name="_RIV4a1ab312ca41415aa804ef43de5d3004" hidden="1">#REF!</definedName>
    <definedName name="_RIV4a61fd11c8f54b698767906711143d17" hidden="1">#REF!</definedName>
    <definedName name="_RIV4a9c5f0e09c9458c8dc5149432b183e3" hidden="1">[19]segments!#REF!</definedName>
    <definedName name="_RIV4aac63c7c8f3428db5e5ebad5865af55" hidden="1">#REF!</definedName>
    <definedName name="_RIV4af35e26358f46c395f80b0629015475" hidden="1">#REF!</definedName>
    <definedName name="_RIV4b1d55d3eb504a63b65aa16e12b92e5b" hidden="1">'[18]DISCO FN (BS)'!#REF!</definedName>
    <definedName name="_RIV4b780e5909a84e6fb6bcd290ba71cae9" hidden="1">'[18] Assumptions_A'!#REF!</definedName>
    <definedName name="_RIV4d8480ad91c54f87b7c237f3f13f17e9" hidden="1">[18]FairValue!#REF!</definedName>
    <definedName name="_RIV4da46942b2e04bd39119a4b80dd7fda0" hidden="1">#REF!</definedName>
    <definedName name="_RIV4ea7d679656f4fc4bde9bee80518d40c" hidden="1">#REF!</definedName>
    <definedName name="_RIV4ec989ba5f9f4c84b9702fa7e54a4b9d" hidden="1">'[19]DISCO FN (BS)'!#REF!</definedName>
    <definedName name="_RIV4f09240df6fa4dfe81461297624e3a12" hidden="1">#REF!</definedName>
    <definedName name="_RIV4f0da480ae8d4a39896e238207abe0f5" hidden="1">[18]Prop_Plant_Equip!#REF!</definedName>
    <definedName name="_RIV4f1efb2bb18d4fd3b7592441e51a48d3" hidden="1">#REF!</definedName>
    <definedName name="_RIV4f517fbb5edb43e88c000fd62928e662" hidden="1">'[18]Com.StkHldr''s Equity'!#REF!</definedName>
    <definedName name="_RIV4f83b14b27284199a066cce7a7987e50" hidden="1">[19]CONCASHFLOW!#REF!</definedName>
    <definedName name="_RIV4f98fd71338542729e962f9110e3e0cc" hidden="1">[18]Goodwill!#REF!</definedName>
    <definedName name="_RIV4fa18d66aa8a49e68cacfb317196f487" hidden="1">'[18]Comprehensive Income'!#REF!</definedName>
    <definedName name="_RIV4fe1f0bc23ab48c5ac85ba0f0b8f9dd8" hidden="1">#REF!</definedName>
    <definedName name="_RIV4fe2aed6c1b44785abea66e385f734a8" hidden="1">'[18]Comprehensive Income'!#REF!</definedName>
    <definedName name="_RIV501344dd9cbd4c1b959cf913c1ec6a71" hidden="1">[18]OptionsExOS!#REF!</definedName>
    <definedName name="_RIV505818b25d2740d08d389a467709f17c" hidden="1">#REF!</definedName>
    <definedName name="_RIV509fd498a5174263bb09538dde532813" hidden="1">'[18]Com.StkHldr''s Equity'!#REF!</definedName>
    <definedName name="_RIV50d0a778d35e4b899bb98b77215e26c1" hidden="1">'[18]Parent LTD'!#REF!</definedName>
    <definedName name="_RIV50f0185da5e14107a5d6e5ec6a6ddfe0" hidden="1">'[18]PSU RF'!#REF!</definedName>
    <definedName name="_RIV51243b75f71147c389ab2db39453b5a9" hidden="1">#REF!</definedName>
    <definedName name="_RIV5199b555fc00476c8443bc95b9632038" hidden="1">#REF!</definedName>
    <definedName name="_RIV51bfd0fd081540bdb6dfc40498a5c4eb" hidden="1">#REF!</definedName>
    <definedName name="_RIV51ccf7ef230546d09d3f6cf4f1623da4" hidden="1">#REF!</definedName>
    <definedName name="_RIV521f916f697d49b7926be186e2c4d41d" hidden="1">#REF!</definedName>
    <definedName name="_RIV5270d8665be44ff293e23d7454cfc3ef" hidden="1">#REF!</definedName>
    <definedName name="_RIV52a6c5a77e9e4b668638e94c337e8266" hidden="1">#REF!</definedName>
    <definedName name="_RIV5316649e755942d681f63b733a66ed60" hidden="1">'[18] Assumptions_A'!#REF!</definedName>
    <definedName name="_RIV531c28aa20c847fc899971d3a9da74b5" hidden="1">'[18] Assumptions_A'!#REF!</definedName>
    <definedName name="_RIV53a76f4dbf1841aca937f65190cc072b" hidden="1">#REF!</definedName>
    <definedName name="_RIV53d94b8563f446798e5dd1c9cf4159b9" hidden="1">'[18]Parent IS'!#REF!</definedName>
    <definedName name="_RIV54791486da3940049761c017b6ae037c" hidden="1">'[18]Stmt of Capitalization'!#REF!</definedName>
    <definedName name="_RIV547a7658ea8f4640a129efa3e30998a9" hidden="1">#REF!</definedName>
    <definedName name="_RIV54be2dc91534437c9202dcba2358c40e" hidden="1">#REF!</definedName>
    <definedName name="_RIV54f0e6e95459454f8dd0c5ac3f4f0f34" hidden="1">[18]Segments!#REF!</definedName>
    <definedName name="_RIV55c337e9b2c2432e9d0c6505eb4d4da2" hidden="1">#REF!</definedName>
    <definedName name="_RIV55eaf181475947289b4b252a8cb53194" hidden="1">'[18]PBO - ABO'!#REF!</definedName>
    <definedName name="_RIV57147e1173c2488f9bbb8feb927394ec" hidden="1">[18]OptionsExOS!#REF!</definedName>
    <definedName name="_RIV5756861148d846ce8cff9097d9a267de" hidden="1">[18]Costs!#REF!</definedName>
    <definedName name="_RIV57e56e11d0504d2cab8804acb3dcf621" hidden="1">[18]Costs!#REF!</definedName>
    <definedName name="_RIV58444ceed7bf42d796c85a36dfc0a8c6" hidden="1">#REF!</definedName>
    <definedName name="_RIV594de52d88ec4507a22b5f2253642b29" hidden="1">[18]OptionsExOS!#REF!</definedName>
    <definedName name="_RIV5a36afdf3c3640df9a7439cdba17279d" hidden="1">'[18]Com.StkHldr''s Equity'!#REF!</definedName>
    <definedName name="_RIV5ab0012d595346f998a8b1de55f48171" hidden="1">[20]Pension!#REF!</definedName>
    <definedName name="_RIV5ae8dfc6d0a041e783ef13d319ccfbff" hidden="1">'[18]Com.StkHldr''s Equity'!#REF!</definedName>
    <definedName name="_RIV5b0d1e889da947e29cc1c9431439ab24" hidden="1">#REF!</definedName>
    <definedName name="_RIV5b2b18d429fc4e04a8c2cef863be827f" hidden="1">#REF!</definedName>
    <definedName name="_RIV5b6b07ae2a8c4c15b1a12dfa77349cb6" hidden="1">#REF!</definedName>
    <definedName name="_RIV5b98b294799a4a25bb23a401a7aab0b0" hidden="1">#REF!</definedName>
    <definedName name="_RIV5b9974c0f2d14e64bd42be2dca75d006" hidden="1">'[19]FV of Debt'!#REF!</definedName>
    <definedName name="_RIV5bc30b84081944d2a1391a56fae5db5e" hidden="1">'[23]Non-GAAP DISCO'!#REF!</definedName>
    <definedName name="_RIV5c1acbbac7e943dc85d676776eae2672" hidden="1">#REF!</definedName>
    <definedName name="_RIV5c32515bab2744d9b364b1b6ce07d6c7" hidden="1">'[18]Stmt of Capitalization'!#REF!</definedName>
    <definedName name="_RIV5ccb4a2d351d4cd9875e691d07aaecd1" hidden="1">'[18]Parent IS'!#REF!</definedName>
    <definedName name="_RIV5d787ebdba7044e7950cc15f1a5f0590" hidden="1">'[18]PBO - ABO'!#REF!</definedName>
    <definedName name="_RIV5d90497ff84b4f3c80966c3598cd3d53" hidden="1">#REF!</definedName>
    <definedName name="_RIV5df2035194644d7fbaf4bfcfe2f4aafa" hidden="1">#REF!</definedName>
    <definedName name="_RIV5e22b6a618f94200a1532f3f2120697c" hidden="1">#REF!</definedName>
    <definedName name="_RIV5e2bec4accb5460780b774ad4658226f" hidden="1">#REF!</definedName>
    <definedName name="_RIV5ee95be43234409fa8ab2ba6ddb48b45" hidden="1">[18]ContractualObligs!#REF!</definedName>
    <definedName name="_RIV5ef2268e97b946b28ca56726b950f2d4" hidden="1">#REF!</definedName>
    <definedName name="_RIV5f36850d0ffa46bc84d665765f400f59" hidden="1">#REF!</definedName>
    <definedName name="_RIV5f385278bcf648faa6d4e020309a8d10" hidden="1">#REF!</definedName>
    <definedName name="_RIV5f75d47e3c4b40b68e60de19c43aa6df" hidden="1">#REF!</definedName>
    <definedName name="_RIV5fdfe715a6a14ec6af75296d23b591ba" hidden="1">'[18]Com.StkHldr''s Equity'!#REF!</definedName>
    <definedName name="_RIV5ffd51f4c4a84f86a8f79b6c04e636d6" hidden="1">'[18]Stmt of Capitalization'!#REF!</definedName>
    <definedName name="_RIV601e0ba9404e4af7bba0bf3b23d2e58d" hidden="1">[18]AssetMix!#REF!</definedName>
    <definedName name="_RIV60534517e2b34b2cbfc812a40950f13e" hidden="1">'[18]XBRL ONLY LINKING'!#REF!</definedName>
    <definedName name="_RIV606b0533e80c4ce887b54304c928787b" hidden="1">'[18]Parent IS'!#REF!</definedName>
    <definedName name="_RIV6125afc3edfd42d09ec47aa5c14fc3d8" hidden="1">#REF!</definedName>
    <definedName name="_RIV615eb972f9054518a02ff44ac571f7b5" hidden="1">[20]conbalancesheet!#REF!</definedName>
    <definedName name="_RIV61e4da9b81a441ec8cb1f1d1d27254f3" hidden="1">'[18]Com.StkHldr''s Equity'!#REF!</definedName>
    <definedName name="_RIV61e809a223774161b8388223eda97ce5" hidden="1">#REF!</definedName>
    <definedName name="_RIV620951b976d14959bfe13c4fede77134" hidden="1">[18]Assumptions_B!#REF!</definedName>
    <definedName name="_RIV625e66ffd6d04df2926da4d1573561da" hidden="1">#REF!</definedName>
    <definedName name="_RIV62c8c8c5fd204424bd24d649fe85770f" hidden="1">[18]OtherTaxes!#REF!</definedName>
    <definedName name="_RIV62d0704e9c2844889c0fb8fb86bbb281" hidden="1">'[18]5 Yr CF_Div_CapEx_Acq'!#REF!</definedName>
    <definedName name="_RIV62e401246dd24d9d80341572e1edb30e" hidden="1">[18]TrendRates!#REF!</definedName>
    <definedName name="_RIV630068675b854335b1bd3daa04c109c5" hidden="1">'[18]Balance Sheet'!#REF!</definedName>
    <definedName name="_RIV63db91d279704bc08442a1dffe54c611" hidden="1">[18]Commitments!#REF!</definedName>
    <definedName name="_RIV63e36ec4a4bd4dc88872e6a09094ed5b" hidden="1">[18]DeferAssetLiab!#REF!</definedName>
    <definedName name="_RIV63ea3b070ace4540a17f0ad372d132f8" hidden="1">#REF!</definedName>
    <definedName name="_RIV6420fc4a02c94e46a27c1536fa181062" hidden="1">#REF!</definedName>
    <definedName name="_RIV643b4f42c91a48c8ac278882c73c0fd3" hidden="1">#REF!</definedName>
    <definedName name="_RIV652dab62ea8d4b5fa6797aa079f32ea5" hidden="1">'[18]Comprehensive Income'!#REF!</definedName>
    <definedName name="_RIV659af03bf5174c18ba51fd4c55adf866" hidden="1">'[18]Stmt of Capitalization'!#REF!</definedName>
    <definedName name="_RIV66dc188583194dc4a94bce5cfadfb11b" hidden="1">[19]Pension!#REF!</definedName>
    <definedName name="_RIV66f9e5a1814042e1801892d0ccad4323" hidden="1">#REF!</definedName>
    <definedName name="_RIV67089da41a5e4f42b09c7f7a747f9585" hidden="1">#REF!</definedName>
    <definedName name="_RIV67466837a55547099445322a99d339bc" hidden="1">'[18]Parent CF'!#REF!</definedName>
    <definedName name="_RIV6776b380e6bc4c7bb393c13a4e120f2e" hidden="1">[18]BalsheetPension!#REF!</definedName>
    <definedName name="_RIV67f0aef19a2e4a82b408561d0f9429c6" hidden="1">#REF!</definedName>
    <definedName name="_RIV682062cad83f472bae9247853dee3e55" hidden="1">#REF!</definedName>
    <definedName name="_RIV6867cb27b54047519e2a4ef323512829" hidden="1">#REF!</definedName>
    <definedName name="_RIV690cf2203a654fe9ab5b8d9a35fc0106" hidden="1">[18]Prop_Plant_Equip!#REF!</definedName>
    <definedName name="_RIV6991a594a95c43438879380cd2361814" hidden="1">'[18] Assumptions_A'!#REF!</definedName>
    <definedName name="_RIV69c270dd6b554dbf9d0f80aa7b62bea5" hidden="1">[20]concapital!#REF!</definedName>
    <definedName name="_RIV6a568938dcdc42e4a69fa202c6b84c6f" hidden="1">#REF!</definedName>
    <definedName name="_RIV6b0236b993d34b129683379f8777c4e2" hidden="1">#REF!</definedName>
    <definedName name="_RIV6b65944783794361997256f030f6a73e" hidden="1">#REF!</definedName>
    <definedName name="_RIV6b727908bb404535af3139698dc584e3" hidden="1">'[18]PBO - ABO'!#REF!</definedName>
    <definedName name="_RIV6bf2271a9c6b40b69ef4a81b1f1d9c52" hidden="1">'[18]5 Yr CF_Div_CapEx_Acq'!#REF!</definedName>
    <definedName name="_RIV6c66c372caef4ad7b25d684465c34f44" hidden="1">[18]AcctsReceiv!#REF!</definedName>
    <definedName name="_RIV6cee09a16c57483484111357b5384daa" hidden="1">#REF!</definedName>
    <definedName name="_RIV6d5d535d83554f1abb5eed3b42dc344a" hidden="1">'[18]Com.StkHldr''s Equity'!#REF!</definedName>
    <definedName name="_RIV6dcf99b8f9a4446db490c90418a7742c" hidden="1">#REF!</definedName>
    <definedName name="_RIV6dd9434af1e94a7b988e2d2d14a74aa7" hidden="1">#REF!</definedName>
    <definedName name="_RIV6e02e2430c124eddad78301c42f00f5f" hidden="1">#REF!</definedName>
    <definedName name="_RIV6e387948dccd482097ef776a4abffd02" hidden="1">'[18]Parent IS'!#REF!</definedName>
    <definedName name="_RIV6e5672f77b2f4f50a89d969d3058c67c" hidden="1">#REF!</definedName>
    <definedName name="_RIV6e8a7cd0e6e3458fbaa452667dd3eb17" hidden="1">#REF!</definedName>
    <definedName name="_RIV6ed229c50f024a9e9a1641ce648aed6b" hidden="1">#REF!</definedName>
    <definedName name="_RIV6ef50bbc5f8941f6b6405cb5aed54e03" hidden="1">'[18]Operating Results'!#REF!</definedName>
    <definedName name="_RIV6fb39f77e9df422d98cb12150dedce64" hidden="1">#REF!</definedName>
    <definedName name="_RIV6fdc7d305a434fc39e1c1afdb5c89944" hidden="1">'[18]DISCO FN (IS)'!#REF!</definedName>
    <definedName name="_RIV703c07c576a944409e039fb1f3ed4ab7" hidden="1">#REF!</definedName>
    <definedName name="_RIV708f6894232d4646bdc7821c38f36a33" hidden="1">'[18]Com.StkHldr''s Equity'!#REF!</definedName>
    <definedName name="_RIV70a6de546146449a976ecefa900e262c" hidden="1">#REF!</definedName>
    <definedName name="_RIV711b687ef9604c5ebd5c6e196572f631" hidden="1">'[20]Non-GAAP'!#REF!</definedName>
    <definedName name="_RIV711e3ff4c8e54abcbba381acd7a58b7d" hidden="1">#REF!</definedName>
    <definedName name="_RIV714e5344451c49dfb7cad530216c2dd6" hidden="1">#REF!</definedName>
    <definedName name="_RIV717deeda0cc04627a234c67447102e77" hidden="1">#REF!</definedName>
    <definedName name="_RIV71cd6f60a46843f5a1190108c3313070" hidden="1">#REF!</definedName>
    <definedName name="_RIV723cbb467f484b79b37d82110ad93675" hidden="1">[18]DeferAssetLiab!#REF!</definedName>
    <definedName name="_RIV7315ad9825504c6c956f9acc829a00c3" hidden="1">#REF!</definedName>
    <definedName name="_RIV73186c7fd67e4931b707a748eec6ba94" hidden="1">#REF!</definedName>
    <definedName name="_RIV732b8be71da745328c779f31c73372b5" hidden="1">'[18]Comprehensive Income'!#REF!</definedName>
    <definedName name="_RIV733739c49fdf47929842e7cef378d0ee" hidden="1">#REF!</definedName>
    <definedName name="_RIV73542e393a0b4f19bc07427731d93dc7" hidden="1">'[18] Assumptions_A'!#REF!</definedName>
    <definedName name="_RIV73984a91ace948d59a8d76ac72b5b1ab" hidden="1">[19]concapital!#REF!</definedName>
    <definedName name="_RIV73a520414f914dd085f78bbd86d6ccbe" hidden="1">[18]ContractualObligs!#REF!</definedName>
    <definedName name="_RIV73c728b5d9474fe8a1807ff34bd1c666" hidden="1">#REF!</definedName>
    <definedName name="_RIV75aa6f794df3444f9d561a92715e5a8f" hidden="1">#REF!</definedName>
    <definedName name="_RIV761d1261a1ed4a7bbe4b85f674f9ca3e" hidden="1">#REF!</definedName>
    <definedName name="_RIV7653299fc28744b386ad2764c45926b4" hidden="1">#REF!</definedName>
    <definedName name="_RIV7669b0f4944c4d8aa88282d19af974f2" hidden="1">'[18]Options Expense'!#REF!</definedName>
    <definedName name="_RIV767d2f8a65814d2e81bb057cac1e47b2" hidden="1">#REF!</definedName>
    <definedName name="_RIV768a929c03ce43a6a5b7017d9fdcf8bb" hidden="1">'[18]Balance Sheet'!#REF!</definedName>
    <definedName name="_RIV76fdd1af7c8e43a1bd685f314119197b" hidden="1">#REF!</definedName>
    <definedName name="_RIV771b8c5481e54cb18a45b198c7849389" hidden="1">#REF!</definedName>
    <definedName name="_RIV7761466bf5294670ab9c0241ff1d42a0" hidden="1">'[18]Comprehensive Income'!#REF!</definedName>
    <definedName name="_RIV777cd8d540be4c2a8cb3363175816cb8" hidden="1">#REF!</definedName>
    <definedName name="_RIV779ca5143c2f4556b9ca3ca2aa34bc45" hidden="1">#REF!</definedName>
    <definedName name="_RIV77a8bda6c87943bca8b7e220cdaa877a" hidden="1">#REF!</definedName>
    <definedName name="_RIV77be0da0b69e4f2bb0908a96f54b1062" hidden="1">#REF!</definedName>
    <definedName name="_RIV7810b3d1bc0c4c94aa195cddb72f7ba9" hidden="1">#REF!</definedName>
    <definedName name="_RIV787deb7f27934ac5a59149d5076a6023" hidden="1">#REF!</definedName>
    <definedName name="_RIV78915e7c76be46918659c860bb9dbe1a" hidden="1">[18]Segments!#REF!</definedName>
    <definedName name="_RIV78bde9f3fe644127b6c7a64f1e54d4a3" hidden="1">'[18]RSUs RF'!#REF!</definedName>
    <definedName name="_RIV791effe2ad2b451aae1bdb507f7f0847" hidden="1">'[18]Stmt of Capitalization'!#REF!</definedName>
    <definedName name="_RIV796763bcde5f4c95a8bc0bc56b2befc8" hidden="1">'[18] Assumptions_A'!#REF!</definedName>
    <definedName name="_RIV79696be18ebc4dbc9947ba52c3216c30" hidden="1">#REF!</definedName>
    <definedName name="_RIV79855cab95e04c559d975e93a8d76705" hidden="1">#REF!</definedName>
    <definedName name="_RIV798cf74a93c84b8797bfa9d62361c735" hidden="1">#REF!</definedName>
    <definedName name="_RIV79a8a81db2bd4c468c003172a98ea5a2" hidden="1">#REF!</definedName>
    <definedName name="_RIV7a29a49a283d4e15981e6c5f6c06ce14" hidden="1">#REF!</definedName>
    <definedName name="_RIV7a9a0584fc1b470f954172491cd36385" hidden="1">[19]Pension!#REF!</definedName>
    <definedName name="_RIV7acb35e2d83c4a1e9868f93208145bdc" hidden="1">'[18]RSUs RF'!#REF!</definedName>
    <definedName name="_RIV7acf6d7381034df28525885b9dffef22" hidden="1">#REF!</definedName>
    <definedName name="_RIV7b786c9b4944499d88a9a75f9765cfdf" hidden="1">'[18]Com.StkHldr''s Equity'!#REF!</definedName>
    <definedName name="_RIV7b85360c00444bcbb4b3394437380015" hidden="1">#REF!</definedName>
    <definedName name="_RIV7bdfa5a6f5a7401aab3c398a292ac8b0" hidden="1">[18]Goodwill!#REF!</definedName>
    <definedName name="_RIV7beb9e484ca34cb5a1fbc6207b0a6c03" hidden="1">'[20]Equity Purchases'!#REF!</definedName>
    <definedName name="_RIV7cc20503875e441887146b512eada7e9" hidden="1">[19]Pension!#REF!</definedName>
    <definedName name="_RIV7cf1da9e187a4b4d94ae99694b02cd26" hidden="1">#REF!</definedName>
    <definedName name="_RIV7d1b4ad5b0444dba9c9d5eb8ecec47bc" hidden="1">#REF!</definedName>
    <definedName name="_RIV7d985bdf5ab94a7683cc86ebd1fe8318" hidden="1">[20]PSUs!#REF!</definedName>
    <definedName name="_RIV7da52168a5384b758653899eb1958fed" hidden="1">[18]NetIncomePerCommonShare!#REF!</definedName>
    <definedName name="_RIV7dec908a8d474350b4c41d54a6b47731" hidden="1">#REF!</definedName>
    <definedName name="_RIV7e246fa71aab492ea40cd442560c2078" hidden="1">#REF!</definedName>
    <definedName name="_RIV7e262832f9ab432fac27039d22697682" hidden="1">#REF!</definedName>
    <definedName name="_RIV7e313b3f2bbb4d059ec1b1425a55a5cb" hidden="1">#REF!</definedName>
    <definedName name="_RIV7e6c18fb2dac4a3ea5a29a19f1f5bb08" hidden="1">'[18]Parent BS'!#REF!</definedName>
    <definedName name="_RIV7edae84ad2434494ab3bcb834263c3c1" hidden="1">'[18]PBO - ABO'!#REF!</definedName>
    <definedName name="_RIV80029e5f27a74bcbb4e2bcd7aba0c3df" hidden="1">#REF!</definedName>
    <definedName name="_RIV8042108eb2d140e9b73ed5b34fa4c495" hidden="1">'[18]Com.StkHldr''s Equity'!#REF!</definedName>
    <definedName name="_RIV8077abf9df1240f4830bd33ab5bcbcb0" hidden="1">[18]Costs!#REF!</definedName>
    <definedName name="_RIV80b5ecb7c11b4ae899f818be21b7ca42" hidden="1">#REF!</definedName>
    <definedName name="_RIV8151892a55b9420aaa1cd6f81d1f8470" hidden="1">[18]FedIncomeTax!#REF!</definedName>
    <definedName name="_RIV8159dc6928024e19be0aa9b5f3e651e9" hidden="1">#REF!</definedName>
    <definedName name="_RIV816e230a379d4b558674a96c34c1703d" hidden="1">#REF!</definedName>
    <definedName name="_RIV81e581b7b5b24fb2bcffc1132db05a30" hidden="1">#REF!</definedName>
    <definedName name="_RIV81fd50abeb6d4281acbfd9cd682d1f14" hidden="1">'[18]Operating Results'!#REF!</definedName>
    <definedName name="_RIV8246452a8a9c447881edbaf0e4a457dd" hidden="1">'[18]Fourth Quarter'!#REF!</definedName>
    <definedName name="_RIV8259fe1d3e284bb69673858e06225f3d" hidden="1">'[18] Assumptions_A'!#REF!</definedName>
    <definedName name="_RIV827157a1e1024ef2929e647bae198865" hidden="1">#REF!</definedName>
    <definedName name="_RIV82935313f5194305a1683c0b5a7fc9bc" hidden="1">'[20]CONINCOME YTD'!#REF!</definedName>
    <definedName name="_RIV8297a2ca577e452789f16faf165e6b33" hidden="1">'[23]Non-GAAP DISCO'!#REF!</definedName>
    <definedName name="_RIV82e05fa76b9f4749a5e7d7f4aef37e54" hidden="1">'[18]RSUs RF'!#REF!</definedName>
    <definedName name="_RIV82e7800310db4d9e880b70c2379faad7" hidden="1">#REF!</definedName>
    <definedName name="_RIV82fac5d0c69e4dd0a48e792f9dda6120" hidden="1">'[19]DISCO FN (IS)'!#REF!</definedName>
    <definedName name="_RIV831a958f64cf48888cabe1afe4cbbaa6" hidden="1">[19]Pension!#REF!</definedName>
    <definedName name="_RIV833fc3ec41414cd09c0841223fd1eba2" hidden="1">#REF!</definedName>
    <definedName name="_RIV8381868131df4269b71fcf09337281dd" hidden="1">'[18]Com.StkHldr''s Equity'!#REF!</definedName>
    <definedName name="_RIV83ebe5856f6d40e2a1b555de0c91884b" hidden="1">[20]CONINCOME!#REF!</definedName>
    <definedName name="_RIV83ec62bcb0a248f29f891b385ff2b630" hidden="1">#REF!</definedName>
    <definedName name="_RIV8430c5d7e3494bfa88884ef01505a09c" hidden="1">#REF!</definedName>
    <definedName name="_RIV8441a57bcc35408c8c0e969e5bc24152" hidden="1">#REF!</definedName>
    <definedName name="_RIV8476e0357bdb4d5a95371afdde95159c" hidden="1">'[18]DISCO FN (IS)'!#REF!</definedName>
    <definedName name="_RIV852b0db8251f41d6b3bea7e25e5e5b72" hidden="1">[18]TrendRates!#REF!</definedName>
    <definedName name="_RIV8543f825f3714621aa458ab1f2daa736" hidden="1">[18]AcctsReceiv!#REF!</definedName>
    <definedName name="_RIV854d1ea8d6644b3b927cb3e06a0e4f42" hidden="1">#REF!</definedName>
    <definedName name="_RIV861b3d3a73cb4ab8b269d92cfa0851a4" hidden="1">#REF!</definedName>
    <definedName name="_RIV864048c8610d446cb5ba9c1488a3ebb0" hidden="1">'[18]Options RF'!#REF!</definedName>
    <definedName name="_RIV8644274d05b144a1986f977d2b28b3a8" hidden="1">#REF!</definedName>
    <definedName name="_RIV86566fef55364598974cc2ecf74ddf9f" hidden="1">'[18]Options RF'!#REF!</definedName>
    <definedName name="_RIV86651567302f4c67a72fe75dea3f6afd" hidden="1">#REF!</definedName>
    <definedName name="_RIV86b7e3e16ecb42c7900a268737dea825" hidden="1">'[18]Regulatory Assets'!#REF!</definedName>
    <definedName name="_RIV86bd0adb31724f24a8d568754396d4ac" hidden="1">'[18]Balance Sheet'!#REF!</definedName>
    <definedName name="_RIV86e3ff4a694d4ce5971b52144ede13cb" hidden="1">'[18]Stmt of Capitalization'!#REF!</definedName>
    <definedName name="_RIV870448b7199d4913b566a3483e41ff56" hidden="1">'[18]RS Expense'!#REF!</definedName>
    <definedName name="_RIV8715712f687a4edca9080ca71460f957" hidden="1">'[18]5 Yr CF_Div_CapEx_Acq'!#REF!</definedName>
    <definedName name="_RIV873f69b0110e4bc0bafa987de6390878" hidden="1">#REF!</definedName>
    <definedName name="_RIV876addf1cfba4e7698161ea0fb63ff13" hidden="1">#REF!</definedName>
    <definedName name="_RIV8847caca6a544793a2a9f080b5bc1beb" hidden="1">#REF!</definedName>
    <definedName name="_RIV887af7c149e34b63b6a1ce6785b3fffa" hidden="1">'[18]DISCO FN (BS)'!#REF!</definedName>
    <definedName name="_RIV8896b3f786194b86b5f91f84e0d77826" hidden="1">'[18]Com.StkHldr''s Equity'!#REF!</definedName>
    <definedName name="_RIV889dc14315024db6a3c14ecdf9e3bd68" hidden="1">[18]ContractualObligs!#REF!</definedName>
    <definedName name="_RIV88c0339ba5f74c1996aa605717bc2572" hidden="1">[18]PensOPEBObligations!#REF!</definedName>
    <definedName name="_RIV8909943956154732ac756999484de070" hidden="1">#REF!</definedName>
    <definedName name="_RIV89267e9aba004cf4af2349baafb5a79a" hidden="1">#REF!</definedName>
    <definedName name="_RIV89a1af7e26364bfd945546f11a14e757" hidden="1">'[18]Com.StkHldr''s Equity'!#REF!</definedName>
    <definedName name="_RIV89ccbaee53304247b046fe487cfc1287" hidden="1">#REF!</definedName>
    <definedName name="_RIV89f1078fbd484941a68450f166c966f8" hidden="1">[20]conbalancesheet!#REF!</definedName>
    <definedName name="_RIV8a56908d263147d18d5a0472b231f681" hidden="1">#REF!</definedName>
    <definedName name="_RIV8a6e8eb7d51e44528d44b9eae44b226f" hidden="1">'[19]Comprehensive Income'!#REF!</definedName>
    <definedName name="_RIV8a81d3c7d6a6423f826c5c2282c971c3" hidden="1">#REF!</definedName>
    <definedName name="_RIV8ac289db912940f69ae581c253ccf8e8" hidden="1">#REF!</definedName>
    <definedName name="_RIV8b073bcd606b4020b894da5141fd9aab" hidden="1">[18]Goodwill!#REF!</definedName>
    <definedName name="_RIV8b097c31b89d4098b06e535fa6f2633c" hidden="1">#REF!</definedName>
    <definedName name="_RIV8b25bf2c20df4d89a836980f51d96495" hidden="1">#REF!</definedName>
    <definedName name="_RIV8b6d6ba6fccb4abba73c0c693df7ddcc" hidden="1">#REF!</definedName>
    <definedName name="_RIV8b91da3f677045e0a5ff22b4f352c6bf" hidden="1">'[18]Com.StkHldr''s Equity'!#REF!</definedName>
    <definedName name="_RIV8bb8da63d6924666ae9120886023e1e6" hidden="1">#REF!</definedName>
    <definedName name="_RIV8c273eaa135c469da14709c8a8681acf" hidden="1">[19]goodwill!#REF!</definedName>
    <definedName name="_RIV8c370a43f5f5465eb5a270f442adb5c6" hidden="1">'[18]Cash Flow Stmt'!#REF!</definedName>
    <definedName name="_RIV8cb137af7ea3414bae0b4b91ca154a64" hidden="1">[18]DeferAssetLiab!#REF!</definedName>
    <definedName name="_RIV8ccfafbbf9df402bbec6332c37f5ba73" hidden="1">#REF!</definedName>
    <definedName name="_RIV8cd1d28307fa45c686f0854b28240ff6" hidden="1">#REF!</definedName>
    <definedName name="_RIV8cdaa99b04804ea19ab592d87db33b21" hidden="1">#REF!</definedName>
    <definedName name="_RIV8cee9b2e402b4c90a66fe89893a18ef2" hidden="1">#REF!</definedName>
    <definedName name="_RIV8d7a4b9bad6347f4b59db580a5b630c8" hidden="1">#REF!</definedName>
    <definedName name="_RIV8da51cfc1c8a47a1ab9f2feba3ec2b32" hidden="1">'[18]Com.StkHldr''s Equity'!#REF!</definedName>
    <definedName name="_RIV8ea12f67a9b1417fa0129f8eeac855f2" hidden="1">'[21]options FV'!#REF!</definedName>
    <definedName name="_RIV8eb38b07b1384398955292064a76c78c" hidden="1">#REF!</definedName>
    <definedName name="_RIV8f0c74f414fe4390b6ceed8c465a5b1e" hidden="1">#REF!</definedName>
    <definedName name="_RIV8f160461103847719e0857a08c1cedd6" hidden="1">#REF!</definedName>
    <definedName name="_RIV8f601255e81e457d9da42ecba78df2f8" hidden="1">'[18]DISCO FN (IS)'!#REF!</definedName>
    <definedName name="_RIV8f7a3671c2c94f7688e37b559de4f4b2" hidden="1">#REF!</definedName>
    <definedName name="_RIV8fbb72fda8d84e2ca08f922d4285ba27" hidden="1">[18]DeferAssetLiab!#REF!</definedName>
    <definedName name="_RIV8fe9d025aa1a4de4ae29fdd475930fb6" hidden="1">#REF!</definedName>
    <definedName name="_RIV90408f7aa3d6450aaeaa4969e8d8af3b" hidden="1">#REF!</definedName>
    <definedName name="_RIV90acc768e09d4c82825f78bd00875d9c" hidden="1">[18]ContractualObligs!#REF!</definedName>
    <definedName name="_RIV90ecc94b05df42b59802167341dbbace" hidden="1">#REF!</definedName>
    <definedName name="_RIV919fe4531b9c42d493cd0af784cc309c" hidden="1">#REF!</definedName>
    <definedName name="_RIV924803e7bf2941bfbec184b3f7d3b17f" hidden="1">#REF!</definedName>
    <definedName name="_RIV9277fe7023764cabb666467968d5a708" hidden="1">'[18]Com.StkHldr''s Equity'!#REF!</definedName>
    <definedName name="_RIV928747b46eca4b1e96858ee1eea9230a" hidden="1">[18]SelectedQtrFinData!#REF!</definedName>
    <definedName name="_RIV9317ef742a2f413fb9b93e109274555b" hidden="1">#REF!</definedName>
    <definedName name="_RIV933fc1feb08b4263ae85c96e2d892866" hidden="1">'[18]Benefit Payments'!#REF!</definedName>
    <definedName name="_RIV93bfe6261d7e444581d5533377c2d64d" hidden="1">#REF!</definedName>
    <definedName name="_RIV9431895009bc44aeb46b744675cd5ecc" hidden="1">'[18]Stmt of Capitalization'!#REF!</definedName>
    <definedName name="_RIV943eb9ff139b4e7f9ee3ec42c1cde245" hidden="1">'[18]Com.StkHldr''s Equity'!#REF!</definedName>
    <definedName name="_RIV946f8480d14b455ab85094ca81d756d8" hidden="1">#REF!</definedName>
    <definedName name="_RIV9572aa4e56bd4e258ca9d4e9945669f4" hidden="1">#REF!</definedName>
    <definedName name="_RIV9573edf8891a42cead45257b12a893ca" hidden="1">'[20]Option summary'!#REF!</definedName>
    <definedName name="_RIV9591da7e3c5140f59e2cc49446793b73" hidden="1">#REF!</definedName>
    <definedName name="_RIV9627b6208ce74e7bbfb8ebcef067349f" hidden="1">'[18]Stmt of Capitalization'!#REF!</definedName>
    <definedName name="_RIV964de0f465624fc88895bc887157bfeb" hidden="1">'[18] Assumptions_A'!#REF!</definedName>
    <definedName name="_RIV965f2d56228140b18f08e1d713deb683" hidden="1">#REF!</definedName>
    <definedName name="_RIV9701286e58fa4f0fa7bcd244557f99f4" hidden="1">#REF!</definedName>
    <definedName name="_RIV9779f5c544104ed69fbf4b16558c90d5" hidden="1">'[18]Stmt of Capitalization'!#REF!</definedName>
    <definedName name="_RIV97b4f72fbfca433ebeb7ed4077d7c97b" hidden="1">#REF!</definedName>
    <definedName name="_RIV980d6fe6816d464a90cab49551b79814" hidden="1">'[18]Parent IS'!#REF!</definedName>
    <definedName name="_RIV9853b0e910804833ad8c2c82c1bbcf77" hidden="1">#REF!</definedName>
    <definedName name="_RIV996305142c0b4d53aef562a14ada5f8e" hidden="1">[18]ChangesInAOCI!#REF!</definedName>
    <definedName name="_RIV997509bdb1894b9da4525234a988f2bf" hidden="1">#REF!</definedName>
    <definedName name="_RIV99f6de3298574507b9e4b8c6c0826f50" hidden="1">#REF!</definedName>
    <definedName name="_RIV9a893dd1a99c447f84eb893157becbc5" hidden="1">'[18]Balance Sheet'!#REF!</definedName>
    <definedName name="_RIV9accec5e22f44ec5a81342b435ba4296" hidden="1">#REF!</definedName>
    <definedName name="_RIV9ace8043e0e04e21a8a7e504436c56d7" hidden="1">'[18]Regulatory Assets'!#REF!</definedName>
    <definedName name="_RIV9aeb3e59afc944db97f01a886e246b9f" hidden="1">#REF!</definedName>
    <definedName name="_RIV9b33fe6a8a784620a7cc7d0a30575c66" hidden="1">#REF!</definedName>
    <definedName name="_RIV9b3f1e7599284ed5b779a8ed2d1bdc6c" hidden="1">'[18] Assumptions_A'!#REF!</definedName>
    <definedName name="_RIV9b476ad4d9784a5aa8ab9eb1f0f99928" hidden="1">'[18]Operating Results'!#REF!</definedName>
    <definedName name="_RIV9c144dc037ca4658be42817dba978c13" hidden="1">#REF!</definedName>
    <definedName name="_RIV9c31785789854a68ab2f5253aaa40e0e" hidden="1">#REF!</definedName>
    <definedName name="_RIV9c400cbb87f445c4822d9ecb0fc12135" hidden="1">#REF!</definedName>
    <definedName name="_RIV9c96906427c94309825b11d997879f17" hidden="1">#REF!</definedName>
    <definedName name="_RIV9ca5389e132343febeb4167f6f925f7e" hidden="1">#REF!</definedName>
    <definedName name="_RIV9d24ff45587c455e81596ae9cc04727a" hidden="1">'[18]DISCO FN (BS)'!#REF!</definedName>
    <definedName name="_RIV9d8e76aab9b642cc88e57cefddd31e6d" hidden="1">[19]segments!#REF!</definedName>
    <definedName name="_RIV9db2e839e1194493b08bf76c1683ecc2" hidden="1">'[18]Operating Results'!#REF!</definedName>
    <definedName name="_RIV9dc0acd7de4147e89f57ffcc24c1d364" hidden="1">'[18] Assumptions_A'!#REF!</definedName>
    <definedName name="_RIV9e25fa0b9dd74805b74a9f4fce5b8080" hidden="1">#REF!</definedName>
    <definedName name="_RIV9e4b93bc57c04cf996faf68cf4ae5931" hidden="1">#REF!</definedName>
    <definedName name="_RIV9f32d3055b1843b5bd86f9814127e6c0" hidden="1">#REF!</definedName>
    <definedName name="_RIV9f34847b6b5e4e8f83c5a7432200e767" hidden="1">'[18]Com.StkHldr''s Equity'!#REF!</definedName>
    <definedName name="_RIV9f397e7195a148df8c9cbb325fabe50d" hidden="1">'[18]Intrinsic and FV'!#REF!</definedName>
    <definedName name="_RIV9f52146a93084b82a188725a06cbb79a" hidden="1">'[18]OH Acquisition'!#REF!</definedName>
    <definedName name="_RIV9f69309accc247b4a8a627efbd9c37cc" hidden="1">'[20]segments assets'!#REF!</definedName>
    <definedName name="_RIV9fb39411ef1640159a520a0bb96b6ec9" hidden="1">[18]FedIncomeTax!#REF!</definedName>
    <definedName name="_RIV9fba925180a5416e887305790416337b" hidden="1">#REF!</definedName>
    <definedName name="_RIV9fd8cca1e00e4bbc856e40293a646945" hidden="1">'[18]Regulatory Assets'!#REF!</definedName>
    <definedName name="_RIV9fe8e610b97a4d9b84e690f402a5d8c6" hidden="1">'[18]DISCO FN (BS)'!#REF!</definedName>
    <definedName name="_RIV9fe9962dbb5b4a68a782a60cdd0cb206" hidden="1">'[18]Parent BS'!#REF!</definedName>
    <definedName name="_RIVa022bb18fa9b4ba78580a9f152bcdfa1" hidden="1">#REF!</definedName>
    <definedName name="_RIVa04393ad3a754c528c334be1fc8ac00b" hidden="1">'[19]CONINCOME QTR'!#REF!</definedName>
    <definedName name="_RIVa0a94f99ebbf47fe8ac5f3b113d5689a" hidden="1">#REF!</definedName>
    <definedName name="_RIVa0ca3c79bfed421d89a203ca4ba88fa8" hidden="1">#REF!</definedName>
    <definedName name="_RIVa101ffa085af406a9f2675e6c15e74b5" hidden="1">#REF!</definedName>
    <definedName name="_RIVa10754523962478281bd224823ee9770" hidden="1">#REF!</definedName>
    <definedName name="_RIVa10c182da5654a0ca4ac7ff82814058e" hidden="1">'[19]other taxes'!#REF!</definedName>
    <definedName name="_RIVa149ceb602164c65944d0cacbfffc168" hidden="1">#REF!</definedName>
    <definedName name="_RIVa1bd4268cc1b41e08461240ebfed254d" hidden="1">#REF!</definedName>
    <definedName name="_RIVa24378e2351c4c53a99e21795b0fae0f" hidden="1">'[18]Com.StkHldr''s Equity'!#REF!</definedName>
    <definedName name="_RIVa250eb6bb57848209591795ce0c9eec1" hidden="1">#REF!</definedName>
    <definedName name="_RIVa2af396868d64b79aec35c50bebf4f58" hidden="1">#REF!</definedName>
    <definedName name="_RIVa2dc755e027d41949758fdfa16018b75" hidden="1">'[18]Com.StkHldr''s Equity'!#REF!</definedName>
    <definedName name="_RIVa34b8d4bbae5441391d32a7d1cdc5821" hidden="1">'[18]Com.StkHldr''s Equity'!#REF!</definedName>
    <definedName name="_RIVa356a11ab4754b6cac905851982544c3" hidden="1">[18]AcctsReceiv!#REF!</definedName>
    <definedName name="_RIVa36c53e2c1c24b92975c3158965bd3f4" hidden="1">#REF!</definedName>
    <definedName name="_RIVa3a048c3478343389dc80062f5032c7c" hidden="1">#REF!</definedName>
    <definedName name="_RIVa3a9cc03508f4a338513aa55bb4e2b37" hidden="1">#REF!</definedName>
    <definedName name="_RIVa3f20c43478e4cab9c84477648e246d1" hidden="1">#REF!</definedName>
    <definedName name="_RIVa4c9da3990ce406f818dc3ab49b144f2" hidden="1">'[19]DISCO FN (IS)'!#REF!</definedName>
    <definedName name="_RIVa51d1a94d2c24bc0b80274ddf514ae15" hidden="1">'[20]PSU Expense'!#REF!</definedName>
    <definedName name="_RIVa5235f35b796475483fcf97bd1af6491" hidden="1">'[18]RSU Expense'!#REF!</definedName>
    <definedName name="_RIVa52a7414478e4826a3869cd77667a6ea" hidden="1">'[18]Com.StkHldr''s Equity'!#REF!</definedName>
    <definedName name="_RIVa52db28c7b564469953470dd4cbcea87" hidden="1">'[18]Com.StkHldr''s Equity'!#REF!</definedName>
    <definedName name="_RIVa5836306fb7647eea52fbf1775cf718a" hidden="1">'[19]Option summary'!#REF!</definedName>
    <definedName name="_RIVa606d1efaabb4f4c8d69371200730e7c" hidden="1">#REF!</definedName>
    <definedName name="_RIVa684b217ccd34328b5dc919f973d0702" hidden="1">[18]ChangesInAOCI!#REF!</definedName>
    <definedName name="_RIVa68c973e3d0d40d7b2b07d75f379f92b" hidden="1">#REF!</definedName>
    <definedName name="_RIVa6e6bddd9238407dac3e9085492fc9eb" hidden="1">[18]Costs!#REF!</definedName>
    <definedName name="_RIVa70c6c02a03a464ab621abe83194faf8" hidden="1">'[18]Com.StkHldr''s Equity'!#REF!</definedName>
    <definedName name="_RIVa750cd8e333e42e0b92e3efb143c77c1" hidden="1">#REF!</definedName>
    <definedName name="_RIVa77e20d1c0bb4af6bca02577c8c06632" hidden="1">#REF!</definedName>
    <definedName name="_RIVa788ed746eb949cca4f53afbe0d6334b" hidden="1">#REF!</definedName>
    <definedName name="_RIVa7a353c939344c9ea61696f9b14d31da" hidden="1">[19]conbalancesheet!#REF!</definedName>
    <definedName name="_RIVa81bc9de470f498faee24a0be0c2fb2c" hidden="1">#REF!</definedName>
    <definedName name="_RIVa8730e098017444bab3811c6749b3ccb" hidden="1">'[19]RSU Expense'!#REF!</definedName>
    <definedName name="_RIVa8c28ae6fedb4798993ca4050048c2a7" hidden="1">[18]Assumptions_B!#REF!</definedName>
    <definedName name="_RIVa8d7081e9e114e4caac445d77ff6b78f" hidden="1">#REF!</definedName>
    <definedName name="_RIVa911427624cb452c98f40a470c7a3da3" hidden="1">#REF!</definedName>
    <definedName name="_RIVa971a7c702d9425a9b5a07bf412257f0" hidden="1">#REF!</definedName>
    <definedName name="_RIVa9c3713941974bd6bcd3621bafad195f" hidden="1">[19]Pension!#REF!</definedName>
    <definedName name="_RIVa9dc208763ae4d86ad2b731105a9d3f1" hidden="1">#REF!</definedName>
    <definedName name="_RIVa9f378f1dae74cd1b5afbcdac3da1561" hidden="1">#REF!</definedName>
    <definedName name="_RIVa9ffcf5af9ef46919219ce861747f809" hidden="1">#REF!</definedName>
    <definedName name="_RIVaa01f8767f0245f8aeea9b962b9aa12c" hidden="1">#REF!</definedName>
    <definedName name="_RIVab25769ad4e04257b20a3016e46cac4b" hidden="1">#REF!</definedName>
    <definedName name="_RIVab9ec757758d44eaabdeb5bcc16c95ec" hidden="1">#REF!</definedName>
    <definedName name="_RIVabd5893993714aaf8c4df67cf20257a6" hidden="1">#REF!</definedName>
    <definedName name="_RIVac60602ba15a4f52a8529d09d066ed63" hidden="1">#REF!</definedName>
    <definedName name="_RIVacbb362510c04e2da8019ba87fc54316" hidden="1">#REF!</definedName>
    <definedName name="_RIVacda3641a09146a99644bc4a381bad80" hidden="1">#REF!</definedName>
    <definedName name="_RIVace9ddf0076645fc9c66b04601cd0939" hidden="1">#REF!</definedName>
    <definedName name="_RIVad51c60c9a534b7fb952d72903931f71" hidden="1">[18]PensOPEBObligations!#REF!</definedName>
    <definedName name="_RIVad7ed0f2c035453b863f6255229029c1" hidden="1">'[19]Comprehensive Income'!#REF!</definedName>
    <definedName name="_RIVad8ab960857141288a11397456142695" hidden="1">'[18]Com.StkHldr''s Equity'!#REF!</definedName>
    <definedName name="_RIVadb7cc7ca63d45d6b20be902e58a70c7" hidden="1">#REF!</definedName>
    <definedName name="_RIVadd41d91df8e4942b42a0450b1e4ddfa" hidden="1">#REF!</definedName>
    <definedName name="_RIVadfc3e286c424c4cb60af82bffe90d62" hidden="1">'[18] Assumptions_A'!#REF!</definedName>
    <definedName name="_RIVadfe29a7bc854f14ad4f0a5e527c6c67" hidden="1">#REF!</definedName>
    <definedName name="_RIVae4851813f714c9ba44f8726d6052185" hidden="1">'[19]Option summary'!#REF!</definedName>
    <definedName name="_RIVae5aedbd36804dabae40aefc8d469252" hidden="1">#REF!</definedName>
    <definedName name="_RIVae77c14ae4cd49f089bc4be0dfc76e2f" hidden="1">#REF!</definedName>
    <definedName name="_RIVaeaea7b2b37c49e994686e22f0efec1b" hidden="1">[18]TrendRates!#REF!</definedName>
    <definedName name="_RIVaed53e2ca9c543f7bffeaac8885f1b91" hidden="1">#REF!</definedName>
    <definedName name="_RIVaf4047977885496f9cd6a6d886199773" hidden="1">#REF!</definedName>
    <definedName name="_RIVaf63eb6e9f974be3aa367b1d51bd90a6" hidden="1">#REF!</definedName>
    <definedName name="_RIVaf700a8072ee454f8197a61c71e9a563" hidden="1">#REF!</definedName>
    <definedName name="_RIVaf76a6926ae047a88cf4622cb2c0191e" hidden="1">[20]CONCASHFLOW!#REF!</definedName>
    <definedName name="_RIVaf82ce1785244ed8bc15689922098c0c" hidden="1">[18]Costs!#REF!</definedName>
    <definedName name="_RIVafb6a6b6319c4e1d912af83fada90427" hidden="1">'[18] Assumptions_A'!#REF!</definedName>
    <definedName name="_RIVb06c4db7cfd84f08ba76493ee83d66bd" hidden="1">'[23]Non-GAAP DISCO'!#REF!</definedName>
    <definedName name="_RIVb0f7d036dbc943c4bcfb0e3cb31f685a" hidden="1">#REF!</definedName>
    <definedName name="_RIVb107283ae89644f8803fa980bcf5668b" hidden="1">#REF!</definedName>
    <definedName name="_RIVb171974230dd4b219b4c7fed499f975d" hidden="1">#REF!</definedName>
    <definedName name="_RIVb1a174af64b14084a27bba78ad7026cb" hidden="1">'[18]FV_Current Year'!#REF!</definedName>
    <definedName name="_RIVb2224f635b8942808cee2dd1207d3f00" hidden="1">'[18]Com.StkHldr''s Equity'!#REF!</definedName>
    <definedName name="_RIVb247af785c6f43d1b5389db45061525b" hidden="1">[19]concapital!#REF!</definedName>
    <definedName name="_RIVb291916ab6a445fa9ea768de429d0954" hidden="1">'[18]Com.StkHldr''s Equity'!#REF!</definedName>
    <definedName name="_RIVb3547a6e87f14b40b25a6267953843f0" hidden="1">'[19]EPS FOOTNOTE'!#REF!</definedName>
    <definedName name="_RIVb3b1474682be4f61b9502777ad87c8b8" hidden="1">'[18] Assumptions_A'!#REF!</definedName>
    <definedName name="_RIVb3b23861d0704315afbd42449da85708" hidden="1">#REF!</definedName>
    <definedName name="_RIVb3ee631217824025a52a90f4275fb205" hidden="1">#REF!</definedName>
    <definedName name="_RIVb3f23bcfe3c84e77a8bec4207eddff2b" hidden="1">'[22]2014'!#REF!</definedName>
    <definedName name="_RIVb3fe12931e504ed1aa30870c1a2a8e3f" hidden="1">'[18]Parent CF'!#REF!</definedName>
    <definedName name="_RIVb484ecb4cb2e4b2eb385e1f8dfb4978a" hidden="1">#REF!</definedName>
    <definedName name="_RIVb54d697ab6894de7a6a2a793d875cae5" hidden="1">[18]ChangesInAOCI!#REF!</definedName>
    <definedName name="_RIVb556f14c8f044def84c4ea0c55b75246" hidden="1">'[18]Operating Results'!#REF!</definedName>
    <definedName name="_RIVb58c48041e6d4d35b63d7f482ad18d52" hidden="1">#REF!</definedName>
    <definedName name="_RIVb6068ccf2fb24e4dad5e158d681fb6b7" hidden="1">#REF!</definedName>
    <definedName name="_RIVb60c1444e0c84aa292facb8d3b3bdb96" hidden="1">#REF!</definedName>
    <definedName name="_RIVb64972d3f6f740c0a8b2960384f75b10" hidden="1">'[23]Non-GAAP DISCO'!#REF!</definedName>
    <definedName name="_RIVb6571e4befba4111b3d50851fd4376d7" hidden="1">[18]PensOPEBObligations!#REF!</definedName>
    <definedName name="_RIVb6701ee113d249cb8bd6645c25c93513" hidden="1">#REF!</definedName>
    <definedName name="_RIVb7fefaf556d64c7394f26fa223de8972" hidden="1">'[18]Com.StkHldr''s Equity'!#REF!</definedName>
    <definedName name="_RIVb86c4fc86fc44cb59dbc6a608c640b9f" hidden="1">#REF!</definedName>
    <definedName name="_RIVb88cc63e07414a81a82cf5214dc8ab16" hidden="1">#REF!</definedName>
    <definedName name="_RIVb8996358957a43578ff9c6cab1c82b0b" hidden="1">[18]OptionsExOS!#REF!</definedName>
    <definedName name="_RIVb8dda21561b34c79abe7a29928b7b134" hidden="1">'[18]Comprehensive Income'!#REF!</definedName>
    <definedName name="_RIVb8eb75c2769d4ca9aeecc9377fb8743e" hidden="1">[18]PensOPEBObligations!#REF!</definedName>
    <definedName name="_RIVb9218bf3b85c400b9539e4cc3071fdd6" hidden="1">#REF!</definedName>
    <definedName name="_RIVb9d539305074451ebf1c6f034b76b213" hidden="1">'[18]Com.StkHldr''s Equity'!#REF!</definedName>
    <definedName name="_RIVb9d6151547464a2e8ba572ffbb15a093" hidden="1">#REF!</definedName>
    <definedName name="_RIVb9de59142a094aca8babbec2ad00c5ef" hidden="1">#REF!</definedName>
    <definedName name="_RIVbb8bd70671324ddd89fae8af1eaf5b2e" hidden="1">#REF!</definedName>
    <definedName name="_RIVbd0416e9b5344acbaf0d000bc5306005" hidden="1">#REF!</definedName>
    <definedName name="_RIVbd33b0ddd48548e98d36f1a012e26346" hidden="1">#REF!</definedName>
    <definedName name="_RIVbd7177a154814a68af308aa890458127" hidden="1">'[18] Assumptions_A'!#REF!</definedName>
    <definedName name="_RIVbdbd66e1d0324b63b538e6b4fd984ff7" hidden="1">#REF!</definedName>
    <definedName name="_RIVbdfab4b1ca494bcbb4c1d52b3d373e67" hidden="1">#REF!</definedName>
    <definedName name="_RIVbe5f2b44b741494dbd0bf8944b458851" hidden="1">#REF!</definedName>
    <definedName name="_RIVbe65de48535a4dcc8e33954f31e9a931" hidden="1">'[18]RSU FV'!#REF!</definedName>
    <definedName name="_RIVbf7af6d9ae4e41d1a68a4afb47e9b7e3" hidden="1">#REF!</definedName>
    <definedName name="_RIVbf9eada262414c3b929bb58cfd27f929" hidden="1">[18]Costs!#REF!</definedName>
    <definedName name="_RIVc157123d7a72483995ec8a4e0a0535f6" hidden="1">#REF!</definedName>
    <definedName name="_RIVc18c20bab09a4def913142c2663e4e1b" hidden="1">#REF!</definedName>
    <definedName name="_RIVc216a7b4209e4383a69f82736b86f30b" hidden="1">#REF!</definedName>
    <definedName name="_RIVc216e36dd04941a2bc3ca7012127ab92" hidden="1">[18]SelectedQtrFinData!#REF!</definedName>
    <definedName name="_RIVc299c8efc706438690f77228039beae7" hidden="1">[18]PensOPEBObligations!#REF!</definedName>
    <definedName name="_RIVc316e1a9ab5b46fda02ff262b35fc8a5" hidden="1">'[18]5 Yr CF_Div_CapEx_Acq'!#REF!</definedName>
    <definedName name="_RIVc33d7148038442dc9b0d83bb6718f0d0" hidden="1">'[18]Fourth Quarter'!#REF!</definedName>
    <definedName name="_RIVc355ce82284c4fe297b92fd7905dcef0" hidden="1">#REF!</definedName>
    <definedName name="_RIVc37ac0879fb1430484e69ab4c31e1341" hidden="1">#REF!</definedName>
    <definedName name="_RIVc3bfcbb8d68c416f8179867f010b9067" hidden="1">[19]Pension!#REF!</definedName>
    <definedName name="_RIVc3f21cf6479841098c05e1e2cd3d78e0" hidden="1">'[18]Regulatory Assets'!#REF!</definedName>
    <definedName name="_RIVc4d6ee8096d9484da47f7bcdf5944710" hidden="1">#REF!</definedName>
    <definedName name="_RIVc4d9ff1a81bf44e8a59799770974d097" hidden="1">'[18]Com.StkHldr''s Equity'!#REF!</definedName>
    <definedName name="_RIVc55d7dc23ebc401da67fd5d985c2f2f0" hidden="1">'[18]FV_Current Year'!#REF!</definedName>
    <definedName name="_RIVc578e1b3a8ad439db076c80cbafd0e00" hidden="1">'[20]OH Acquisition'!#REF!</definedName>
    <definedName name="_RIVc5b2946714884accb2bcc739ab9e8783" hidden="1">[18]Costs!#REF!</definedName>
    <definedName name="_RIVc5bdd66b32204c86a2ea53242f2e970a" hidden="1">'[18]Com.StkHldr''s Equity'!#REF!</definedName>
    <definedName name="_RIVc5dfe0e3e5304ba38b9e3853c91f299c" hidden="1">#REF!</definedName>
    <definedName name="_RIVc618da38ce5a43578b6243c319b202c9" hidden="1">#REF!</definedName>
    <definedName name="_RIVc68fa98335274d0b8af8dbcdcfe95b77" hidden="1">'[18]Com.StkHldr''s Equity'!#REF!</definedName>
    <definedName name="_RIVc6c239888930483da8a1215318ab2309" hidden="1">#REF!</definedName>
    <definedName name="_RIVc6d46faa734e4aeba64222ec66c6f36b" hidden="1">[18]UTP!#REF!</definedName>
    <definedName name="_RIVc78e2f0b21b340629fde5f0c90b6d923" hidden="1">#REF!</definedName>
    <definedName name="_RIVc7a8c4608e164adda6b8eb2c919836fe" hidden="1">#REF!</definedName>
    <definedName name="_RIVc7c3839df67e46a58697dc7e719ef6ec" hidden="1">'[18]XBRL ONLY LINKING'!#REF!</definedName>
    <definedName name="_RIVc81e310280044789892f4da90b5b4793" hidden="1">#REF!</definedName>
    <definedName name="_RIVc8361f557fd643958dafb62d77021cda" hidden="1">'[18]Parent IS'!#REF!</definedName>
    <definedName name="_RIVc892de51658b4e929c1a3030154b76e5" hidden="1">#REF!</definedName>
    <definedName name="_RIVc89782df04074319af6afc5e72da72c3" hidden="1">'[20]DISCO FN (BS)'!#REF!</definedName>
    <definedName name="_RIVc8e7a54d479b47a48d9be430b660a60a" hidden="1">[21]AssetMix!#REF!</definedName>
    <definedName name="_RIVc906200eb152433bae902fb5edc8bc71" hidden="1">#REF!</definedName>
    <definedName name="_RIVc95a18338bf342c289dfaf1fb7146587" hidden="1">'[18]Com.StkHldr''s Equity'!#REF!</definedName>
    <definedName name="_RIVc9748056aade402dbbe731311527343f" hidden="1">#REF!</definedName>
    <definedName name="_RIVc9a4c0656f2f4780acee7fd960f81890" hidden="1">#REF!</definedName>
    <definedName name="_RIVcaae0cda4072488ea4dc99298b1e3055" hidden="1">'[18]Parent CF'!#REF!</definedName>
    <definedName name="_RIVcacd89ed8c66425384548eaa68cd9e7c" hidden="1">'[18]FV_Current Year'!#REF!</definedName>
    <definedName name="_RIVcb2955f9f4144644a55ddb018fe0e656" hidden="1">'[18]Options RF'!#REF!</definedName>
    <definedName name="_RIVcb75bdb6dd604458b61f03659d1cc8fd" hidden="1">'[18]Stmt of Capitalization'!#REF!</definedName>
    <definedName name="_RIVcb8193a234da42559c11ef3155fb894a" hidden="1">'[18]Options Expense'!#REF!</definedName>
    <definedName name="_RIVccca5524f2c34ebb8cf77a959a9987ad" hidden="1">[18]BalsheetPension!#REF!</definedName>
    <definedName name="_RIVccd5c82f9eb842f38a225734749b2ed0" hidden="1">#REF!</definedName>
    <definedName name="_RIVcd03ec5866ec4c4b9d5ad142dc9cf37f" hidden="1">#REF!</definedName>
    <definedName name="_RIVcd54c2bd76a343d7807fc724df7b2ed0" hidden="1">'[18]Fourth Quarter'!#REF!</definedName>
    <definedName name="_RIVcd9528b0efba4557b8b4debb8cfc59b0" hidden="1">'[18]Parent CF'!#REF!</definedName>
    <definedName name="_RIVce3099fd96544cc9829beb03235b5b4c" hidden="1">'[18]Benefit Payments'!#REF!</definedName>
    <definedName name="_RIVce4bf5cd078e46358bcf32b1fbf7986f" hidden="1">'[19]EPS FOOTNOTE'!#REF!</definedName>
    <definedName name="_RIVce70794be80045689b179f27cc65dd8f" hidden="1">#REF!</definedName>
    <definedName name="_RIVce893a619bf64d62a7f9b73f8e78e182" hidden="1">#REF!</definedName>
    <definedName name="_RIVcf1cfabf858f45d48fb371920ad15e07" hidden="1">#REF!</definedName>
    <definedName name="_RIVcf43b9ee2d5241258629765432b71d01" hidden="1">'[20]FV of Debt'!#REF!</definedName>
    <definedName name="_RIVcf44030df91c4a389fa21c13ca51a9b7" hidden="1">#REF!</definedName>
    <definedName name="_RIVcf835584ad7e4b7da94fceed35b45bd0" hidden="1">#REF!</definedName>
    <definedName name="_RIVcfcba899f5684801a080389851940492" hidden="1">#REF!</definedName>
    <definedName name="_RIVd032ef22eb6a4faeae3010a02030e80b" hidden="1">#REF!</definedName>
    <definedName name="_RIVd03e4179511f45a9a6620c7b867bf500" hidden="1">[18]Segments!#REF!</definedName>
    <definedName name="_RIVd0d7e0d1b942466cb25c90a78b579203" hidden="1">[18]AcctsReceiv!#REF!</definedName>
    <definedName name="_RIVd0f1b5c2b4274a908d6afbba16c17512" hidden="1">'[18] Assumptions_A'!#REF!</definedName>
    <definedName name="_RIVd11ddc0adcf045b790f83532eef515d9" hidden="1">#REF!</definedName>
    <definedName name="_RIVd135beb3912742bea67914915ebeb75e" hidden="1">'[18]Comprehensive Income'!#REF!</definedName>
    <definedName name="_RIVd1d503c2674d4697bd828ccc403295e8" hidden="1">'[18]Parent IS'!#REF!</definedName>
    <definedName name="_RIVd1fe381dae4c4b31b668c4111df32a10" hidden="1">#REF!</definedName>
    <definedName name="_RIVd20af0ed450a4715afc08ae0397a8040" hidden="1">'[18]5 Yr CF_Div_CapEx_Acq'!#REF!</definedName>
    <definedName name="_RIVd21eadf67e01467380e11126eb78ba25" hidden="1">'[19]other taxes'!#REF!</definedName>
    <definedName name="_RIVd28da2767d064350a423935efe529683" hidden="1">#REF!</definedName>
    <definedName name="_RIVd29d570a36ca4121af3c3ca746023628" hidden="1">'[18]S-E'!#REF!</definedName>
    <definedName name="_RIVd37a13119d8e481c9c9c2194004eff74" hidden="1">'[19]RS Expense'!#REF!</definedName>
    <definedName name="_RIVd387e197244c482cbe751f0407979bb8" hidden="1">#REF!</definedName>
    <definedName name="_RIVd4231e98a2404de885581b91ffcdc2f8" hidden="1">#REF!</definedName>
    <definedName name="_RIVd4957a1e75624e2bac30b1f0284b20d7" hidden="1">[19]concapital!#REF!</definedName>
    <definedName name="_RIVd4a0a3b6fc114b6cb2fdc89eb36b4a65" hidden="1">#REF!</definedName>
    <definedName name="_RIVd4cab306baaf4169b6326e11f60f36df" hidden="1">'[18]Fourth Quarter'!#REF!</definedName>
    <definedName name="_RIVd54733d25af14efc9b0199b939af195b" hidden="1">'[18]Operating Results'!#REF!</definedName>
    <definedName name="_RIVd548ccc6ad634a0f81e63d11a13adb53" hidden="1">'[18]Parent IS'!#REF!</definedName>
    <definedName name="_RIVd54eb252c0af4993974b46c42e2395d6" hidden="1">'[18]Balance Sheet'!#REF!</definedName>
    <definedName name="_RIVd5f1ea3c72f441ba8452e454f243039f" hidden="1">[18]DeferAssetLiab!#REF!</definedName>
    <definedName name="_RIVd6038fbed22440ef847eb83c72918bbd" hidden="1">'[18] Assumptions_A'!#REF!</definedName>
    <definedName name="_RIVd6817ae86c784136a84227e8cbc62b70" hidden="1">#REF!</definedName>
    <definedName name="_RIVd6a818bf87884fb28b2b52d703773b94" hidden="1">'[18] Assumptions_A'!#REF!</definedName>
    <definedName name="_RIVd72120c485b64533a3be9594b28045d7" hidden="1">[18]OptionsExOS!#REF!</definedName>
    <definedName name="_RIVd72aedb6482b46ceb8b08df6ca4edb73" hidden="1">[19]goodwill!#REF!</definedName>
    <definedName name="_RIVd75535de125249c8900cbca7ee833abf" hidden="1">'[18]Com.StkHldr''s Equity'!#REF!</definedName>
    <definedName name="_RIVd7d393f41698456a9f36ee1a2fe7ebc7" hidden="1">'[18] Assumptions_A'!#REF!</definedName>
    <definedName name="_RIVd7dbb7640ada494f85223a52f911d03a" hidden="1">#REF!</definedName>
    <definedName name="_RIVd81da973b898405bb989a48c913f11cb" hidden="1">'[18] Assumptions_A'!#REF!</definedName>
    <definedName name="_RIVd8232b2ac9b64e5aa929cc574396f463" hidden="1">#REF!</definedName>
    <definedName name="_RIVd831e6e611054362acc89e9443094141" hidden="1">'[19]PSU Expense'!#REF!</definedName>
    <definedName name="_RIVd87f6456ffea484c84e82a0f3eb29402" hidden="1">'[20]RSU Expense'!#REF!</definedName>
    <definedName name="_RIVd891c5ea65cf403ba71bc46fded7197e" hidden="1">#REF!</definedName>
    <definedName name="_RIVd8a2cbe5c9af4c36a46c8d3873d14805" hidden="1">'[18]Market Risk'!#REF!</definedName>
    <definedName name="_RIVd8de934cdec74509adf32c7d8082575d" hidden="1">#REF!</definedName>
    <definedName name="_RIVd91ab0bade65446bae5b4c636070f7e4" hidden="1">#REF!</definedName>
    <definedName name="_RIVd9294ec1bd464edf9e22e68874884412" hidden="1">'[18]Comprehensive Income'!#REF!</definedName>
    <definedName name="_RIVd96ee0acd3d44b27a995bbff23a656ed" hidden="1">[19]STEQUITY!#REF!</definedName>
    <definedName name="_RIVd99fd2f20d164225a04a2c7a76d0bcfd" hidden="1">#REF!</definedName>
    <definedName name="_RIVda81c854f42f4bb893a831fee09a8638" hidden="1">'[20]Restricted Stk'!#REF!</definedName>
    <definedName name="_RIVdad8e39e60e444d6adcd8378464b959a" hidden="1">'[18]Parent IS'!#REF!</definedName>
    <definedName name="_RIVdadffbeaf3914d7b8f0c52ce7e7423de" hidden="1">#REF!</definedName>
    <definedName name="_RIVdb57500130a34a26847d744f1c23276c" hidden="1">'[18]Operating Results'!#REF!</definedName>
    <definedName name="_RIVdb832088188943f994943806c9effda5" hidden="1">#REF!</definedName>
    <definedName name="_RIVdb8847b766ba4baeab59b6e5d0d0f8c5" hidden="1">'[18]Options RF'!#REF!</definedName>
    <definedName name="_RIVdbf1fd85073f420ab3392eee31c14591" hidden="1">#REF!</definedName>
    <definedName name="_RIVdbfffcc287e54851a38e3d64b9df18ca" hidden="1">#REF!</definedName>
    <definedName name="_RIVdc1e4e4d449b4eefb697c959f125d732" hidden="1">#REF!</definedName>
    <definedName name="_RIVdc4201d784ca42cda9fbf51a475ebf60" hidden="1">#REF!</definedName>
    <definedName name="_RIVdcdea021014a497f95f239d9b42089fe" hidden="1">[18]AcctsReceiv!#REF!</definedName>
    <definedName name="_RIVdcee59b97e6b417f85f28bc52f064f51" hidden="1">#REF!</definedName>
    <definedName name="_RIVdd5f6fdfba5848b9b363243f73a0e8f0" hidden="1">'[18]PBO - ABO'!#REF!</definedName>
    <definedName name="_RIVdd8ff3ae909441f8a869c1f44c3b19de" hidden="1">[18]Prop_Plant_Equip!#REF!</definedName>
    <definedName name="_RIVddd53e11f7154cbe94571ba5632345ce" hidden="1">#REF!</definedName>
    <definedName name="_RIVde204a3fd7d24f95be9f98be45fbb345" hidden="1">#REF!</definedName>
    <definedName name="_RIVde399215bc4e47e1901aadb563ee77d9" hidden="1">'[18]Com.StkHldr''s Equity'!#REF!</definedName>
    <definedName name="_RIVde5d681709c04a36bcc88e22be842a3b" hidden="1">[21]AssetMix!#REF!</definedName>
    <definedName name="_RIVde97b9a6d1ad4eb5aa2b5184f028eb02" hidden="1">[18]Costs!#REF!</definedName>
    <definedName name="_RIVdeaa3e362ada4f14ab2cdc51951f72bf" hidden="1">#REF!</definedName>
    <definedName name="_RIVdecc93965f7f45719d4ba21459890d3a" hidden="1">#REF!</definedName>
    <definedName name="_RIVdf3c6b276a2c45eb802340a97ca9d332" hidden="1">#REF!</definedName>
    <definedName name="_RIVdf5e900a5c694b90a7eaa22dd6ce1f92" hidden="1">#REF!</definedName>
    <definedName name="_RIVdf5ec524301d47d4ad3da38ca915abbf" hidden="1">#REF!</definedName>
    <definedName name="_RIVdfeaa361364a4684bc0d47987364ea69" hidden="1">#REF!</definedName>
    <definedName name="_RIVe02d498089674d2a86d20b93c44c1794" hidden="1">#REF!</definedName>
    <definedName name="_RIVe034a4fb9e024930a064b87bd99e15f0" hidden="1">#REF!</definedName>
    <definedName name="_RIVe0c4d09988f640aa84cd67f7277bb975" hidden="1">#REF!</definedName>
    <definedName name="_RIVe1377167f86142fbace247fd8159252b" hidden="1">#REF!</definedName>
    <definedName name="_RIVe1847e9a27f84e3baefbe247080f8363" hidden="1">#REF!</definedName>
    <definedName name="_RIVe1caabd2481f471a990e0c188866a344" hidden="1">'[21]PSU FV '!#REF!</definedName>
    <definedName name="_RIVe1ccb5aaf9fa44209c73015a09817c1d" hidden="1">#REF!</definedName>
    <definedName name="_RIVe21c4b6dcba642a2b43e94f9d40795e9" hidden="1">'[18]Debt to Equity'!#REF!</definedName>
    <definedName name="_RIVe26e2cc2852c4fe5a4ea52e1789fabec" hidden="1">[18]TrendRates!#REF!</definedName>
    <definedName name="_RIVe276d2e5ea104dbbbd5391aa47a2c166" hidden="1">#REF!</definedName>
    <definedName name="_RIVe2931e2eb0894691908b8d7bfa0cf060" hidden="1">'[18]Market Risk'!#REF!</definedName>
    <definedName name="_RIVe2c283bc8ddb4a31856bcfb50d9c3bb6" hidden="1">'[18]Com.StkHldr''s Equity'!#REF!</definedName>
    <definedName name="_RIVe3ab18d31fcc4067ae0b51ad97931a41" hidden="1">'[18]Debt to Equity'!#REF!</definedName>
    <definedName name="_RIVe3fa096d54f444d0a6c4e99120335e69" hidden="1">'[18]Options Expense'!#REF!</definedName>
    <definedName name="_RIVe437007c202a419ea1e582d0f72de258" hidden="1">#REF!</definedName>
    <definedName name="_RIVe45b8fecaa994a169ad943d8100fb9c3" hidden="1">[19]Pension!#REF!</definedName>
    <definedName name="_RIVe47f9ada9b194f8393257f0b69f8077b" hidden="1">'[18]Parent CF'!#REF!</definedName>
    <definedName name="_RIVe4de1c58f5bf4567924589441abeb5c9" hidden="1">[18]Assumptions_B!#REF!</definedName>
    <definedName name="_RIVe55d9542be2f4ba996621991983dc75a" hidden="1">'[18]Com.StkHldr''s Equity'!#REF!</definedName>
    <definedName name="_RIVe579ef562fd94121865dd35e530cf247" hidden="1">'[18]Com.StkHldr''s Equity'!#REF!</definedName>
    <definedName name="_RIVe5fa41bcfd39484f9c0c7e38c92e41ed" hidden="1">'[19]Option summary'!#REF!</definedName>
    <definedName name="_RIVe79b3d7550cb4bd4a5cc2cdee5d07498" hidden="1">#REF!</definedName>
    <definedName name="_RIVe809a0acfb90407bbaf2928fca74bbc4" hidden="1">#REF!</definedName>
    <definedName name="_RIVe8146ebcacdf49debd23a44f9d5cbe5c" hidden="1">#REF!</definedName>
    <definedName name="_RIVe872db75858442328d3f4342713a8a80" hidden="1">'[18]Com.StkHldr''s Equity'!#REF!</definedName>
    <definedName name="_RIVe8b35db3fda94382b6d3aa4f4754d9f5" hidden="1">[18]OptionsExOS!#REF!</definedName>
    <definedName name="_RIVe8c02d54baee4159a0c544186f9936b6" hidden="1">#REF!</definedName>
    <definedName name="_RIVe8c6b6e680a54332a0c360a872fefa0f" hidden="1">#REF!</definedName>
    <definedName name="_RIVe8f508c5eeae4c48b4257c609ac40c25" hidden="1">[18]AcctsReceiv!#REF!</definedName>
    <definedName name="_RIVe99a0f1cc6774fe28e38c42df2ed8e63" hidden="1">#REF!</definedName>
    <definedName name="_RIVea066953af7c46f59ef034b083bc76f9" hidden="1">'[18]Balance Sheet'!#REF!</definedName>
    <definedName name="_RIVea2e85ddcb3f4fe1b67828a21725a47d" hidden="1">#REF!</definedName>
    <definedName name="_RIVea4ade29864b460f8775673c4ba7d7d5" hidden="1">[18]Prop_Plant_Equip!#REF!</definedName>
    <definedName name="_RIVea50a7a035fc4752bbb0c33ee930a350" hidden="1">#REF!</definedName>
    <definedName name="_RIVea8e2a7ce398428aaa66364dd9f383ec" hidden="1">#REF!</definedName>
    <definedName name="_RIVeaf0a87bd5184254b8d16ef36e53b6f9" hidden="1">#REF!</definedName>
    <definedName name="_RIVeb7c858cfd8b47009c23f6c69e31c324" hidden="1">#REF!</definedName>
    <definedName name="_RIVeb8cdc34f11a440c86751b530f4e0cd6" hidden="1">#REF!</definedName>
    <definedName name="_RIVebc222859bc244cfb7fc93b4f9b9f4b6" hidden="1">[18]Prop_Plant_Equip!#REF!</definedName>
    <definedName name="_RIVebd019a6811141fd8a6ba2b64c691957" hidden="1">#REF!</definedName>
    <definedName name="_RIVebfbee59989d4f398c5276969b45771c" hidden="1">#REF!</definedName>
    <definedName name="_RIVec73f704265d48a49b3a11c932750756" hidden="1">'[18]Com.StkHldr''s Equity'!#REF!</definedName>
    <definedName name="_RIVecab69c41fbc4022ac76ba7d5ebad3ce" hidden="1">[18]DeferAssetLiab!#REF!</definedName>
    <definedName name="_RIVed559fa5720145809ebfcb57b3c1a569" hidden="1">#REF!</definedName>
    <definedName name="_RIVed8ead0d12594bbcb025acc403fa933d" hidden="1">#REF!</definedName>
    <definedName name="_RIVeda5a2f6482d4b508a24741cf3bac8d0" hidden="1">#REF!</definedName>
    <definedName name="_RIVee11dd49c8f045d9acbc69ca176f696c" hidden="1">'[18]Com.StkHldr''s Equity'!#REF!</definedName>
    <definedName name="_RIVee33344f11664c83b314899f61c8bb29" hidden="1">'[18]Fourth Quarter'!#REF!</definedName>
    <definedName name="_RIVeeadafbde44242e5af2b7e1bf3a0cf25" hidden="1">#REF!</definedName>
    <definedName name="_RIVeee7e26bc0114fde9a3db65f7afcabe5" hidden="1">#REF!</definedName>
    <definedName name="_RIVeeeb853b85824567a230b51050fa64e4" hidden="1">#REF!</definedName>
    <definedName name="_RIVef632ab3c8b646e5b7b30ba6eed172d7" hidden="1">#REF!</definedName>
    <definedName name="_RIVefb27b9e066443c59dc48c6441f20074" hidden="1">'[18]PBO - ABO'!#REF!</definedName>
    <definedName name="_RIVf040a7c0080d47cc86afbfb0e192d26f" hidden="1">#REF!</definedName>
    <definedName name="_RIVf0b47c03c18d4b50a70cbab88c273abf" hidden="1">#REF!</definedName>
    <definedName name="_RIVf13f24f7d15a4d5b9e665abcadacd76b" hidden="1">#REF!</definedName>
    <definedName name="_RIVf1e3aab550064dc79737090b2f5e3949" hidden="1">#REF!</definedName>
    <definedName name="_RIVf1fae9463455438fa63bf8f12b6e0a14" hidden="1">#REF!</definedName>
    <definedName name="_RIVf249bb0797c24e4493cc7b7a66f6ba61" hidden="1">[18]Costs!#REF!</definedName>
    <definedName name="_RIVf25837f477574da99568cfbc71b2adbb" hidden="1">[19]CONCASHFLOW!#REF!</definedName>
    <definedName name="_RIVf260f7cdfbd94a46b2b2ab5cce98bbd4" hidden="1">'[18]Parent IS'!#REF!</definedName>
    <definedName name="_RIVf29da43d1ecc40499ff4ec8030108973" hidden="1">'[18]Com.StkHldr''s Equity'!#REF!</definedName>
    <definedName name="_RIVf2c20ab630c746cd855ebfa9d02e795c" hidden="1">[18]Segments!#REF!</definedName>
    <definedName name="_RIVf375d76ff5bf4b79964251c41157a068" hidden="1">'[18]FV_Prior Year'!#REF!</definedName>
    <definedName name="_RIVf39681cbbe334cacb0734906205f64f2" hidden="1">[20]goodwill!#REF!</definedName>
    <definedName name="_RIVf3a16316868543738e346bc711e966cb" hidden="1">[18]SelectedQtrFinData!#REF!</definedName>
    <definedName name="_RIVf3b01b0d66664411b5de6ef4b3fe6235" hidden="1">#REF!</definedName>
    <definedName name="_RIVf3b7e4c1cd5e4534b62a92a31b0be9fa" hidden="1">'[18]Com.StkHldr''s Equity'!#REF!</definedName>
    <definedName name="_RIVf3c8bbeb78a7499aa7f9edafb75dc24e" hidden="1">#REF!</definedName>
    <definedName name="_RIVf422539f087444b5b751ff49386daa93" hidden="1">'[18]RSUs RF'!#REF!</definedName>
    <definedName name="_RIVf434c8863db0480b8460c7b1a3e02e89" hidden="1">#REF!</definedName>
    <definedName name="_RIVf436bf53d0e4469aabdb1c4feccc278d" hidden="1">#REF!</definedName>
    <definedName name="_RIVf4e30ed3293047b992a34b5a799af60f" hidden="1">[18]Costs!#REF!</definedName>
    <definedName name="_RIVf4f5069d671547a2ace143ed8c1f300a" hidden="1">[18]Commitments!#REF!</definedName>
    <definedName name="_RIVf58ee1647ab541f0aa946d27b7eab689" hidden="1">[19]segments!#REF!</definedName>
    <definedName name="_RIVf5a1edf1ca954ffbaa2f9da4b5afa423" hidden="1">[18]Commitments!#REF!</definedName>
    <definedName name="_RIVf63280da86d84dba9cda5081ce4b3c7c" hidden="1">'[18]XBRL ONLY LINKING'!#REF!</definedName>
    <definedName name="_RIVf66635d55b8a4eb7af744a5040657ed8" hidden="1">#REF!</definedName>
    <definedName name="_RIVf6c93e9f3fc34553962e21c944c19f28" hidden="1">'[18]Debt to Equity'!#REF!</definedName>
    <definedName name="_RIVf74df88b92c740e89acbb6e7d2ad76a4" hidden="1">#REF!</definedName>
    <definedName name="_RIVf77562ddd5da4cbebb58b9560d7588b8" hidden="1">#REF!</definedName>
    <definedName name="_RIVf7cf529624cd463cb609cf0acd111d21" hidden="1">#REF!</definedName>
    <definedName name="_RIVf7dfcb2ec544476a8711e05619bed2a9" hidden="1">#REF!</definedName>
    <definedName name="_RIVf7ea91f7cc6b4af3852e196e61f63975" hidden="1">[18]DeferAssetLiab!#REF!</definedName>
    <definedName name="_RIVf7eb866bfe24437fa0d06e449f51f0a0" hidden="1">[18]AssetMix!#REF!</definedName>
    <definedName name="_RIVf82ffbbbfde9476184e6fc2a2df6095e" hidden="1">#REF!</definedName>
    <definedName name="_RIVf877c2e624dd44b2bd140bb3da2cf8f7" hidden="1">#REF!</definedName>
    <definedName name="_RIVf8ed9384b3504d8181643003f280ecae" hidden="1">#REF!</definedName>
    <definedName name="_RIVf93332fa6a254471874f1a8fa4b9edf9" hidden="1">[18]DeferAssetLiab!#REF!</definedName>
    <definedName name="_RIVf94a710f43f64c61ac879816850c12cc" hidden="1">#REF!</definedName>
    <definedName name="_RIVf98fa183ec294c6daa4ad03db307b4ea" hidden="1">[18]DeferAssetLiab!#REF!</definedName>
    <definedName name="_RIVfa46d78984334d1d8821840366f10798" hidden="1">#REF!</definedName>
    <definedName name="_RIVfa9dc0d95b3f423dbfb31036ffae7b1c" hidden="1">#REF!</definedName>
    <definedName name="_RIVfafc0c423de14fbc98ff8447c4ce264c" hidden="1">#REF!</definedName>
    <definedName name="_RIVfb8233ae9a5e4201ab8e8a90fd0d3cd9" hidden="1">[19]RSUs!#REF!</definedName>
    <definedName name="_RIVfbf71a0a181b462297e2a01c378d51d7" hidden="1">[18]Goodwill!#REF!</definedName>
    <definedName name="_RIVfc29f44f64ed471f9fcd73a01416ff0a" hidden="1">'[18]Benefit Payments'!#REF!</definedName>
    <definedName name="_RIVfc466ce2b6044a21931eab68a18a72c4" hidden="1">#REF!</definedName>
    <definedName name="_RIVfc76c9d659bc409e8a194455abb4dc32" hidden="1">#REF!</definedName>
    <definedName name="_RIVfc7ccd3e928c405d970f19453a575838" hidden="1">#REF!</definedName>
    <definedName name="_RIVfd2288a3111f4b479ce1c7967c465c20" hidden="1">#REF!</definedName>
    <definedName name="_RIVfdba6834b16a40a1a45080b7d2c35b08" hidden="1">#REF!</definedName>
    <definedName name="_RIVfe055cee25b041ee95851acb1e40cd71" hidden="1">[19]segments!#REF!</definedName>
    <definedName name="_RIVfe16d3d371764a43bd5cf3caa4e8b375" hidden="1">'[18]Com.StkHldr''s Equity'!#REF!</definedName>
    <definedName name="_RIVfe41e06decc148c0b3dda54debcd293d" hidden="1">#REF!</definedName>
    <definedName name="_RIVfe7c8cd1182c4ad4b241ef1b953750bc" hidden="1">[18]SelectedQtrFinData!#REF!</definedName>
    <definedName name="_RIVfeaad414846d417eb83126387f52c7b9" hidden="1">#REF!</definedName>
    <definedName name="_RIVff901118cbe946fab221e55f825be393" hidden="1">#REF!</definedName>
    <definedName name="_RIVffcdd6b4b13b4e50ad6e2d552607d0da" hidden="1">[18]FedIncomeTax!#REF!</definedName>
    <definedName name="_RIVfff4187d65c942509f00d974f9aa86bf" hidden="1">'[18] Assumptions_A'!#REF!</definedName>
    <definedName name="_RIVfffb62ca4b04464cb7dc564224f74df6" hidden="1">#REF!</definedName>
    <definedName name="_round" hidden="1">0</definedName>
    <definedName name="_roundtrunc" hidden="1">0</definedName>
    <definedName name="_S_Base">{0.1;0;0.382758620689655;0;0;0;0.258620689655172;0;0.258620689655172}</definedName>
    <definedName name="_S_Base_old">{0.1;0;0.382758620689655;0;0;0;0.258620689655172;0;0.258620689655172}</definedName>
    <definedName name="_s_base_old2">{0.1;0;0.382758620689655;0;0;0;0.258620689655172;0;0.258620689655172}</definedName>
    <definedName name="_s_base2">{0.1;0;0.382758620689655;0;0;0;0.258620689655172;0;0.258620689655172}</definedName>
    <definedName name="_S_new_case">{0.1;0;0.45;0;0;0;0;0;0.45}</definedName>
    <definedName name="_S_new_case_old">{0.1;0;0.45;0;0;0;0;0;0.45}</definedName>
    <definedName name="_semi" hidden="1">2</definedName>
    <definedName name="_semiannual" hidden="1">2</definedName>
    <definedName name="_singlestep" hidden="1">4</definedName>
    <definedName name="_Sort" hidden="1">[24]CMDRESRV!#REF!</definedName>
    <definedName name="_SORT2" hidden="1">#REF!</definedName>
    <definedName name="_step" hidden="1">4</definedName>
    <definedName name="_SUM1">1</definedName>
    <definedName name="_SUM2">2</definedName>
    <definedName name="_SUM3">3</definedName>
    <definedName name="_SUM4">4</definedName>
    <definedName name="_SUM5">5</definedName>
    <definedName name="_SUM6">6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MAutoChart1Names" hidden="1">{"Fixed Cost Chart","Chart 1","Fixed Cost Chart Chart 1"}</definedName>
    <definedName name="_TMAutoChart1Refs" hidden="1">{"","","'Fixed Cost Chart'!$G$19","'Fixed Cost Chart'!$G$18","","","","","",""}</definedName>
    <definedName name="_TMAutoChartCount" hidden="1">1</definedName>
    <definedName name="_UNDO_UPS_" hidden="1">#REF!</definedName>
    <definedName name="_UNDO_UPS_SEL_" hidden="1">#REF!</definedName>
    <definedName name="_UNDO31X31X_" hidden="1">#REF!</definedName>
    <definedName name="_us30360" hidden="1">2</definedName>
    <definedName name="_USA" hidden="1">2</definedName>
    <definedName name="_usagency" hidden="1">2</definedName>
    <definedName name="_USC" hidden="1">4</definedName>
    <definedName name="_uscorp" hidden="1">4</definedName>
    <definedName name="_uscorporate" hidden="1">4</definedName>
    <definedName name="_USM" hidden="1">3</definedName>
    <definedName name="_usmuni" hidden="1">3</definedName>
    <definedName name="_usmunicipal" hidden="1">3</definedName>
    <definedName name="_UST" hidden="1">1</definedName>
    <definedName name="_ustreasury" hidden="1">1</definedName>
    <definedName name="Ⅱ" hidden="1">{#N/A,#N/A,FALSE,"정공"}</definedName>
    <definedName name="A" hidden="1">{"allyears",#N/A,FALSE}</definedName>
    <definedName name="A_SAPBExwbID" hidden="1">"47JVS34766UOFOBAEJEZGIHY1"</definedName>
    <definedName name="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_DOCTOPS" hidden="1">"AAA_SET"</definedName>
    <definedName name="AAA_duser" hidden="1">"OFF"</definedName>
    <definedName name="aaaa" hidden="1">{0,0,"",0;0,0,0,0;0,0,0,0;0,0,0,0;0,0,0,0;0,0,0,0;0,0,0,0;0,0,0,0;0,0,0,0;0,0,0,0;0,0,0,0;0,0,0,0}</definedName>
    <definedName name="aaaaa" hidden="1">{0,0,"",0;0,0,0,0;0,"",0,0;0,0,0,0;0,0,0,0;0,0,0,0;0,0,0,0;0,0,0,0;"",0,0,0;0,0,0,0;0,0,TRUE,0;0,0,0,0}</definedName>
    <definedName name="a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aa">{"page2";"page1"}</definedName>
    <definedName name="aaaaadc" hidden="1">{0,0,0,0}</definedName>
    <definedName name="AAAAS" hidden="1">{#N/A,#N/A,FALSE,"정공"}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>#REF!</definedName>
    <definedName name="abcd">#REF!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F" hidden="1">{#N/A,#N/A,FALSE,"정공"}</definedName>
    <definedName name="ABCD관리" hidden="1">{#N/A,#N/A,FALSE,"정공"}</definedName>
    <definedName name="Access_Button" hidden="1">"Grants_Summary_by_Employee_List"</definedName>
    <definedName name="AccessDatabase" hidden="1">"Q:\F&amp;BS\Budgets\2009 Budgets\Capital\Budget Process\2009-2013 Budgeting Worksheet test.mdb"</definedName>
    <definedName name="Accounts_Receivable">#REF!</definedName>
    <definedName name="ACCRUE">#REF!</definedName>
    <definedName name="AcctNum">[25]SAP!$B:$E</definedName>
    <definedName name="ACE">#REF!</definedName>
    <definedName name="ACTUAL">#REF!</definedName>
    <definedName name="Actual_Return">""</definedName>
    <definedName name="actual_start_year">1992</definedName>
    <definedName name="actual3">#REF!</definedName>
    <definedName name="actualom">[26]OM_Flash!$B$8:$M$40</definedName>
    <definedName name="Actuals_3and9">#REF!</definedName>
    <definedName name="actuals5">#REF!</definedName>
    <definedName name="Actuals9">#REF!</definedName>
    <definedName name="ACwvd.allyears." hidden="1">#REF!</definedName>
    <definedName name="ACwvu.allyears." hidden="1">'[27]Shares 5 Year Plan'!#REF!</definedName>
    <definedName name="acwvu.allyears1." hidden="1">#REF!</definedName>
    <definedName name="ACwvu.income_statement." hidden="1">[28]ROHIS!$A:$B,[28]ROHIS!$7:$9</definedName>
    <definedName name="ACwvu.operating_segment." hidden="1">[28]ROHIS!#REF!</definedName>
    <definedName name="ACwvu.yr1fullrpt." hidden="1">'[27]Shares 5 Year Plan'!#REF!</definedName>
    <definedName name="ada" hidden="1">{"'Trend_Total'!$A$7:$V$10","'Trend_Total'!$A$1:$V$4"}</definedName>
    <definedName name="ADDBACK">[29]Page3!$D$38</definedName>
    <definedName name="ADDHEAD">'[30]Cost of Removal-Salvage'!#REF!</definedName>
    <definedName name="ADDITIONS">'[30]Cost of Removal-Salvage'!#REF!</definedName>
    <definedName name="adf" hidden="1">{"'Trend_Total'!$A$7:$V$10","'Trend_Total'!$A$1:$V$4"}</definedName>
    <definedName name="adfg" hidden="1">{#N/A,#N/A,TRUE,"Monthly BCG";#N/A,#N/A,TRUE,"Monthly w|o Wireless";#N/A,#N/A,TRUE,"Monthly Wireless"}</definedName>
    <definedName name="ADJHEAD">'[30]Cost of Removal-Salvage'!#REF!</definedName>
    <definedName name="ADJUSTMENTS">'[30]Cost of Removal-Salvage'!#REF!</definedName>
    <definedName name="admin">1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ds" hidden="1">{#N/A,#N/A,FALSE,"Aging Summary";#N/A,#N/A,FALSE,"Ratio Analysis";#N/A,#N/A,FALSE,"Test 120 Day Accts";#N/A,#N/A,FALSE,"Tickmarks"}</definedName>
    <definedName name="adsfadf" hidden="1">{"'Staffing'!$A$1:$D$62"}</definedName>
    <definedName name="af" hidden="1">{"pemandy2k",#N/A,FALSE,"PEMANDY2K"}</definedName>
    <definedName name="Aging" hidden="1">35</definedName>
    <definedName name="ALL">#REF!</definedName>
    <definedName name="ALLCOS_YTD">'[31]PNG SAP IS Detail'!$AG:$AM</definedName>
    <definedName name="Allowance" hidden="1">{"'Trend_Total'!$A$7:$V$10","'Trend_Total'!$A$1:$V$4"}</definedName>
    <definedName name="alphabet">{"a","b","c","d","e","f","g","h","i","j","k","l","m","n","o","p","q","r","s","t","u","v","w","x","y","z"}</definedName>
    <definedName name="anscount" hidden="1">1</definedName>
    <definedName name="anscount_1">3</definedName>
    <definedName name="AOCNFTHSDLR" hidden="1">{#N/A,#N/A,FALSE,"정공"}</definedName>
    <definedName name="Apparel_Division">"title"</definedName>
    <definedName name="arsdf" hidden="1">{#N/A,#N/A,FALSE,"Aging Summary";#N/A,#N/A,FALSE,"Ratio Analysis";#N/A,#N/A,FALSE,"Test 120 Day Accts";#N/A,#N/A,FALSE,"Tickmarks"}</definedName>
    <definedName name="AS" hidden="1">{"'TG'!$A$1:$L$37"}</definedName>
    <definedName name="AS2DocOpenMode" hidden="1">"AS2DocumentEdit"</definedName>
    <definedName name="AS2HasNoAutoHeaderFooter">" 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">{"fdsup://directions/FAT Viewer?action=UPDATE&amp;creator=factset&amp;DYN_ARGS=TRUE&amp;DOC_NAME=FAT:FQL_AUDITING_CLIENT_TEMPLATE.FAT&amp;display_string=Audit&amp;VAR:KEY=RMDIPIXYLO&amp;VAR:QUERY=RkZfRU5UUlBSX1ZBTF9EQUlMWSg0MDUzMCwsLCwsJ0JBUycp&amp;WINDOW=FIRST_POPUP&amp;HEIGHT=450&amp;WIDTH=","450&amp;START_MAXIMIZED=FALSE&amp;VAR:CALENDAR=US&amp;VAR:SYMBOL=B058TZ&amp;VAR:INDEX=0"}</definedName>
    <definedName name="asdg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sf" hidden="1">{#N/A,#N/A,TRUE,"Monthly BCG";#N/A,#N/A,TRUE,"Qrt BCG";#N/A,#N/A,TRUE,"FY BCG";#N/A,#N/A,TRUE,"1Q BCG";#N/A,#N/A,TRUE,"2Q BCG";#N/A,#N/A,TRUE,"3Q BCG";#N/A,#N/A,TRUE,"4Q BCG"}</definedName>
    <definedName name="asgsf" hidden="1">255</definedName>
    <definedName name="asp" hidden="1">{#N/A,#N/A,TRUE,"4Q BCG";#N/A,#N/A,TRUE,"4Q w|o Wireless";#N/A,#N/A,TRUE,"4Q Wireless"}</definedName>
    <definedName name="ASSSSSSSSSSS" hidden="1">{"'TG'!$A$1:$L$37"}</definedName>
    <definedName name="Assumptions" hidden="1">{#N/A,#N/A,FALSE,"GENERAL BACK-END INFLUENCE";#N/A,#N/A,FALSE,"PRICE AND VOLUME INFLUENCE";#N/A,#N/A,FALSE,"Share Influence"}</definedName>
    <definedName name="AuditIncomeStmt">#REF!</definedName>
    <definedName name="AUG_DEC">[32]data!#REF!:[32]data!#REF!</definedName>
    <definedName name="AuraStyleDefaultsReset" hidden="1">#N/A</definedName>
    <definedName name="aw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axcdf" hidden="1">{#N/A,#N/A,FALSE,"정공"}</definedName>
    <definedName name="B">#REF!</definedName>
    <definedName name="backup" hidden="1">{#N/A,#N/A,FALSE,"Line 1";#N/A,#N/A,FALSE,"Line 2";#N/A,#N/A,FALSE,"Line 3";#N/A,#N/A,FALSE,"Line 4";#N/A,#N/A,FALSE,"Line 5";#N/A,#N/A,FALSE,"Line 6";#N/A,#N/A,FALSE,"Line 7"}</definedName>
    <definedName name="backup1" hidden="1">{#N/A,#N/A,FALSE,"Line 1";#N/A,#N/A,FALSE,"Line 2";#N/A,#N/A,FALSE,"Line 3";#N/A,#N/A,FALSE,"Line 4";#N/A,#N/A,FALSE,"Line 5";#N/A,#N/A,FALSE,"Line 6";#N/A,#N/A,FALSE,"Line 7"}</definedName>
    <definedName name="backup3" hidden="1">{#N/A,#N/A,FALSE,"Line 1";#N/A,#N/A,FALSE,"Line 2";#N/A,#N/A,FALSE,"Line 3";#N/A,#N/A,FALSE,"Line 4";#N/A,#N/A,FALSE,"Line 5";#N/A,#N/A,FALSE,"Line 6";#N/A,#N/A,FALSE,"Line 7"}</definedName>
    <definedName name="backup4" hidden="1">{#N/A,#N/A,FALSE,"Line 1";#N/A,#N/A,FALSE,"Line 2";#N/A,#N/A,FALSE,"Line 3";#N/A,#N/A,FALSE,"Line 4";#N/A,#N/A,FALSE,"Line 5";#N/A,#N/A,FALSE,"Line 6";#N/A,#N/A,FALSE,"Line 7"}</definedName>
    <definedName name="bad_debt">#REF!</definedName>
    <definedName name="BadLink" hidden="1">#REF!</definedName>
    <definedName name="bankbalsht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bb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bbb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bbbb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bbbbb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bcbcfbr" hidden="1">{0,0,"",0}</definedName>
    <definedName name="bdbfbfdc" hidden="1">{0,0,0,0}</definedName>
    <definedName name="BEx3O85IKWARA6NCJOLRBRJFMEWW" hidden="1">[33]Table!#REF!</definedName>
    <definedName name="BEx5MLQZM68YQSKARVWTTPINFQ2C" hidden="1">[33]Table!#REF!</definedName>
    <definedName name="BExERWCEBKQRYWRQLYJ4UCMMKTHG" hidden="1">[33]Table!#REF!</definedName>
    <definedName name="BExMBYPQDG9AYDQ5E8IECVFREPO6" hidden="1">[33]Table!#REF!</definedName>
    <definedName name="BExQ9ZLYHWABXAA9NJDW8ZS0UQ9P" hidden="1">[33]Table!#REF!</definedName>
    <definedName name="BExTUY9WNSJ91GV8CP0SKJTEIV82" hidden="1">[33]Table!#REF!</definedName>
    <definedName name="BG_Del" hidden="1">15</definedName>
    <definedName name="BG_Ins" hidden="1">4</definedName>
    <definedName name="BG_Mod" hidden="1">6</definedName>
    <definedName name="bhgfdbjg" hidden="1">{0,0,0,0}</definedName>
    <definedName name="BLPH1" hidden="1">#REF!</definedName>
    <definedName name="BNE_MESSAGES_HIDDEN" hidden="1">#REF!</definedName>
    <definedName name="bob" hidden="1">'[34]AP ''S ANALYSIS'!#REF!</definedName>
    <definedName name="bonus">'[35]Variable Assumptions'!$B$21</definedName>
    <definedName name="BOOK1">#REF!</definedName>
    <definedName name="BOOK2">[13]A!$I$25</definedName>
    <definedName name="BOOK7">[13]A!$N$25</definedName>
    <definedName name="BREAK1">#REF!</definedName>
    <definedName name="BREAK2">#REF!</definedName>
    <definedName name="BREAK3">#REF!</definedName>
    <definedName name="BREAK4">#REF!</definedName>
    <definedName name="BREAK5">#REF!</definedName>
    <definedName name="BS_AcctNum">[36]SAP!$B:$E</definedName>
    <definedName name="BSLRetrieval">#REF!</definedName>
    <definedName name="BSMethod">2</definedName>
    <definedName name="BS차이내역" hidden="1">{#N/A,#N/A,FALSE,"정공"}</definedName>
    <definedName name="BTBComparisonCYR">#REF!</definedName>
    <definedName name="BTBComparisonCYRTitles">#REF!</definedName>
    <definedName name="BTBComparisonNYR1">#REF!</definedName>
    <definedName name="BTBComparisonNYR1Titles">#REF!</definedName>
    <definedName name="BTBComparisonNYR2">#REF!</definedName>
    <definedName name="BTBComparisonNYR2Titles">#REF!</definedName>
    <definedName name="BTBComparisonNYR3">#REF!</definedName>
    <definedName name="BTBComparisonNYR3Titles">#REF!</definedName>
    <definedName name="BTBComparisonNYR4">#REF!</definedName>
    <definedName name="BTBComparisonNYR4Titles">#REF!</definedName>
    <definedName name="BTBComparisonNYR5">#REF!</definedName>
    <definedName name="BTBComparisonNYR5Titles">#REF!</definedName>
    <definedName name="bu_name">'[35]Variable Assumptions'!$A$1</definedName>
    <definedName name="bud">[26]Rev_NI_Flash!$AB$8:$AM$81</definedName>
    <definedName name="budom">[26]OM_Flash!$AB$8:$AM$40</definedName>
    <definedName name="bullshit">'[37]01 EXTENSION'!$A$6:$F$97</definedName>
    <definedName name="bun">#REF!</definedName>
    <definedName name="BusinessSegments">'[38]Scratch Paper'!$C$35:$C$52</definedName>
    <definedName name="BusSegNumb">'[38]Scratch Paper'!$A$35:$A$52</definedName>
    <definedName name="Button_19">"Processor_Comp_Summary_Formatted_Charts_List"</definedName>
    <definedName name="bvngghw" hidden="1">{"'TG'!$A$1:$L$37"}</definedName>
    <definedName name="BWlook">[39]CHECK!$E$25:$F$83</definedName>
    <definedName name="CallingApp">""</definedName>
    <definedName name="capacities">#REF!</definedName>
    <definedName name="capiq" hidden="1">39357.5981481482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RateType">[40]Key!$B$33:$B$38</definedName>
    <definedName name="CapTrigger">"Drop Down 143"</definedName>
    <definedName name="case_num">1</definedName>
    <definedName name="cb_Chart_1_opts">"1, 5, 1, False, 2, True, False, , 0, False, False, 1, 1"</definedName>
    <definedName name="cb_Chart_2_opts">"1, 1, 1, False, 2, False, False, , 0, False, False, 1, 1"</definedName>
    <definedName name="cb_Chart_3_opts">"1, 1, 1, False, 2, False, False, , 0, False, False, 1,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489E789_opts">"2, 1, 2, True, 2, False, False, , 0, False, True, 2, 2"</definedName>
    <definedName name="cb_sChart1489EC54_opts">"2, 1, 2, True, 2, False, False, , 0, False, True, 2, 2"</definedName>
    <definedName name="cb_sChart16EBA7BA_opts" hidden="1">"1, 1, 1, False, 2, True, False, , 0, False, True, 1, 2"</definedName>
    <definedName name="cb_sChart1747F65E_opts">"2, 1, 2, True, 2, False, False, , 0, False, True, 1, 1"</definedName>
    <definedName name="cb_sChart1749F803_opts">"1, 1, 1, False, 2, True, False, , 0, False, False, 1, 1"</definedName>
    <definedName name="cb_sChart174A0AB0_opts">"1, 1, 1, False, 2, False, False, , 0, False, False, 2, 1"</definedName>
    <definedName name="cb_sChart174C8BEB_opts">"1, 9, 1, False, 2, False, False, , 0, False, True, 1, 1"</definedName>
    <definedName name="cb_sChart174C8EAD_opts">"1, 9, 1, False, 2, False, False, , 0, False, False, 1, 1"</definedName>
    <definedName name="cb_sChart174C909E_opts">"1, 9, 1, False, 2, False, False, , 0, False, True, 1, 1"</definedName>
    <definedName name="cb_sChart174E2C44_opts">"2, 1, 2, True, 2, False, False, , 0, False, True, 1, 1"</definedName>
    <definedName name="cb_sChart1754A686_opts">"1, 10, 1, False, 2, False, False, , 0, False, False, 2, 2"</definedName>
    <definedName name="cb_sChart1755F643_opts">"1, 1, 1, False, 2, False, False, , 0, False, False, 2, 1"</definedName>
    <definedName name="cb_sChart1755FC0D_opts">"1, 1, 1, False, 2, True, False, , 0, False, False, 2, 1"</definedName>
    <definedName name="cb_sChart175849A6_opts">"1, 1, 1, False, 2, False, False, , 0, False, False, 2, 1"</definedName>
    <definedName name="cb_sChart175885B1_opts">"1, 1, 1, False, 2, False, False, , 0, False, False, 1, 1"</definedName>
    <definedName name="cb_sChart175890FE_opts">"1, 1, 1, False, 2, True, False, , 0, False, False, 1, 1"</definedName>
    <definedName name="cb_sChart1765309A_opts">"2, 1, 2, True, 2, False, False, , 0, False, True, 1, 1"</definedName>
    <definedName name="cb_sChart1769A36D_opts">"2, 1, 2, True, 2, False, False, , 0, False, True, 1, 1"</definedName>
    <definedName name="cb_sChart1769CA15_opts">"1, 9, 1, False, 2, False, False, , 0, False, True, 1, 1"</definedName>
    <definedName name="cb_sChart182C6410_opts">"1, 1, 1, False, 2, True, False, , 0, False, False, 2, 2"</definedName>
    <definedName name="cb_sChart182C682D_opts">"2, 1, 1, False, 2, False, False, , 0, False, False, 2, 2"</definedName>
    <definedName name="cb_sChart182C6A08_opts">"2, 1, 1, True, 2, False, False, , 0, False, True, 2, 2"</definedName>
    <definedName name="cb_sChart182C8139_opts">"1, 10, 1, False, 2, False, False, , 0, False, False, 1, 1"</definedName>
    <definedName name="cb_sChart182CA784_opts">"2, 1, 1, True, 2, False, False, , 0, False, True, 2, 2"</definedName>
    <definedName name="cb_sChart182CB588_opts">"1, 1, 1, False, 2, True, False, , 0, False, False, 2, 2"</definedName>
    <definedName name="cb_sChart182CB687_opts">"1, 1, 1, False, 2, True, False, , 0, False, False, 2, 2"</definedName>
    <definedName name="cb_sChart182CB729_opts">"1, 1, 1, False, 2, True, False, , 0, False, False, 2, 2"</definedName>
    <definedName name="cb_sChart182CB879_opts">"1, 1, 1, False, 2, True, False, , 0, False, False, 2, 2"</definedName>
    <definedName name="cb_sChart182CCD73_opts">"2, 1, 2, True, 2, False, False, , 0, False, True, 1, 1"</definedName>
    <definedName name="cb_sChart182D26A7_opts">"1, 9, 1, False, 2, False, False, , 0, False, True, 1, 1"</definedName>
    <definedName name="cb_sChart182EE412_opts">"1, 3, 1, False, 2, False, False, , 0, False, False, 2, 2"</definedName>
    <definedName name="cb_sChart182EE7EA_opts">"1, 3, 1, False, 2, True, False, , 0, False, True, 2, 2"</definedName>
    <definedName name="cb_sChart182EEAFD_opts">"1, 3, 1, False, 2, False, False, , 0, False, True, 1, 1"</definedName>
    <definedName name="cb_sChart182EEB7C_opts">"1, 3, 1, False, 2, False, False, , 0, False, True, 2, 2"</definedName>
    <definedName name="cb_sChart182EFA23_opts">"1, 3, 1, False, 2, False, False, , 0, False, True, 2, 2"</definedName>
    <definedName name="cb_sChart182F2AF6_opts">"1, 10, 1, False, 2, False, False, , 0, False, False, 1, 1"</definedName>
    <definedName name="cb_sChart182F2C80_opts">"1, 10, 1, False, 2, False, False, , 0, False, False, 1, 1"</definedName>
    <definedName name="cb_sChart182F3616_opts">"1, 10, 1, False, 2, False, False, , 0, False, False, 1, 1"</definedName>
    <definedName name="cb_sChart182F379F_opts">"1, 10, 1, False, 2, False, False, , 0, False, False, 1, 1"</definedName>
    <definedName name="cb_sChart182F6E6B_opts">"1, 1, 1, False, 2, True, False, , 0, False, False, 1, 2"</definedName>
    <definedName name="cb_sChart182F8534_opts">"1, 1, 1, False, 2, True, False, , 0, False, False, 2, 2"</definedName>
    <definedName name="cb_sChart182F90BC_opts">"1, 1, 1, False, 2, True, False, , 0, False, False, 2, 2"</definedName>
    <definedName name="cb_sChart18446126_opts">"2, 1, 2, True, 2, False, False, , 0, False, True, 1, 1"</definedName>
    <definedName name="cb_sChart1844654F_opts">"1, 9, 1, False, 2, False, False, , 0, False, True, 1, 1"</definedName>
    <definedName name="cb_sChart189C3065_opts">"2, 1, 2, True, 2, False, False, , 0, False, True, 1, 1"</definedName>
    <definedName name="cb_sChart18D72224_opts">"2, 1, 2, True, 2, False, False, , 0, False, True, 1, 1"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_sChart1B2A786B_opts">"1, 9, 1, False, 2, False, False, , 0, False, True, 1, 1"</definedName>
    <definedName name="cb_sChart1B36F9D3_opts">"2, 1, 1, False, 2, False, False, , 0, False, False, 1, 1"</definedName>
    <definedName name="cb_sChart1B36FA69_opts">"2, 1, 1, True, 2, False, False, , 0, False, True, 1, 1"</definedName>
    <definedName name="cb_sChart1B36FB17_opts">"2, 1, 2, True, 2, False, False, , 0, False, True, 1, 1"</definedName>
    <definedName name="cb_sChart1B3899A2_opts">"1, 9, 1, False, 2, False, False, , 0, False, True, 1, 1"</definedName>
    <definedName name="cb_sChart1B597E8A_opts">"1, 3, 1, False, 2, False, False, , 0, False, False, 1, 1"</definedName>
    <definedName name="cb_sChart1B598BC9_opts">"1, 3, 1, False, 2, False, False, , 0, False, True, 1, 1"</definedName>
    <definedName name="cb_sChart1B598CA5_opts">"1, 3, 1, False, 2, True, False, , 0, False, False, 1, 1"</definedName>
    <definedName name="cb_sChart1B598D98_opts">"1, 5, 1, False, 2, False, False, , 0, False, False, 1, 1"</definedName>
    <definedName name="cb_sChart1B598E69_opts">"1, 3, 1, False, 2, False, False, , 0, False, True, 1, 1"</definedName>
    <definedName name="cb_sChart1B59DA46_opts">"1, 3, 1, False, 2, True, False, , 0, False, True, 1, 2"</definedName>
    <definedName name="cb_sChart1B59F03F_opts">"1, 3, 1, False, 2, True, False, , 0, False, True, 1, 2"</definedName>
    <definedName name="cb_sChart1B76B73C_opts">"2, 1, 2, True, 2, False, False, , 0, False, True, 1, 1"</definedName>
    <definedName name="cb_sChart1B76EB51_opts">"1, 9, 1, False, 2, False, False, , 0, False, True, 1, 1"</definedName>
    <definedName name="cb_sChart1C3BD6A6_opts">"1, 10, 1, False, 2, False, False, , 0, False, False, 1, 1"</definedName>
    <definedName name="cb_sChart1C57CB5C_opts">"1, 10, 1, False, 2, False, False, , 0, False, False, 1, 1"</definedName>
    <definedName name="cb_sChart1C5896AD_opts">"1, 10, 1, False, 2, False, False, , 0, False, False, 1, 1"</definedName>
    <definedName name="cb_sChart1C589842_opts">"1, 10, 1, False, 2, False, False, , 0, False, False, 1, 1"</definedName>
    <definedName name="cb_sChart1C5FD194_opts">"2, 1, 2, True, 2, False, False, , 0, False, True, 1, 1"</definedName>
    <definedName name="cb_sChart1C5FEB93_opts">"2, 1, 2, True, 2, False, False, , 0, False, True,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WorkbookID">"4b803e28-87c9-4024-8bf5-f303708e01f0"</definedName>
    <definedName name="CBWorkbookPriority" hidden="1">-949294162</definedName>
    <definedName name="ccc" hidden="1">{#N/A,#N/A,FALSE,"정공"}</definedName>
    <definedName name="cff">#REF!</definedName>
    <definedName name="cg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chart">"Chart 2"</definedName>
    <definedName name="chart2" hidden="1">{"test2",#N/A,TRUE,"Prices"}</definedName>
    <definedName name="CIQWBGuid" hidden="1">"Blackfin Model_v3.3.xlsm"</definedName>
    <definedName name="CIQWGUID" hidden="1">"AQN standard model credit clean (AA).xlsx"</definedName>
    <definedName name="class">#REF!</definedName>
    <definedName name="Class_B">68.45</definedName>
    <definedName name="CLIENT_NAME">#REF!</definedName>
    <definedName name="cm">1</definedName>
    <definedName name="cmm" hidden="1">{#N/A,#N/A,FALSE,"Chart3";#N/A,#N/A,FALSE,"Chart2";#N/A,#N/A,FALSE,"chart1";#N/A,#N/A,FALSE,"ManCtrl";#N/A,#N/A,FALSE,"Deposit";#N/A,#N/A,FALSE,"Loans";#N/A,#N/A,FALSE,"Inv";#N/A,#N/A,FALSE,"IncState";#N/A,#N/A,FALSE,"BS";#N/A,#N/A,FALSE,"Cover"}</definedName>
    <definedName name="col">#REF!</definedName>
    <definedName name="COLUMBIA_GAS_OF_OHIO__INC.">#REF!</definedName>
    <definedName name="COMBINE">[32]A!#REF!</definedName>
    <definedName name="CompACEData">#REF!</definedName>
    <definedName name="Condensate" hidden="1">{#N/A,#N/A,FALSE,"Earnings release"}</definedName>
    <definedName name="Consultants">{"'Coloured P&amp;L'!$C$1:$I$31"}</definedName>
    <definedName name="copy" hidden="1">{"'Customer Support Trends'!$A$1:$AB$13"}</definedName>
    <definedName name="copy1" hidden="1">{"'Customer Support Trends'!$A$1:$AB$13"}</definedName>
    <definedName name="copy2" hidden="1">{"'Customer Support Trends'!$A$1:$AB$13"}</definedName>
    <definedName name="CORPTAX_DATAMAPDEFINITIONS_DataMap_1" hidden="1">#REF!</definedName>
    <definedName name="CORPTAX_DATAMAPDEFINITIONS_DataMap_2" hidden="1">#REF!</definedName>
    <definedName name="CORPTAX_DATAMAPDEFINITIONS_DataMap_3" hidden="1">#REF!</definedName>
    <definedName name="CORPTAX_DATAMAPDEFINITIONS_DataMap_4" hidden="1">#REF!</definedName>
    <definedName name="Coversheet" hidden="1">6</definedName>
    <definedName name="coversheet1" hidden="1">"47JHAJM6R8HJF50CAOHZWEZJ2"</definedName>
    <definedName name="CPLP2" hidden="1">{#N/A,#N/A,FALSE,"GENERAL BACK-END INFLUENCE";#N/A,#N/A,FALSE,"PRICE AND VOLUME INFLUENCE";#N/A,#N/A,FALSE,"Share Influence"}</definedName>
    <definedName name="CR_RANGE">'[41]27a'!#REF!</definedName>
    <definedName name="crich" hidden="1">#REF!</definedName>
    <definedName name="_xlnm.Criteria">'[41]27a'!#REF!</definedName>
    <definedName name="Criteria_MI">'[41]27a'!#REF!</definedName>
    <definedName name="Criteria_mI2">'[2]RIP not used'!$A$3011:$H$3011</definedName>
    <definedName name="csDesignMode">1</definedName>
    <definedName name="cu102.ShareScalingFactor">1000000</definedName>
    <definedName name="cu103.EmployeeScalingFactor">1000</definedName>
    <definedName name="cu107.DPSSymbol" hidden="1">"US$"</definedName>
    <definedName name="cu107.EPSSymbol" hidden="1">"US$"</definedName>
    <definedName name="cu71.ScalingFactor">1000000</definedName>
    <definedName name="CURRENT">#REF!</definedName>
    <definedName name="Current_Assets">#REF!</definedName>
    <definedName name="Current_Liabilities">#REF!</definedName>
    <definedName name="CurYrCap_Act_2013">'[42]Current Year Actuals'!$A$5:$P$98</definedName>
    <definedName name="cust">[43]UPLOAD!#REF!</definedName>
    <definedName name="Customer_Sales">"Schaltfläche 42"</definedName>
    <definedName name="CWIP" hidden="1">{#N/A,#N/A,FALSE,"Sheet1"}</definedName>
    <definedName name="Cwvu.GREY_ALL." hidden="1">#REF!</definedName>
    <definedName name="CYR">"JANUARY 1, 2000"</definedName>
    <definedName name="CYR_P">[44]BSG!#REF!</definedName>
    <definedName name="d">[45]Assumptions!$F$7</definedName>
    <definedName name="D.CompTickarray">{"SPAL","00000117","Price","S&amp;P 500","I0003"}</definedName>
    <definedName name="D.Tickarray">{"wac","93439010","Price"}</definedName>
    <definedName name="Data">#REF!</definedName>
    <definedName name="Data_Ind">'[42]Data Indicator'!$A$6:$C$136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base_MI">#REF!</definedName>
    <definedName name="DataEstimateActuals">#REF!</definedName>
    <definedName name="dataorgin2" hidden="1">'[46]05 Network'!#REF!</definedName>
    <definedName name="DataOrigin" hidden="1">#REF!</definedName>
    <definedName name="DataRange">[47]Sheet1!$A$1:$U$39206</definedName>
    <definedName name="Date">#REF!</definedName>
    <definedName name="Dates">"!$G$9:$H$21"</definedName>
    <definedName name="DB">"WIREUK"</definedName>
    <definedName name="ddd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ddddddd" hidden="1">{#N/A,#N/A,FALSE,"Chart3";#N/A,#N/A,FALSE,"Chart2";#N/A,#N/A,FALSE,"chart1";#N/A,#N/A,FALSE,"ManCtrl";#N/A,#N/A,FALSE,"Deposit";#N/A,#N/A,FALSE,"Loans";#N/A,#N/A,FALSE,"Inv";#N/A,#N/A,FALSE,"IncState";#N/A,#N/A,FALSE,"BS";#N/A,#N/A,FALSE,"Cover"}</definedName>
    <definedName name="dddddddd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ddddddddddddd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dddddff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dddfg" hidden="1">{#N/A,#N/A,FALSE,"정공"}</definedName>
    <definedName name="ddsssddf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debitcr">[48]SUMMARY!$P$49:$Q$171</definedName>
    <definedName name="DemandData" hidden="1">{#N/A,#N/A,FALSE,"GENERAL BACK-END INFLUENCE";#N/A,#N/A,FALSE,"PRICE AND VOLUME INFLUENCE";#N/A,#N/A,FALSE,"Share Influence"}</definedName>
    <definedName name="Deprate">#REF!</definedName>
    <definedName name="detailbalsht">#REF!</definedName>
    <definedName name="df" hidden="1">{"pemandy2k",#N/A,FALSE,"PEMANDY2K"}</definedName>
    <definedName name="dfd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dfds" hidden="1">{#N/A,#N/A,FALSE,"TOT DUP I TECH";#N/A,#N/A,FALSE,"TOT DISPLAYS";#N/A,#N/A,FALSE,"TOT  ELECTR";#N/A,#N/A,FALSE,"TOT IMAGING"}</definedName>
    <definedName name="dfrg">{"Country",0,"Auto","Auto",""}</definedName>
    <definedName name="dhthjdc" hidden="1">{0,0,"",0}</definedName>
    <definedName name="DIFF">#REF!</definedName>
    <definedName name="Divisions">'[49]"scratch paper"'!$B$28:$B$31</definedName>
    <definedName name="dkal" hidden="1">'[50]5am Report'!#REF!</definedName>
    <definedName name="dkfdkd" hidden="1">#REF!</definedName>
    <definedName name="DME_Dirty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OC">#REF!</definedName>
    <definedName name="DocType">#N/A</definedName>
    <definedName name="DOIT">[32]A!#REF!</definedName>
    <definedName name="dpo">#REF!</definedName>
    <definedName name="DPS">#REF!</definedName>
    <definedName name="drgdrrg" hidden="1">{0,0,"",0}</definedName>
    <definedName name="ds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dsf" hidden="1">'[51]301 RTI'!$D$87,'[51]301 RTI'!$D$89,'[51]301 RTI'!$E$18</definedName>
    <definedName name="dso">#REF!</definedName>
    <definedName name="dwe" hidden="1">{#N/A,#N/A,FALSE,"Aging Summary";#N/A,#N/A,FALSE,"Ratio Analysis";#N/A,#N/A,FALSE,"Test 120 Day Accts";#N/A,#N/A,FALSE,"Tickmarks"}</definedName>
    <definedName name="dyfhn" hidden="1">{#N/A,#N/A,FALSE,"Aging Summary";#N/A,#N/A,FALSE,"Ratio Analysis";#N/A,#N/A,FALSE,"Test 120 Day Accts";#N/A,#N/A,FALSE,"Tickmarks"}</definedName>
    <definedName name="e">[45]Assumptions!$F$9</definedName>
    <definedName name="ebf">[45]Assumptions!$D$9</definedName>
    <definedName name="eccsecse" hidden="1">{0,0,"",0}</definedName>
    <definedName name="edsafsefs" hidden="1">{0,0,TRUE,0}</definedName>
    <definedName name="eee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eeeeee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eeeeeeeeeeeeeeee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eere" hidden="1">{#N/A,#N/A,FALSE,"Aging Summary";#N/A,#N/A,FALSE,"Ratio Analysis";#N/A,#N/A,FALSE,"Test 120 Day Accts";#N/A,#N/A,FALSE,"Tickmarks"}</definedName>
    <definedName name="efefe" hidden="1">{"mgmt forecast",#N/A,FALSE,"Mgmt Forecast";"dcf table",#N/A,FALSE,"Mgmt Forecast";"sensitivity",#N/A,FALSE,"Mgmt Forecast";"table inputs",#N/A,FALSE,"Mgmt Forecast";"calculations",#N/A,FALSE,"Mgmt Forecast"}</definedName>
    <definedName name="Eiffel">"Eiffel"</definedName>
    <definedName name="EntityComboCacheDate" hidden="1">39099</definedName>
    <definedName name="EntityComboCacheTestDate" hidden="1">39099</definedName>
    <definedName name="EOG">#REF!</definedName>
    <definedName name="epvrevrunrate">"'ENT:PSIX'!$N$49"</definedName>
    <definedName name="erdghyu" hidden="1">{"'TG'!$A$1:$L$37"}</definedName>
    <definedName name="eryu" hidden="1">{"'TG'!$A$1:$L$37"}</definedName>
    <definedName name="esnrc1c1_values" hidden="1">{"HUBAN","COMPANIES",TRUE}</definedName>
    <definedName name="esnrc39c1_values">{"AT","COMPANIES",TRUE}</definedName>
    <definedName name="esnrc46c1_values" hidden="1">{"PL","COMPANIES",TRUE}</definedName>
    <definedName name="esnrc4c1_values" hidden="1">{"GRBAN","COMPANIES",TRUE}</definedName>
    <definedName name="EssAliasTable">"Default"</definedName>
    <definedName name="EssLatest">"Jan"</definedName>
    <definedName name="EssOptions">"A1000000000111000010101101000_01000"</definedName>
    <definedName name="Estimated_Completion_Dates">#REF!</definedName>
    <definedName name="ETITLE">'[52]Sch E-5a p1-3'!#REF!</definedName>
    <definedName name="ev.Calculation" hidden="1">-4135</definedName>
    <definedName name="ev.Initialized" hidden="1">FALSE</definedName>
    <definedName name="EV__ALLOWSTOPEXPAND__">1</definedName>
    <definedName name="EV__CVPARAMS__" hidden="1">"MENU!$F$34:$G$42;"</definedName>
    <definedName name="EV__DECIMALSYMBOL__">"."</definedName>
    <definedName name="EV__EVCOM_OPTIONS__">8</definedName>
    <definedName name="EV__EXPOPTIONS__">0</definedName>
    <definedName name="EV__LASTREFTIME__" hidden="1">39107.4437037037</definedName>
    <definedName name="EV__LOCKEDCVW__CAPITAL">"AllClasses,TotalCapex,AllPriorities,AllProjects,CCAN,TotWithAdj,D1110,TotalAllProdGroups,TotRegion,USD,CAPBUDGETED,2006.TOTAL,PERIODIC,"</definedName>
    <definedName name="EV__LOCKEDCVW__DIVISIONALCAP">"AllClasses,TotalCapex,AllPriorities,AllProjects,C1101,TotWithAdj,TotDept,ROW,TotalAllProdGroups,TotRegion,USD,ACTUAL,2006.TOTAL,PERIODIC,"</definedName>
    <definedName name="EV__LOCKEDCVW__FINANCE">"All_Accounts,C1260,TotWithAdj,D6400,All_Interco,NoProdLine,NoProject,NoRegion,USD,BUDGET2008,2008.TOTAL,PERIODIC,"</definedName>
    <definedName name="EV__LOCKEDCVW__FINANCEDETAIL">"All_Accounts,TotWithAdj,DSGATOT,AllDetail,TotalAllProdGroups,AllProjects,TotRegion,USD,ACTUAL,2006.TOTAL,C1115,PERIODIC,"</definedName>
    <definedName name="EV__LOCKEDCVW__FMI" hidden="1">",EL_0,E_052,ORG_11001,PRC_005,AP,I_000,2003.TOTAL,YTD,"</definedName>
    <definedName name="EV__LOCKEDCVW__HEADCOUNT">"C1101,TotWithAdj,TotDept,All_Employees,AllHRAccounts,AllJobClasses,AllPayTypes,TotalAllProdGroups,AllProjects,TotRegion,USD,BUDGET2008,2008.TOTAL,PERIODIC,"</definedName>
    <definedName name="EV__LOCKEDCVW__RATE">"AllCurrencies,Avg,RateInput,ACTUAL,2006.TOTAL,PERIODIC,"</definedName>
    <definedName name="EV__LOCKEDCVW__RATEDAY">"AllCurrencies,Avg,RateInput,ACTUAL,2006.TOTAL,PERIODIC,"</definedName>
    <definedName name="EV__LOCKEDCVW__REVENUE">"C1101,AP,TotWithAdj,DIVISION:ROW,ALL_PRODUCTSKU,USD,TotalRevenue,2009F1,2009.TOTAL,QTD,"</definedName>
    <definedName name="EV__LOCKSTATUS__">1</definedName>
    <definedName name="EV__MAXEXPCOLS__" hidden="1">100</definedName>
    <definedName name="EV__MAXEXPROWS__" hidden="1">1000</definedName>
    <definedName name="EV__MEMORYCVW__">0</definedName>
    <definedName name="EV__WBEVMODE__" hidden="1">0</definedName>
    <definedName name="EV__WBREFOPTIONS__" hidden="1">134217735</definedName>
    <definedName name="EV__WBVERSION__" hidden="1">0</definedName>
    <definedName name="EV__WSINFO__">"QAZwsx11"</definedName>
    <definedName name="Example3">#REF!</definedName>
    <definedName name="Example3_2015">#REF!</definedName>
    <definedName name="F">#REF!</definedName>
    <definedName name="factors">[53]EBITD!$N$63:$Q$71</definedName>
    <definedName name="factors1">[54]EBITD!$N$63:$Q$71</definedName>
    <definedName name="factors11">[55]EBITD!$N$62:$Q$70</definedName>
    <definedName name="factors6">[56]EBITD!#REF!</definedName>
    <definedName name="fd" hidden="1">{#N/A,#N/A,FALSE,"Contribution Analysis"}</definedName>
    <definedName name="fdaf" hidden="1">{"pemandy2k",#N/A,FALSE,"PEMANDY2K"}</definedName>
    <definedName name="FDC_0_0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>"#"</definedName>
    <definedName name="FDC_10_0">"#"</definedName>
    <definedName name="FDC_10_1">"#"</definedName>
    <definedName name="FDC_10_2">"#"</definedName>
    <definedName name="FDC_10_3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>"#"</definedName>
    <definedName name="FDC_11_1">"#"</definedName>
    <definedName name="FDC_11_2">"#"</definedName>
    <definedName name="FDC_11_3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>"#"</definedName>
    <definedName name="FDC_12_1">"#"</definedName>
    <definedName name="FDC_12_2">"#"</definedName>
    <definedName name="FDC_12_3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>"#"</definedName>
    <definedName name="FDC_13_1">"#"</definedName>
    <definedName name="FDC_13_2">"#"</definedName>
    <definedName name="FDC_13_3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>"#"</definedName>
    <definedName name="FDC_14_1">"#"</definedName>
    <definedName name="FDC_14_2">"#"</definedName>
    <definedName name="FDC_14_3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>"#"</definedName>
    <definedName name="FDC_19_1">"#"</definedName>
    <definedName name="FDC_19_2">"#"</definedName>
    <definedName name="FDC_19_3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>"#"</definedName>
    <definedName name="FDC_20_0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>"#"</definedName>
    <definedName name="FDC_21_1">"#"</definedName>
    <definedName name="FDC_21_2">"#"</definedName>
    <definedName name="FDC_21_3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>"#"</definedName>
    <definedName name="FDC_25_1">"#"</definedName>
    <definedName name="FDC_25_2">"#"</definedName>
    <definedName name="FDC_25_3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>"#"</definedName>
    <definedName name="FDC_26_1">"#"</definedName>
    <definedName name="FDC_26_2">"#"</definedName>
    <definedName name="FDC_26_3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>"#"</definedName>
    <definedName name="FDC_28_1">"#"</definedName>
    <definedName name="FDC_28_2">"#"</definedName>
    <definedName name="FDC_28_3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>"#"</definedName>
    <definedName name="FDC_29_1">"#"</definedName>
    <definedName name="FDC_29_2">"#"</definedName>
    <definedName name="FDC_29_3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>"#"</definedName>
    <definedName name="FDC_30_0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>"#"</definedName>
    <definedName name="FDC_39_0">"#"</definedName>
    <definedName name="FDC_4_0">"#"</definedName>
    <definedName name="FDC_40_0">"#"</definedName>
    <definedName name="FDC_41_0">"#"</definedName>
    <definedName name="FDC_41_1">"#"</definedName>
    <definedName name="FDC_41_2">"#"</definedName>
    <definedName name="FDC_41_3">"#"</definedName>
    <definedName name="FDC_42_0">"#"</definedName>
    <definedName name="FDC_42_1">"#"</definedName>
    <definedName name="FDC_42_2">"#"</definedName>
    <definedName name="FDC_42_3">"#"</definedName>
    <definedName name="FDC_43_0">"#"</definedName>
    <definedName name="FDC_43_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>"#"</definedName>
    <definedName name="FDC_43_3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>"#"</definedName>
    <definedName name="FDC_45_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>"#"</definedName>
    <definedName name="FDC_45_3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>"#"</definedName>
    <definedName name="FDC_46_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>"#"</definedName>
    <definedName name="FDC_46_3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>"#"</definedName>
    <definedName name="FDC_47_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>"#"</definedName>
    <definedName name="FDC_47_3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>"#"</definedName>
    <definedName name="FDC_48_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>"#"</definedName>
    <definedName name="FDC_48_3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>"#"</definedName>
    <definedName name="FDC_49_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>"#"</definedName>
    <definedName name="FDC_49_3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>"#"</definedName>
    <definedName name="FDC_5_1">"#"</definedName>
    <definedName name="FDC_5_2">"#"</definedName>
    <definedName name="FDC_5_3">"#"</definedName>
    <definedName name="FDC_50_0">"#"</definedName>
    <definedName name="FDC_50_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>"#"</definedName>
    <definedName name="FDC_50_3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>"#"</definedName>
    <definedName name="FDC_51_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>"#"</definedName>
    <definedName name="FDC_51_3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>"#"</definedName>
    <definedName name="FDC_52_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>"#"</definedName>
    <definedName name="FDC_52_3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>"#"</definedName>
    <definedName name="FDC_53_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>"#"</definedName>
    <definedName name="FDC_53_3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>"#"</definedName>
    <definedName name="FDC_54_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>"#"</definedName>
    <definedName name="FDC_54_3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>"#"</definedName>
    <definedName name="FDC_55_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>"#"</definedName>
    <definedName name="FDC_55_3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>"#"</definedName>
    <definedName name="FDC_58_1">"#"</definedName>
    <definedName name="FDC_58_10">"#"</definedName>
    <definedName name="FDC_58_100">"#"</definedName>
    <definedName name="FDC_58_101">"#"</definedName>
    <definedName name="FDC_58_102">"#"</definedName>
    <definedName name="FDC_58_103">"#"</definedName>
    <definedName name="FDC_58_104">"#"</definedName>
    <definedName name="FDC_58_105">"#"</definedName>
    <definedName name="FDC_58_106">"#"</definedName>
    <definedName name="FDC_58_107">"#"</definedName>
    <definedName name="FDC_58_108">"#"</definedName>
    <definedName name="FDC_58_109">"#"</definedName>
    <definedName name="FDC_58_11">"#"</definedName>
    <definedName name="FDC_58_110">"#"</definedName>
    <definedName name="FDC_58_111">"#"</definedName>
    <definedName name="FDC_58_112">"#"</definedName>
    <definedName name="FDC_58_113">"#"</definedName>
    <definedName name="FDC_58_114">"#"</definedName>
    <definedName name="FDC_58_115">"#"</definedName>
    <definedName name="FDC_58_116">"#"</definedName>
    <definedName name="FDC_58_117">"#"</definedName>
    <definedName name="FDC_58_118">"#"</definedName>
    <definedName name="FDC_58_119">"#"</definedName>
    <definedName name="FDC_58_12">"#"</definedName>
    <definedName name="FDC_58_120">"#"</definedName>
    <definedName name="FDC_58_121">"#"</definedName>
    <definedName name="FDC_58_122">"#"</definedName>
    <definedName name="FDC_58_123">"#"</definedName>
    <definedName name="FDC_58_124">"#"</definedName>
    <definedName name="FDC_58_125">"#"</definedName>
    <definedName name="FDC_58_126">"#"</definedName>
    <definedName name="FDC_58_127">"#"</definedName>
    <definedName name="FDC_58_128">"#"</definedName>
    <definedName name="FDC_58_129">"#"</definedName>
    <definedName name="FDC_58_13">"#"</definedName>
    <definedName name="FDC_58_130">"#"</definedName>
    <definedName name="FDC_58_131">"#"</definedName>
    <definedName name="FDC_58_132">"#"</definedName>
    <definedName name="FDC_58_133">"#"</definedName>
    <definedName name="FDC_58_134">"#"</definedName>
    <definedName name="FDC_58_135">"#"</definedName>
    <definedName name="FDC_58_136">"#"</definedName>
    <definedName name="FDC_58_137">"#"</definedName>
    <definedName name="FDC_58_138">"#"</definedName>
    <definedName name="FDC_58_139">"#"</definedName>
    <definedName name="FDC_58_14">"#"</definedName>
    <definedName name="FDC_58_140">"#"</definedName>
    <definedName name="FDC_58_141">"#"</definedName>
    <definedName name="FDC_58_142">"#"</definedName>
    <definedName name="FDC_58_143">"#"</definedName>
    <definedName name="FDC_58_144">"#"</definedName>
    <definedName name="FDC_58_145">"#"</definedName>
    <definedName name="FDC_58_146">"#"</definedName>
    <definedName name="FDC_58_147">"#"</definedName>
    <definedName name="FDC_58_148">"#"</definedName>
    <definedName name="FDC_58_149">"#"</definedName>
    <definedName name="FDC_58_15">"#"</definedName>
    <definedName name="FDC_58_150">"#"</definedName>
    <definedName name="FDC_58_151">"#"</definedName>
    <definedName name="FDC_58_152">"#"</definedName>
    <definedName name="FDC_58_153">"#"</definedName>
    <definedName name="FDC_58_154">"#"</definedName>
    <definedName name="FDC_58_155">"#"</definedName>
    <definedName name="FDC_58_156">"#"</definedName>
    <definedName name="FDC_58_157">"#"</definedName>
    <definedName name="FDC_58_158">"#"</definedName>
    <definedName name="FDC_58_159">"#"</definedName>
    <definedName name="FDC_58_16">"#"</definedName>
    <definedName name="FDC_58_160">"#"</definedName>
    <definedName name="FDC_58_161">"#"</definedName>
    <definedName name="FDC_58_162">"#"</definedName>
    <definedName name="FDC_58_163">"#"</definedName>
    <definedName name="FDC_58_164">"#"</definedName>
    <definedName name="FDC_58_165">"#"</definedName>
    <definedName name="FDC_58_166">"#"</definedName>
    <definedName name="FDC_58_167">"#"</definedName>
    <definedName name="FDC_58_168">"#"</definedName>
    <definedName name="FDC_58_169">"#"</definedName>
    <definedName name="FDC_58_17">"#"</definedName>
    <definedName name="FDC_58_170">"#"</definedName>
    <definedName name="FDC_58_171">"#"</definedName>
    <definedName name="FDC_58_172">"#"</definedName>
    <definedName name="FDC_58_173">"#"</definedName>
    <definedName name="FDC_58_174">"#"</definedName>
    <definedName name="FDC_58_175">"#"</definedName>
    <definedName name="FDC_58_176">"#"</definedName>
    <definedName name="FDC_58_177">"#"</definedName>
    <definedName name="FDC_58_178">"#"</definedName>
    <definedName name="FDC_58_179">"#"</definedName>
    <definedName name="FDC_58_18">"#"</definedName>
    <definedName name="FDC_58_180">"#"</definedName>
    <definedName name="FDC_58_181">"#"</definedName>
    <definedName name="FDC_58_182">"#"</definedName>
    <definedName name="FDC_58_183">"#"</definedName>
    <definedName name="FDC_58_184">"#"</definedName>
    <definedName name="FDC_58_185">"#"</definedName>
    <definedName name="FDC_58_186">"#"</definedName>
    <definedName name="FDC_58_187">"#"</definedName>
    <definedName name="FDC_58_188">"#"</definedName>
    <definedName name="FDC_58_189">"#"</definedName>
    <definedName name="FDC_58_19">"#"</definedName>
    <definedName name="FDC_58_190">"#"</definedName>
    <definedName name="FDC_58_191">"#"</definedName>
    <definedName name="FDC_58_192">"#"</definedName>
    <definedName name="FDC_58_193">"#"</definedName>
    <definedName name="FDC_58_194">"#"</definedName>
    <definedName name="FDC_58_195">"#"</definedName>
    <definedName name="FDC_58_196">"#"</definedName>
    <definedName name="FDC_58_197">"#"</definedName>
    <definedName name="FDC_58_198">"#"</definedName>
    <definedName name="FDC_58_199">"#"</definedName>
    <definedName name="FDC_58_2">"#"</definedName>
    <definedName name="FDC_58_20">"#"</definedName>
    <definedName name="FDC_58_200">"#"</definedName>
    <definedName name="FDC_58_201">"#"</definedName>
    <definedName name="FDC_58_202">"#"</definedName>
    <definedName name="FDC_58_203">"#"</definedName>
    <definedName name="FDC_58_204">"#"</definedName>
    <definedName name="FDC_58_205">"#"</definedName>
    <definedName name="FDC_58_206">"#"</definedName>
    <definedName name="FDC_58_207">"#"</definedName>
    <definedName name="FDC_58_208">"#"</definedName>
    <definedName name="FDC_58_209">"#"</definedName>
    <definedName name="FDC_58_21">"#"</definedName>
    <definedName name="FDC_58_210">"#"</definedName>
    <definedName name="FDC_58_211">"#"</definedName>
    <definedName name="FDC_58_212">"#"</definedName>
    <definedName name="FDC_58_213">"#"</definedName>
    <definedName name="FDC_58_214">"#"</definedName>
    <definedName name="FDC_58_215">"#"</definedName>
    <definedName name="FDC_58_216">"#"</definedName>
    <definedName name="FDC_58_217">"#"</definedName>
    <definedName name="FDC_58_218">"#"</definedName>
    <definedName name="FDC_58_219">"#"</definedName>
    <definedName name="FDC_58_22">"#"</definedName>
    <definedName name="FDC_58_220">"#"</definedName>
    <definedName name="FDC_58_221">"#"</definedName>
    <definedName name="FDC_58_222">"#"</definedName>
    <definedName name="FDC_58_223">"#"</definedName>
    <definedName name="FDC_58_224">"#"</definedName>
    <definedName name="FDC_58_225">"#"</definedName>
    <definedName name="FDC_58_226">"#"</definedName>
    <definedName name="FDC_58_227">"#"</definedName>
    <definedName name="FDC_58_228">"#"</definedName>
    <definedName name="FDC_58_229">"#"</definedName>
    <definedName name="FDC_58_23">"#"</definedName>
    <definedName name="FDC_58_230">"#"</definedName>
    <definedName name="FDC_58_231">"#"</definedName>
    <definedName name="FDC_58_232">"#"</definedName>
    <definedName name="FDC_58_233">"#"</definedName>
    <definedName name="FDC_58_234">"#"</definedName>
    <definedName name="FDC_58_235">"#"</definedName>
    <definedName name="FDC_58_236">"#"</definedName>
    <definedName name="FDC_58_237">"#"</definedName>
    <definedName name="FDC_58_238">"#"</definedName>
    <definedName name="FDC_58_239">"#"</definedName>
    <definedName name="FDC_58_24">"#"</definedName>
    <definedName name="FDC_58_240">"#"</definedName>
    <definedName name="FDC_58_241">"#"</definedName>
    <definedName name="FDC_58_242">"#"</definedName>
    <definedName name="FDC_58_243">"#"</definedName>
    <definedName name="FDC_58_244">"#"</definedName>
    <definedName name="FDC_58_245">"#"</definedName>
    <definedName name="FDC_58_246">"#"</definedName>
    <definedName name="FDC_58_247">"#"</definedName>
    <definedName name="FDC_58_248">"#"</definedName>
    <definedName name="FDC_58_249">"#"</definedName>
    <definedName name="FDC_58_25">"#"</definedName>
    <definedName name="FDC_58_250">"#"</definedName>
    <definedName name="FDC_58_251">"#"</definedName>
    <definedName name="FDC_58_252">"#"</definedName>
    <definedName name="FDC_58_253">"#"</definedName>
    <definedName name="FDC_58_254">"#"</definedName>
    <definedName name="FDC_58_255">"#"</definedName>
    <definedName name="FDC_58_256">"#"</definedName>
    <definedName name="FDC_58_257">"#"</definedName>
    <definedName name="FDC_58_258">"#"</definedName>
    <definedName name="FDC_58_259">"#"</definedName>
    <definedName name="FDC_58_26">"#"</definedName>
    <definedName name="FDC_58_260">"#"</definedName>
    <definedName name="FDC_58_261">"#"</definedName>
    <definedName name="FDC_58_27">"#"</definedName>
    <definedName name="FDC_58_28">"#"</definedName>
    <definedName name="FDC_58_29">"#"</definedName>
    <definedName name="FDC_58_3">"#"</definedName>
    <definedName name="FDC_58_30">"#"</definedName>
    <definedName name="FDC_58_31">"#"</definedName>
    <definedName name="FDC_58_32">"#"</definedName>
    <definedName name="FDC_58_33">"#"</definedName>
    <definedName name="FDC_58_34">"#"</definedName>
    <definedName name="FDC_58_35">"#"</definedName>
    <definedName name="FDC_58_36">"#"</definedName>
    <definedName name="FDC_58_37">"#"</definedName>
    <definedName name="FDC_58_38">"#"</definedName>
    <definedName name="FDC_58_39">"#"</definedName>
    <definedName name="FDC_58_4">"#"</definedName>
    <definedName name="FDC_58_40">"#"</definedName>
    <definedName name="FDC_58_41">"#"</definedName>
    <definedName name="FDC_58_42">"#"</definedName>
    <definedName name="FDC_58_43">"#"</definedName>
    <definedName name="FDC_58_44">"#"</definedName>
    <definedName name="FDC_58_45">"#"</definedName>
    <definedName name="FDC_58_46">"#"</definedName>
    <definedName name="FDC_58_47">"#"</definedName>
    <definedName name="FDC_58_48">"#"</definedName>
    <definedName name="FDC_58_49">"#"</definedName>
    <definedName name="FDC_58_5">"#"</definedName>
    <definedName name="FDC_58_50">"#"</definedName>
    <definedName name="FDC_58_51">"#"</definedName>
    <definedName name="FDC_58_52">"#"</definedName>
    <definedName name="FDC_58_53">"#"</definedName>
    <definedName name="FDC_58_54">"#"</definedName>
    <definedName name="FDC_58_55">"#"</definedName>
    <definedName name="FDC_58_56">"#"</definedName>
    <definedName name="FDC_58_57">"#"</definedName>
    <definedName name="FDC_58_58">"#"</definedName>
    <definedName name="FDC_58_59">"#"</definedName>
    <definedName name="FDC_58_6">"#"</definedName>
    <definedName name="FDC_58_60">"#"</definedName>
    <definedName name="FDC_58_61">"#"</definedName>
    <definedName name="FDC_58_62">"#"</definedName>
    <definedName name="FDC_58_63">"#"</definedName>
    <definedName name="FDC_58_64">"#"</definedName>
    <definedName name="FDC_58_65">"#"</definedName>
    <definedName name="FDC_58_66">"#"</definedName>
    <definedName name="FDC_58_67">"#"</definedName>
    <definedName name="FDC_58_68">"#"</definedName>
    <definedName name="FDC_58_69">"#"</definedName>
    <definedName name="FDC_58_7">"#"</definedName>
    <definedName name="FDC_58_70">"#"</definedName>
    <definedName name="FDC_58_71">"#"</definedName>
    <definedName name="FDC_58_72">"#"</definedName>
    <definedName name="FDC_58_73">"#"</definedName>
    <definedName name="FDC_58_74">"#"</definedName>
    <definedName name="FDC_58_75">"#"</definedName>
    <definedName name="FDC_58_76">"#"</definedName>
    <definedName name="FDC_58_77">"#"</definedName>
    <definedName name="FDC_58_78">"#"</definedName>
    <definedName name="FDC_58_79">"#"</definedName>
    <definedName name="FDC_58_8">"#"</definedName>
    <definedName name="FDC_58_80">"#"</definedName>
    <definedName name="FDC_58_81">"#"</definedName>
    <definedName name="FDC_58_82">"#"</definedName>
    <definedName name="FDC_58_83">"#"</definedName>
    <definedName name="FDC_58_84">"#"</definedName>
    <definedName name="FDC_58_85">"#"</definedName>
    <definedName name="FDC_58_86">"#"</definedName>
    <definedName name="FDC_58_87">"#"</definedName>
    <definedName name="FDC_58_88">"#"</definedName>
    <definedName name="FDC_58_89">"#"</definedName>
    <definedName name="FDC_58_9">"#"</definedName>
    <definedName name="FDC_58_90">"#"</definedName>
    <definedName name="FDC_58_91">"#"</definedName>
    <definedName name="FDC_58_92">"#"</definedName>
    <definedName name="FDC_58_93">"#"</definedName>
    <definedName name="FDC_58_94">"#"</definedName>
    <definedName name="FDC_58_95">"#"</definedName>
    <definedName name="FDC_58_96">"#"</definedName>
    <definedName name="FDC_58_97">"#"</definedName>
    <definedName name="FDC_58_98">"#"</definedName>
    <definedName name="FDC_58_99">"#"</definedName>
    <definedName name="FDC_59_0">"#"</definedName>
    <definedName name="FDC_59_1">"#"</definedName>
    <definedName name="FDC_59_10">"#"</definedName>
    <definedName name="FDC_59_100">"#"</definedName>
    <definedName name="FDC_59_101">"#"</definedName>
    <definedName name="FDC_59_102">"#"</definedName>
    <definedName name="FDC_59_103">"#"</definedName>
    <definedName name="FDC_59_104">"#"</definedName>
    <definedName name="FDC_59_105">"#"</definedName>
    <definedName name="FDC_59_106">"#"</definedName>
    <definedName name="FDC_59_107">"#"</definedName>
    <definedName name="FDC_59_108">"#"</definedName>
    <definedName name="FDC_59_109">"#"</definedName>
    <definedName name="FDC_59_11">"#"</definedName>
    <definedName name="FDC_59_110">"#"</definedName>
    <definedName name="FDC_59_111">"#"</definedName>
    <definedName name="FDC_59_112">"#"</definedName>
    <definedName name="FDC_59_113">"#"</definedName>
    <definedName name="FDC_59_114">"#"</definedName>
    <definedName name="FDC_59_115">"#"</definedName>
    <definedName name="FDC_59_116">"#"</definedName>
    <definedName name="FDC_59_117">"#"</definedName>
    <definedName name="FDC_59_118">"#"</definedName>
    <definedName name="FDC_59_119">"#"</definedName>
    <definedName name="FDC_59_12">"#"</definedName>
    <definedName name="FDC_59_120">"#"</definedName>
    <definedName name="FDC_59_121">"#"</definedName>
    <definedName name="FDC_59_122">"#"</definedName>
    <definedName name="FDC_59_123">"#"</definedName>
    <definedName name="FDC_59_124">"#"</definedName>
    <definedName name="FDC_59_125">"#"</definedName>
    <definedName name="FDC_59_126">"#"</definedName>
    <definedName name="FDC_59_127">"#"</definedName>
    <definedName name="FDC_59_128">"#"</definedName>
    <definedName name="FDC_59_129">"#"</definedName>
    <definedName name="FDC_59_13">"#"</definedName>
    <definedName name="FDC_59_130">"#"</definedName>
    <definedName name="FDC_59_131">"#"</definedName>
    <definedName name="FDC_59_132">"#"</definedName>
    <definedName name="FDC_59_133">"#"</definedName>
    <definedName name="FDC_59_134">"#"</definedName>
    <definedName name="FDC_59_135">"#"</definedName>
    <definedName name="FDC_59_136">"#"</definedName>
    <definedName name="FDC_59_137">"#"</definedName>
    <definedName name="FDC_59_138">"#"</definedName>
    <definedName name="FDC_59_139">"#"</definedName>
    <definedName name="FDC_59_14">"#"</definedName>
    <definedName name="FDC_59_140">"#"</definedName>
    <definedName name="FDC_59_141">"#"</definedName>
    <definedName name="FDC_59_142">"#"</definedName>
    <definedName name="FDC_59_143">"#"</definedName>
    <definedName name="FDC_59_144">"#"</definedName>
    <definedName name="FDC_59_145">"#"</definedName>
    <definedName name="FDC_59_146">"#"</definedName>
    <definedName name="FDC_59_147">"#"</definedName>
    <definedName name="FDC_59_148">"#"</definedName>
    <definedName name="FDC_59_149">"#"</definedName>
    <definedName name="FDC_59_15">"#"</definedName>
    <definedName name="FDC_59_150">"#"</definedName>
    <definedName name="FDC_59_151">"#"</definedName>
    <definedName name="FDC_59_152">"#"</definedName>
    <definedName name="FDC_59_153">"#"</definedName>
    <definedName name="FDC_59_154">"#"</definedName>
    <definedName name="FDC_59_155">"#"</definedName>
    <definedName name="FDC_59_156">"#"</definedName>
    <definedName name="FDC_59_157">"#"</definedName>
    <definedName name="FDC_59_158">"#"</definedName>
    <definedName name="FDC_59_159">"#"</definedName>
    <definedName name="FDC_59_16">"#"</definedName>
    <definedName name="FDC_59_160">"#"</definedName>
    <definedName name="FDC_59_161">"#"</definedName>
    <definedName name="FDC_59_162">"#"</definedName>
    <definedName name="FDC_59_163">"#"</definedName>
    <definedName name="FDC_59_164">"#"</definedName>
    <definedName name="FDC_59_165">"#"</definedName>
    <definedName name="FDC_59_166">"#"</definedName>
    <definedName name="FDC_59_167">"#"</definedName>
    <definedName name="FDC_59_168">"#"</definedName>
    <definedName name="FDC_59_169">"#"</definedName>
    <definedName name="FDC_59_17">"#"</definedName>
    <definedName name="FDC_59_170">"#"</definedName>
    <definedName name="FDC_59_171">"#"</definedName>
    <definedName name="FDC_59_172">"#"</definedName>
    <definedName name="FDC_59_173">"#"</definedName>
    <definedName name="FDC_59_174">"#"</definedName>
    <definedName name="FDC_59_175">"#"</definedName>
    <definedName name="FDC_59_176">"#"</definedName>
    <definedName name="FDC_59_177">"#"</definedName>
    <definedName name="FDC_59_178">"#"</definedName>
    <definedName name="FDC_59_179">"#"</definedName>
    <definedName name="FDC_59_18">"#"</definedName>
    <definedName name="FDC_59_180">"#"</definedName>
    <definedName name="FDC_59_181">"#"</definedName>
    <definedName name="FDC_59_182">"#"</definedName>
    <definedName name="FDC_59_183">"#"</definedName>
    <definedName name="FDC_59_184">"#"</definedName>
    <definedName name="FDC_59_185">"#"</definedName>
    <definedName name="FDC_59_186">"#"</definedName>
    <definedName name="FDC_59_187">"#"</definedName>
    <definedName name="FDC_59_188">"#"</definedName>
    <definedName name="FDC_59_189">"#"</definedName>
    <definedName name="FDC_59_19">"#"</definedName>
    <definedName name="FDC_59_190">"#"</definedName>
    <definedName name="FDC_59_191">"#"</definedName>
    <definedName name="FDC_59_192">"#"</definedName>
    <definedName name="FDC_59_193">"#"</definedName>
    <definedName name="FDC_59_194">"#"</definedName>
    <definedName name="FDC_59_195">"#"</definedName>
    <definedName name="FDC_59_196">"#"</definedName>
    <definedName name="FDC_59_197">"#"</definedName>
    <definedName name="FDC_59_198">"#"</definedName>
    <definedName name="FDC_59_199">"#"</definedName>
    <definedName name="FDC_59_2">"#"</definedName>
    <definedName name="FDC_59_20">"#"</definedName>
    <definedName name="FDC_59_200">"#"</definedName>
    <definedName name="FDC_59_201">"#"</definedName>
    <definedName name="FDC_59_202">"#"</definedName>
    <definedName name="FDC_59_203">"#"</definedName>
    <definedName name="FDC_59_204">"#"</definedName>
    <definedName name="FDC_59_205">"#"</definedName>
    <definedName name="FDC_59_206">"#"</definedName>
    <definedName name="FDC_59_207">"#"</definedName>
    <definedName name="FDC_59_208">"#"</definedName>
    <definedName name="FDC_59_209">"#"</definedName>
    <definedName name="FDC_59_21">"#"</definedName>
    <definedName name="FDC_59_210">"#"</definedName>
    <definedName name="FDC_59_211">"#"</definedName>
    <definedName name="FDC_59_212">"#"</definedName>
    <definedName name="FDC_59_213">"#"</definedName>
    <definedName name="FDC_59_214">"#"</definedName>
    <definedName name="FDC_59_215">"#"</definedName>
    <definedName name="FDC_59_216">"#"</definedName>
    <definedName name="FDC_59_217">"#"</definedName>
    <definedName name="FDC_59_218">"#"</definedName>
    <definedName name="FDC_59_219">"#"</definedName>
    <definedName name="FDC_59_22">"#"</definedName>
    <definedName name="FDC_59_220">"#"</definedName>
    <definedName name="FDC_59_221">"#"</definedName>
    <definedName name="FDC_59_222">"#"</definedName>
    <definedName name="FDC_59_223">"#"</definedName>
    <definedName name="FDC_59_224">"#"</definedName>
    <definedName name="FDC_59_225">"#"</definedName>
    <definedName name="FDC_59_226">"#"</definedName>
    <definedName name="FDC_59_227">"#"</definedName>
    <definedName name="FDC_59_228">"#"</definedName>
    <definedName name="FDC_59_229">"#"</definedName>
    <definedName name="FDC_59_23">"#"</definedName>
    <definedName name="FDC_59_230">"#"</definedName>
    <definedName name="FDC_59_231">"#"</definedName>
    <definedName name="FDC_59_232">"#"</definedName>
    <definedName name="FDC_59_233">"#"</definedName>
    <definedName name="FDC_59_234">"#"</definedName>
    <definedName name="FDC_59_235">"#"</definedName>
    <definedName name="FDC_59_236">"#"</definedName>
    <definedName name="FDC_59_237">"#"</definedName>
    <definedName name="FDC_59_238">"#"</definedName>
    <definedName name="FDC_59_239">"#"</definedName>
    <definedName name="FDC_59_24">"#"</definedName>
    <definedName name="FDC_59_240">"#"</definedName>
    <definedName name="FDC_59_241">"#"</definedName>
    <definedName name="FDC_59_242">"#"</definedName>
    <definedName name="FDC_59_243">"#"</definedName>
    <definedName name="FDC_59_244">"#"</definedName>
    <definedName name="FDC_59_245">"#"</definedName>
    <definedName name="FDC_59_246">"#"</definedName>
    <definedName name="FDC_59_247">"#"</definedName>
    <definedName name="FDC_59_248">"#"</definedName>
    <definedName name="FDC_59_249">"#"</definedName>
    <definedName name="FDC_59_25">"#"</definedName>
    <definedName name="FDC_59_250">"#"</definedName>
    <definedName name="FDC_59_251">"#"</definedName>
    <definedName name="FDC_59_252">"#"</definedName>
    <definedName name="FDC_59_253">"#"</definedName>
    <definedName name="FDC_59_254">"#"</definedName>
    <definedName name="FDC_59_255">"#"</definedName>
    <definedName name="FDC_59_256">"#"</definedName>
    <definedName name="FDC_59_257">"#"</definedName>
    <definedName name="FDC_59_258">"#"</definedName>
    <definedName name="FDC_59_259">"#"</definedName>
    <definedName name="FDC_59_26">"#"</definedName>
    <definedName name="FDC_59_260">"#"</definedName>
    <definedName name="FDC_59_261">"#"</definedName>
    <definedName name="FDC_59_27">"#"</definedName>
    <definedName name="FDC_59_28">"#"</definedName>
    <definedName name="FDC_59_29">"#"</definedName>
    <definedName name="FDC_59_3">"#"</definedName>
    <definedName name="FDC_59_30">"#"</definedName>
    <definedName name="FDC_59_31">"#"</definedName>
    <definedName name="FDC_59_32">"#"</definedName>
    <definedName name="FDC_59_33">"#"</definedName>
    <definedName name="FDC_59_34">"#"</definedName>
    <definedName name="FDC_59_35">"#"</definedName>
    <definedName name="FDC_59_36">"#"</definedName>
    <definedName name="FDC_59_37">"#"</definedName>
    <definedName name="FDC_59_38">"#"</definedName>
    <definedName name="FDC_59_39">"#"</definedName>
    <definedName name="FDC_59_4">"#"</definedName>
    <definedName name="FDC_59_40">"#"</definedName>
    <definedName name="FDC_59_41">"#"</definedName>
    <definedName name="FDC_59_42">"#"</definedName>
    <definedName name="FDC_59_43">"#"</definedName>
    <definedName name="FDC_59_44">"#"</definedName>
    <definedName name="FDC_59_45">"#"</definedName>
    <definedName name="FDC_59_46">"#"</definedName>
    <definedName name="FDC_59_47">"#"</definedName>
    <definedName name="FDC_59_48">"#"</definedName>
    <definedName name="FDC_59_49">"#"</definedName>
    <definedName name="FDC_59_5">"#"</definedName>
    <definedName name="FDC_59_50">"#"</definedName>
    <definedName name="FDC_59_51">"#"</definedName>
    <definedName name="FDC_59_52">"#"</definedName>
    <definedName name="FDC_59_53">"#"</definedName>
    <definedName name="FDC_59_54">"#"</definedName>
    <definedName name="FDC_59_55">"#"</definedName>
    <definedName name="FDC_59_56">"#"</definedName>
    <definedName name="FDC_59_57">"#"</definedName>
    <definedName name="FDC_59_58">"#"</definedName>
    <definedName name="FDC_59_59">"#"</definedName>
    <definedName name="FDC_59_6">"#"</definedName>
    <definedName name="FDC_59_60">"#"</definedName>
    <definedName name="FDC_59_61">"#"</definedName>
    <definedName name="FDC_59_62">"#"</definedName>
    <definedName name="FDC_59_63">"#"</definedName>
    <definedName name="FDC_59_64">"#"</definedName>
    <definedName name="FDC_59_65">"#"</definedName>
    <definedName name="FDC_59_66">"#"</definedName>
    <definedName name="FDC_59_67">"#"</definedName>
    <definedName name="FDC_59_68">"#"</definedName>
    <definedName name="FDC_59_69">"#"</definedName>
    <definedName name="FDC_59_7">"#"</definedName>
    <definedName name="FDC_59_70">"#"</definedName>
    <definedName name="FDC_59_71">"#"</definedName>
    <definedName name="FDC_59_72">"#"</definedName>
    <definedName name="FDC_59_73">"#"</definedName>
    <definedName name="FDC_59_74">"#"</definedName>
    <definedName name="FDC_59_75">"#"</definedName>
    <definedName name="FDC_59_76">"#"</definedName>
    <definedName name="FDC_59_77">"#"</definedName>
    <definedName name="FDC_59_78">"#"</definedName>
    <definedName name="FDC_59_79">"#"</definedName>
    <definedName name="FDC_59_8">"#"</definedName>
    <definedName name="FDC_59_80">"#"</definedName>
    <definedName name="FDC_59_81">"#"</definedName>
    <definedName name="FDC_59_82">"#"</definedName>
    <definedName name="FDC_59_83">"#"</definedName>
    <definedName name="FDC_59_84">"#"</definedName>
    <definedName name="FDC_59_85">"#"</definedName>
    <definedName name="FDC_59_86">"#"</definedName>
    <definedName name="FDC_59_87">"#"</definedName>
    <definedName name="FDC_59_88">"#"</definedName>
    <definedName name="FDC_59_89">"#"</definedName>
    <definedName name="FDC_59_9">"#"</definedName>
    <definedName name="FDC_59_90">"#"</definedName>
    <definedName name="FDC_59_91">"#"</definedName>
    <definedName name="FDC_59_92">"#"</definedName>
    <definedName name="FDC_59_93">"#"</definedName>
    <definedName name="FDC_59_94">"#"</definedName>
    <definedName name="FDC_59_95">"#"</definedName>
    <definedName name="FDC_59_96">"#"</definedName>
    <definedName name="FDC_59_97">"#"</definedName>
    <definedName name="FDC_59_98">"#"</definedName>
    <definedName name="FDC_59_99">"#"</definedName>
    <definedName name="FDC_6_0">"#"</definedName>
    <definedName name="FDC_6_1">"#"</definedName>
    <definedName name="FDC_6_2">"#"</definedName>
    <definedName name="FDC_6_3">"#"</definedName>
    <definedName name="FDC_60_0">"#"</definedName>
    <definedName name="FDC_60_1">"#"</definedName>
    <definedName name="FDC_60_10">"#"</definedName>
    <definedName name="FDC_60_100">"#"</definedName>
    <definedName name="FDC_60_101">"#"</definedName>
    <definedName name="FDC_60_102">"#"</definedName>
    <definedName name="FDC_60_103">"#"</definedName>
    <definedName name="FDC_60_104">"#"</definedName>
    <definedName name="FDC_60_105">"#"</definedName>
    <definedName name="FDC_60_106">"#"</definedName>
    <definedName name="FDC_60_107">"#"</definedName>
    <definedName name="FDC_60_108">"#"</definedName>
    <definedName name="FDC_60_109">"#"</definedName>
    <definedName name="FDC_60_11">"#"</definedName>
    <definedName name="FDC_60_110">"#"</definedName>
    <definedName name="FDC_60_111">"#"</definedName>
    <definedName name="FDC_60_112">"#"</definedName>
    <definedName name="FDC_60_113">"#"</definedName>
    <definedName name="FDC_60_114">"#"</definedName>
    <definedName name="FDC_60_115">"#"</definedName>
    <definedName name="FDC_60_116">"#"</definedName>
    <definedName name="FDC_60_117">"#"</definedName>
    <definedName name="FDC_60_118">"#"</definedName>
    <definedName name="FDC_60_119">"#"</definedName>
    <definedName name="FDC_60_12">"#"</definedName>
    <definedName name="FDC_60_120">"#"</definedName>
    <definedName name="FDC_60_121">"#"</definedName>
    <definedName name="FDC_60_122">"#"</definedName>
    <definedName name="FDC_60_123">"#"</definedName>
    <definedName name="FDC_60_124">"#"</definedName>
    <definedName name="FDC_60_125">"#"</definedName>
    <definedName name="FDC_60_126">"#"</definedName>
    <definedName name="FDC_60_127">"#"</definedName>
    <definedName name="FDC_60_128">"#"</definedName>
    <definedName name="FDC_60_129">"#"</definedName>
    <definedName name="FDC_60_13">"#"</definedName>
    <definedName name="FDC_60_130">"#"</definedName>
    <definedName name="FDC_60_131">"#"</definedName>
    <definedName name="FDC_60_132">"#"</definedName>
    <definedName name="FDC_60_133">"#"</definedName>
    <definedName name="FDC_60_134">"#"</definedName>
    <definedName name="FDC_60_135">"#"</definedName>
    <definedName name="FDC_60_136">"#"</definedName>
    <definedName name="FDC_60_137">"#"</definedName>
    <definedName name="FDC_60_138">"#"</definedName>
    <definedName name="FDC_60_139">"#"</definedName>
    <definedName name="FDC_60_14">"#"</definedName>
    <definedName name="FDC_60_140">"#"</definedName>
    <definedName name="FDC_60_141">"#"</definedName>
    <definedName name="FDC_60_142">"#"</definedName>
    <definedName name="FDC_60_143">"#"</definedName>
    <definedName name="FDC_60_144">"#"</definedName>
    <definedName name="FDC_60_145">"#"</definedName>
    <definedName name="FDC_60_146">"#"</definedName>
    <definedName name="FDC_60_147">"#"</definedName>
    <definedName name="FDC_60_148">"#"</definedName>
    <definedName name="FDC_60_149">"#"</definedName>
    <definedName name="FDC_60_15">"#"</definedName>
    <definedName name="FDC_60_150">"#"</definedName>
    <definedName name="FDC_60_151">"#"</definedName>
    <definedName name="FDC_60_152">"#"</definedName>
    <definedName name="FDC_60_153">"#"</definedName>
    <definedName name="FDC_60_154">"#"</definedName>
    <definedName name="FDC_60_155">"#"</definedName>
    <definedName name="FDC_60_156">"#"</definedName>
    <definedName name="FDC_60_157">"#"</definedName>
    <definedName name="FDC_60_158">"#"</definedName>
    <definedName name="FDC_60_159">"#"</definedName>
    <definedName name="FDC_60_16">"#"</definedName>
    <definedName name="FDC_60_160">"#"</definedName>
    <definedName name="FDC_60_161">"#"</definedName>
    <definedName name="FDC_60_162">"#"</definedName>
    <definedName name="FDC_60_163">"#"</definedName>
    <definedName name="FDC_60_164">"#"</definedName>
    <definedName name="FDC_60_165">"#"</definedName>
    <definedName name="FDC_60_166">"#"</definedName>
    <definedName name="FDC_60_167">"#"</definedName>
    <definedName name="FDC_60_168">"#"</definedName>
    <definedName name="FDC_60_169">"#"</definedName>
    <definedName name="FDC_60_17">"#"</definedName>
    <definedName name="FDC_60_170">"#"</definedName>
    <definedName name="FDC_60_171">"#"</definedName>
    <definedName name="FDC_60_172">"#"</definedName>
    <definedName name="FDC_60_173">"#"</definedName>
    <definedName name="FDC_60_174">"#"</definedName>
    <definedName name="FDC_60_175">"#"</definedName>
    <definedName name="FDC_60_176">"#"</definedName>
    <definedName name="FDC_60_177">"#"</definedName>
    <definedName name="FDC_60_178">"#"</definedName>
    <definedName name="FDC_60_179">"#"</definedName>
    <definedName name="FDC_60_18">"#"</definedName>
    <definedName name="FDC_60_180">"#"</definedName>
    <definedName name="FDC_60_181">"#"</definedName>
    <definedName name="FDC_60_182">"#"</definedName>
    <definedName name="FDC_60_183">"#"</definedName>
    <definedName name="FDC_60_184">"#"</definedName>
    <definedName name="FDC_60_185">"#"</definedName>
    <definedName name="FDC_60_186">"#"</definedName>
    <definedName name="FDC_60_187">"#"</definedName>
    <definedName name="FDC_60_188">"#"</definedName>
    <definedName name="FDC_60_189">"#"</definedName>
    <definedName name="FDC_60_19">"#"</definedName>
    <definedName name="FDC_60_190">"#"</definedName>
    <definedName name="FDC_60_191">"#"</definedName>
    <definedName name="FDC_60_192">"#"</definedName>
    <definedName name="FDC_60_193">"#"</definedName>
    <definedName name="FDC_60_194">"#"</definedName>
    <definedName name="FDC_60_195">"#"</definedName>
    <definedName name="FDC_60_196">"#"</definedName>
    <definedName name="FDC_60_197">"#"</definedName>
    <definedName name="FDC_60_198">"#"</definedName>
    <definedName name="FDC_60_199">"#"</definedName>
    <definedName name="FDC_60_2">"#"</definedName>
    <definedName name="FDC_60_20">"#"</definedName>
    <definedName name="FDC_60_200">"#"</definedName>
    <definedName name="FDC_60_201">"#"</definedName>
    <definedName name="FDC_60_202">"#"</definedName>
    <definedName name="FDC_60_203">"#"</definedName>
    <definedName name="FDC_60_204">"#"</definedName>
    <definedName name="FDC_60_205">"#"</definedName>
    <definedName name="FDC_60_206">"#"</definedName>
    <definedName name="FDC_60_207">"#"</definedName>
    <definedName name="FDC_60_208">"#"</definedName>
    <definedName name="FDC_60_209">"#"</definedName>
    <definedName name="FDC_60_21">"#"</definedName>
    <definedName name="FDC_60_210">"#"</definedName>
    <definedName name="FDC_60_211">"#"</definedName>
    <definedName name="FDC_60_212">"#"</definedName>
    <definedName name="FDC_60_213">"#"</definedName>
    <definedName name="FDC_60_214">"#"</definedName>
    <definedName name="FDC_60_215">"#"</definedName>
    <definedName name="FDC_60_216">"#"</definedName>
    <definedName name="FDC_60_217">"#"</definedName>
    <definedName name="FDC_60_218">"#"</definedName>
    <definedName name="FDC_60_219">"#"</definedName>
    <definedName name="FDC_60_22">"#"</definedName>
    <definedName name="FDC_60_220">"#"</definedName>
    <definedName name="FDC_60_221">"#"</definedName>
    <definedName name="FDC_60_222">"#"</definedName>
    <definedName name="FDC_60_223">"#"</definedName>
    <definedName name="FDC_60_224">"#"</definedName>
    <definedName name="FDC_60_225">"#"</definedName>
    <definedName name="FDC_60_226">"#"</definedName>
    <definedName name="FDC_60_227">"#"</definedName>
    <definedName name="FDC_60_228">"#"</definedName>
    <definedName name="FDC_60_229">"#"</definedName>
    <definedName name="FDC_60_23">"#"</definedName>
    <definedName name="FDC_60_230">"#"</definedName>
    <definedName name="FDC_60_231">"#"</definedName>
    <definedName name="FDC_60_232">"#"</definedName>
    <definedName name="FDC_60_233">"#"</definedName>
    <definedName name="FDC_60_234">"#"</definedName>
    <definedName name="FDC_60_235">"#"</definedName>
    <definedName name="FDC_60_236">"#"</definedName>
    <definedName name="FDC_60_237">"#"</definedName>
    <definedName name="FDC_60_238">"#"</definedName>
    <definedName name="FDC_60_239">"#"</definedName>
    <definedName name="FDC_60_24">"#"</definedName>
    <definedName name="FDC_60_240">"#"</definedName>
    <definedName name="FDC_60_241">"#"</definedName>
    <definedName name="FDC_60_242">"#"</definedName>
    <definedName name="FDC_60_243">"#"</definedName>
    <definedName name="FDC_60_244">"#"</definedName>
    <definedName name="FDC_60_245">"#"</definedName>
    <definedName name="FDC_60_246">"#"</definedName>
    <definedName name="FDC_60_247">"#"</definedName>
    <definedName name="FDC_60_248">"#"</definedName>
    <definedName name="FDC_60_249">"#"</definedName>
    <definedName name="FDC_60_25">"#"</definedName>
    <definedName name="FDC_60_250">"#"</definedName>
    <definedName name="FDC_60_251">"#"</definedName>
    <definedName name="FDC_60_252">"#"</definedName>
    <definedName name="FDC_60_253">"#"</definedName>
    <definedName name="FDC_60_254">"#"</definedName>
    <definedName name="FDC_60_255">"#"</definedName>
    <definedName name="FDC_60_256">"#"</definedName>
    <definedName name="FDC_60_257">"#"</definedName>
    <definedName name="FDC_60_258">"#"</definedName>
    <definedName name="FDC_60_259">"#"</definedName>
    <definedName name="FDC_60_26">"#"</definedName>
    <definedName name="FDC_60_260">"#"</definedName>
    <definedName name="FDC_60_261">"#"</definedName>
    <definedName name="FDC_60_27">"#"</definedName>
    <definedName name="FDC_60_28">"#"</definedName>
    <definedName name="FDC_60_29">"#"</definedName>
    <definedName name="FDC_60_3">"#"</definedName>
    <definedName name="FDC_60_30">"#"</definedName>
    <definedName name="FDC_60_31">"#"</definedName>
    <definedName name="FDC_60_32">"#"</definedName>
    <definedName name="FDC_60_33">"#"</definedName>
    <definedName name="FDC_60_34">"#"</definedName>
    <definedName name="FDC_60_35">"#"</definedName>
    <definedName name="FDC_60_36">"#"</definedName>
    <definedName name="FDC_60_37">"#"</definedName>
    <definedName name="FDC_60_38">"#"</definedName>
    <definedName name="FDC_60_39">"#"</definedName>
    <definedName name="FDC_60_4">"#"</definedName>
    <definedName name="FDC_60_40">"#"</definedName>
    <definedName name="FDC_60_41">"#"</definedName>
    <definedName name="FDC_60_42">"#"</definedName>
    <definedName name="FDC_60_43">"#"</definedName>
    <definedName name="FDC_60_44">"#"</definedName>
    <definedName name="FDC_60_45">"#"</definedName>
    <definedName name="FDC_60_46">"#"</definedName>
    <definedName name="FDC_60_47">"#"</definedName>
    <definedName name="FDC_60_48">"#"</definedName>
    <definedName name="FDC_60_49">"#"</definedName>
    <definedName name="FDC_60_5">"#"</definedName>
    <definedName name="FDC_60_50">"#"</definedName>
    <definedName name="FDC_60_51">"#"</definedName>
    <definedName name="FDC_60_52">"#"</definedName>
    <definedName name="FDC_60_53">"#"</definedName>
    <definedName name="FDC_60_54">"#"</definedName>
    <definedName name="FDC_60_55">"#"</definedName>
    <definedName name="FDC_60_56">"#"</definedName>
    <definedName name="FDC_60_57">"#"</definedName>
    <definedName name="FDC_60_58">"#"</definedName>
    <definedName name="FDC_60_59">"#"</definedName>
    <definedName name="FDC_60_6">"#"</definedName>
    <definedName name="FDC_60_60">"#"</definedName>
    <definedName name="FDC_60_61">"#"</definedName>
    <definedName name="FDC_60_62">"#"</definedName>
    <definedName name="FDC_60_63">"#"</definedName>
    <definedName name="FDC_60_64">"#"</definedName>
    <definedName name="FDC_60_65">"#"</definedName>
    <definedName name="FDC_60_66">"#"</definedName>
    <definedName name="FDC_60_67">"#"</definedName>
    <definedName name="FDC_60_68">"#"</definedName>
    <definedName name="FDC_60_69">"#"</definedName>
    <definedName name="FDC_60_7">"#"</definedName>
    <definedName name="FDC_60_70">"#"</definedName>
    <definedName name="FDC_60_71">"#"</definedName>
    <definedName name="FDC_60_72">"#"</definedName>
    <definedName name="FDC_60_73">"#"</definedName>
    <definedName name="FDC_60_74">"#"</definedName>
    <definedName name="FDC_60_75">"#"</definedName>
    <definedName name="FDC_60_76">"#"</definedName>
    <definedName name="FDC_60_77">"#"</definedName>
    <definedName name="FDC_60_78">"#"</definedName>
    <definedName name="FDC_60_79">"#"</definedName>
    <definedName name="FDC_60_8">"#"</definedName>
    <definedName name="FDC_60_80">"#"</definedName>
    <definedName name="FDC_60_81">"#"</definedName>
    <definedName name="FDC_60_82">"#"</definedName>
    <definedName name="FDC_60_83">"#"</definedName>
    <definedName name="FDC_60_84">"#"</definedName>
    <definedName name="FDC_60_85">"#"</definedName>
    <definedName name="FDC_60_86">"#"</definedName>
    <definedName name="FDC_60_87">"#"</definedName>
    <definedName name="FDC_60_88">"#"</definedName>
    <definedName name="FDC_60_89">"#"</definedName>
    <definedName name="FDC_60_9">"#"</definedName>
    <definedName name="FDC_60_90">"#"</definedName>
    <definedName name="FDC_60_91">"#"</definedName>
    <definedName name="FDC_60_92">"#"</definedName>
    <definedName name="FDC_60_93">"#"</definedName>
    <definedName name="FDC_60_94">"#"</definedName>
    <definedName name="FDC_60_95">"#"</definedName>
    <definedName name="FDC_60_96">"#"</definedName>
    <definedName name="FDC_60_97">"#"</definedName>
    <definedName name="FDC_60_98">"#"</definedName>
    <definedName name="FDC_60_99">"#"</definedName>
    <definedName name="FDC_61_0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>"#"</definedName>
    <definedName name="FDC_62_1">"#"</definedName>
    <definedName name="FDC_62_10">"#"</definedName>
    <definedName name="FDC_62_100">"#"</definedName>
    <definedName name="FDC_62_101">"#"</definedName>
    <definedName name="FDC_62_102">"#"</definedName>
    <definedName name="FDC_62_103">"#"</definedName>
    <definedName name="FDC_62_104">"#"</definedName>
    <definedName name="FDC_62_105">"#"</definedName>
    <definedName name="FDC_62_106">"#"</definedName>
    <definedName name="FDC_62_107">"#"</definedName>
    <definedName name="FDC_62_108">"#"</definedName>
    <definedName name="FDC_62_109">"#"</definedName>
    <definedName name="FDC_62_11">"#"</definedName>
    <definedName name="FDC_62_110">"#"</definedName>
    <definedName name="FDC_62_111">"#"</definedName>
    <definedName name="FDC_62_112">"#"</definedName>
    <definedName name="FDC_62_113">"#"</definedName>
    <definedName name="FDC_62_114">"#"</definedName>
    <definedName name="FDC_62_115">"#"</definedName>
    <definedName name="FDC_62_116">"#"</definedName>
    <definedName name="FDC_62_117">"#"</definedName>
    <definedName name="FDC_62_118">"#"</definedName>
    <definedName name="FDC_62_119">"#"</definedName>
    <definedName name="FDC_62_12">"#"</definedName>
    <definedName name="FDC_62_120">"#"</definedName>
    <definedName name="FDC_62_121">"#"</definedName>
    <definedName name="FDC_62_122">"#"</definedName>
    <definedName name="FDC_62_123">"#"</definedName>
    <definedName name="FDC_62_124">"#"</definedName>
    <definedName name="FDC_62_125">"#"</definedName>
    <definedName name="FDC_62_126">"#"</definedName>
    <definedName name="FDC_62_127">"#"</definedName>
    <definedName name="FDC_62_128">"#"</definedName>
    <definedName name="FDC_62_129">"#"</definedName>
    <definedName name="FDC_62_13">"#"</definedName>
    <definedName name="FDC_62_130">"#"</definedName>
    <definedName name="FDC_62_131">"#"</definedName>
    <definedName name="FDC_62_132">"#"</definedName>
    <definedName name="FDC_62_133">"#"</definedName>
    <definedName name="FDC_62_134">"#"</definedName>
    <definedName name="FDC_62_135">"#"</definedName>
    <definedName name="FDC_62_136">"#"</definedName>
    <definedName name="FDC_62_137">"#"</definedName>
    <definedName name="FDC_62_138">"#"</definedName>
    <definedName name="FDC_62_139">"#"</definedName>
    <definedName name="FDC_62_14">"#"</definedName>
    <definedName name="FDC_62_140">"#"</definedName>
    <definedName name="FDC_62_141">"#"</definedName>
    <definedName name="FDC_62_142">"#"</definedName>
    <definedName name="FDC_62_143">"#"</definedName>
    <definedName name="FDC_62_144">"#"</definedName>
    <definedName name="FDC_62_145">"#"</definedName>
    <definedName name="FDC_62_146">"#"</definedName>
    <definedName name="FDC_62_147">"#"</definedName>
    <definedName name="FDC_62_148">"#"</definedName>
    <definedName name="FDC_62_149">"#"</definedName>
    <definedName name="FDC_62_15">"#"</definedName>
    <definedName name="FDC_62_150">"#"</definedName>
    <definedName name="FDC_62_151">"#"</definedName>
    <definedName name="FDC_62_152">"#"</definedName>
    <definedName name="FDC_62_153">"#"</definedName>
    <definedName name="FDC_62_154">"#"</definedName>
    <definedName name="FDC_62_155">"#"</definedName>
    <definedName name="FDC_62_156">"#"</definedName>
    <definedName name="FDC_62_157">"#"</definedName>
    <definedName name="FDC_62_158">"#"</definedName>
    <definedName name="FDC_62_159">"#"</definedName>
    <definedName name="FDC_62_16">"#"</definedName>
    <definedName name="FDC_62_160">"#"</definedName>
    <definedName name="FDC_62_161">"#"</definedName>
    <definedName name="FDC_62_162">"#"</definedName>
    <definedName name="FDC_62_163">"#"</definedName>
    <definedName name="FDC_62_164">"#"</definedName>
    <definedName name="FDC_62_165">"#"</definedName>
    <definedName name="FDC_62_166">"#"</definedName>
    <definedName name="FDC_62_167">"#"</definedName>
    <definedName name="FDC_62_168">"#"</definedName>
    <definedName name="FDC_62_169">"#"</definedName>
    <definedName name="FDC_62_17">"#"</definedName>
    <definedName name="FDC_62_170">"#"</definedName>
    <definedName name="FDC_62_171">"#"</definedName>
    <definedName name="FDC_62_172">"#"</definedName>
    <definedName name="FDC_62_173">"#"</definedName>
    <definedName name="FDC_62_174">"#"</definedName>
    <definedName name="FDC_62_175">"#"</definedName>
    <definedName name="FDC_62_176">"#"</definedName>
    <definedName name="FDC_62_177">"#"</definedName>
    <definedName name="FDC_62_178">"#"</definedName>
    <definedName name="FDC_62_179">"#"</definedName>
    <definedName name="FDC_62_18">"#"</definedName>
    <definedName name="FDC_62_180">"#"</definedName>
    <definedName name="FDC_62_181">"#"</definedName>
    <definedName name="FDC_62_182">"#"</definedName>
    <definedName name="FDC_62_183">"#"</definedName>
    <definedName name="FDC_62_184">"#"</definedName>
    <definedName name="FDC_62_185">"#"</definedName>
    <definedName name="FDC_62_186">"#"</definedName>
    <definedName name="FDC_62_187">"#"</definedName>
    <definedName name="FDC_62_188">"#"</definedName>
    <definedName name="FDC_62_189">"#"</definedName>
    <definedName name="FDC_62_19">"#"</definedName>
    <definedName name="FDC_62_190">"#"</definedName>
    <definedName name="FDC_62_191">"#"</definedName>
    <definedName name="FDC_62_192">"#"</definedName>
    <definedName name="FDC_62_193">"#"</definedName>
    <definedName name="FDC_62_194">"#"</definedName>
    <definedName name="FDC_62_195">"#"</definedName>
    <definedName name="FDC_62_196">"#"</definedName>
    <definedName name="FDC_62_197">"#"</definedName>
    <definedName name="FDC_62_198">"#"</definedName>
    <definedName name="FDC_62_199">"#"</definedName>
    <definedName name="FDC_62_2">"#"</definedName>
    <definedName name="FDC_62_20">"#"</definedName>
    <definedName name="FDC_62_200">"#"</definedName>
    <definedName name="FDC_62_201">"#"</definedName>
    <definedName name="FDC_62_202">"#"</definedName>
    <definedName name="FDC_62_203">"#"</definedName>
    <definedName name="FDC_62_204">"#"</definedName>
    <definedName name="FDC_62_205">"#"</definedName>
    <definedName name="FDC_62_206">"#"</definedName>
    <definedName name="FDC_62_207">"#"</definedName>
    <definedName name="FDC_62_208">"#"</definedName>
    <definedName name="FDC_62_209">"#"</definedName>
    <definedName name="FDC_62_21">"#"</definedName>
    <definedName name="FDC_62_210">"#"</definedName>
    <definedName name="FDC_62_211">"#"</definedName>
    <definedName name="FDC_62_212">"#"</definedName>
    <definedName name="FDC_62_213">"#"</definedName>
    <definedName name="FDC_62_214">"#"</definedName>
    <definedName name="FDC_62_215">"#"</definedName>
    <definedName name="FDC_62_216">"#"</definedName>
    <definedName name="FDC_62_217">"#"</definedName>
    <definedName name="FDC_62_218">"#"</definedName>
    <definedName name="FDC_62_219">"#"</definedName>
    <definedName name="FDC_62_22">"#"</definedName>
    <definedName name="FDC_62_220">"#"</definedName>
    <definedName name="FDC_62_221">"#"</definedName>
    <definedName name="FDC_62_222">"#"</definedName>
    <definedName name="FDC_62_223">"#"</definedName>
    <definedName name="FDC_62_224">"#"</definedName>
    <definedName name="FDC_62_225">"#"</definedName>
    <definedName name="FDC_62_226">"#"</definedName>
    <definedName name="FDC_62_227">"#"</definedName>
    <definedName name="FDC_62_228">"#"</definedName>
    <definedName name="FDC_62_229">"#"</definedName>
    <definedName name="FDC_62_23">"#"</definedName>
    <definedName name="FDC_62_230">"#"</definedName>
    <definedName name="FDC_62_231">"#"</definedName>
    <definedName name="FDC_62_232">"#"</definedName>
    <definedName name="FDC_62_233">"#"</definedName>
    <definedName name="FDC_62_234">"#"</definedName>
    <definedName name="FDC_62_235">"#"</definedName>
    <definedName name="FDC_62_236">"#"</definedName>
    <definedName name="FDC_62_237">"#"</definedName>
    <definedName name="FDC_62_238">"#"</definedName>
    <definedName name="FDC_62_239">"#"</definedName>
    <definedName name="FDC_62_24">"#"</definedName>
    <definedName name="FDC_62_240">"#"</definedName>
    <definedName name="FDC_62_241">"#"</definedName>
    <definedName name="FDC_62_242">"#"</definedName>
    <definedName name="FDC_62_243">"#"</definedName>
    <definedName name="FDC_62_244">"#"</definedName>
    <definedName name="FDC_62_245">"#"</definedName>
    <definedName name="FDC_62_246">"#"</definedName>
    <definedName name="FDC_62_247">"#"</definedName>
    <definedName name="FDC_62_248">"#"</definedName>
    <definedName name="FDC_62_249">"#"</definedName>
    <definedName name="FDC_62_25">"#"</definedName>
    <definedName name="FDC_62_250">"#"</definedName>
    <definedName name="FDC_62_251">"#"</definedName>
    <definedName name="FDC_62_252">"#"</definedName>
    <definedName name="FDC_62_253">"#"</definedName>
    <definedName name="FDC_62_254">"#"</definedName>
    <definedName name="FDC_62_255">"#"</definedName>
    <definedName name="FDC_62_256">"#"</definedName>
    <definedName name="FDC_62_257">"#"</definedName>
    <definedName name="FDC_62_258">"#"</definedName>
    <definedName name="FDC_62_259">"#"</definedName>
    <definedName name="FDC_62_26">"#"</definedName>
    <definedName name="FDC_62_260">"#"</definedName>
    <definedName name="FDC_62_261">"#"</definedName>
    <definedName name="FDC_62_27">"#"</definedName>
    <definedName name="FDC_62_28">"#"</definedName>
    <definedName name="FDC_62_29">"#"</definedName>
    <definedName name="FDC_62_3">"#"</definedName>
    <definedName name="FDC_62_30">"#"</definedName>
    <definedName name="FDC_62_31">"#"</definedName>
    <definedName name="FDC_62_32">"#"</definedName>
    <definedName name="FDC_62_33">"#"</definedName>
    <definedName name="FDC_62_34">"#"</definedName>
    <definedName name="FDC_62_35">"#"</definedName>
    <definedName name="FDC_62_36">"#"</definedName>
    <definedName name="FDC_62_37">"#"</definedName>
    <definedName name="FDC_62_38">"#"</definedName>
    <definedName name="FDC_62_39">"#"</definedName>
    <definedName name="FDC_62_4">"#"</definedName>
    <definedName name="FDC_62_40">"#"</definedName>
    <definedName name="FDC_62_41">"#"</definedName>
    <definedName name="FDC_62_42">"#"</definedName>
    <definedName name="FDC_62_43">"#"</definedName>
    <definedName name="FDC_62_44">"#"</definedName>
    <definedName name="FDC_62_45">"#"</definedName>
    <definedName name="FDC_62_46">"#"</definedName>
    <definedName name="FDC_62_47">"#"</definedName>
    <definedName name="FDC_62_48">"#"</definedName>
    <definedName name="FDC_62_49">"#"</definedName>
    <definedName name="FDC_62_5">"#"</definedName>
    <definedName name="FDC_62_50">"#"</definedName>
    <definedName name="FDC_62_51">"#"</definedName>
    <definedName name="FDC_62_52">"#"</definedName>
    <definedName name="FDC_62_53">"#"</definedName>
    <definedName name="FDC_62_54">"#"</definedName>
    <definedName name="FDC_62_55">"#"</definedName>
    <definedName name="FDC_62_56">"#"</definedName>
    <definedName name="FDC_62_57">"#"</definedName>
    <definedName name="FDC_62_58">"#"</definedName>
    <definedName name="FDC_62_59">"#"</definedName>
    <definedName name="FDC_62_6">"#"</definedName>
    <definedName name="FDC_62_60">"#"</definedName>
    <definedName name="FDC_62_61">"#"</definedName>
    <definedName name="FDC_62_62">"#"</definedName>
    <definedName name="FDC_62_63">"#"</definedName>
    <definedName name="FDC_62_64">"#"</definedName>
    <definedName name="FDC_62_65">"#"</definedName>
    <definedName name="FDC_62_66">"#"</definedName>
    <definedName name="FDC_62_67">"#"</definedName>
    <definedName name="FDC_62_68">"#"</definedName>
    <definedName name="FDC_62_69">"#"</definedName>
    <definedName name="FDC_62_7">"#"</definedName>
    <definedName name="FDC_62_70">"#"</definedName>
    <definedName name="FDC_62_71">"#"</definedName>
    <definedName name="FDC_62_72">"#"</definedName>
    <definedName name="FDC_62_73">"#"</definedName>
    <definedName name="FDC_62_74">"#"</definedName>
    <definedName name="FDC_62_75">"#"</definedName>
    <definedName name="FDC_62_76">"#"</definedName>
    <definedName name="FDC_62_77">"#"</definedName>
    <definedName name="FDC_62_78">"#"</definedName>
    <definedName name="FDC_62_79">"#"</definedName>
    <definedName name="FDC_62_8">"#"</definedName>
    <definedName name="FDC_62_80">"#"</definedName>
    <definedName name="FDC_62_81">"#"</definedName>
    <definedName name="FDC_62_82">"#"</definedName>
    <definedName name="FDC_62_83">"#"</definedName>
    <definedName name="FDC_62_84">"#"</definedName>
    <definedName name="FDC_62_85">"#"</definedName>
    <definedName name="FDC_62_86">"#"</definedName>
    <definedName name="FDC_62_87">"#"</definedName>
    <definedName name="FDC_62_88">"#"</definedName>
    <definedName name="FDC_62_89">"#"</definedName>
    <definedName name="FDC_62_9">"#"</definedName>
    <definedName name="FDC_62_90">"#"</definedName>
    <definedName name="FDC_62_91">"#"</definedName>
    <definedName name="FDC_62_92">"#"</definedName>
    <definedName name="FDC_62_93">"#"</definedName>
    <definedName name="FDC_62_94">"#"</definedName>
    <definedName name="FDC_62_95">"#"</definedName>
    <definedName name="FDC_62_96">"#"</definedName>
    <definedName name="FDC_62_97">"#"</definedName>
    <definedName name="FDC_62_98">"#"</definedName>
    <definedName name="FDC_62_99">"#"</definedName>
    <definedName name="FDC_63_0">"#"</definedName>
    <definedName name="FDC_63_1">"#"</definedName>
    <definedName name="FDC_63_10">"#"</definedName>
    <definedName name="FDC_63_100">"#"</definedName>
    <definedName name="FDC_63_101">"#"</definedName>
    <definedName name="FDC_63_102">"#"</definedName>
    <definedName name="FDC_63_103">"#"</definedName>
    <definedName name="FDC_63_104">"#"</definedName>
    <definedName name="FDC_63_105">"#"</definedName>
    <definedName name="FDC_63_106">"#"</definedName>
    <definedName name="FDC_63_107">"#"</definedName>
    <definedName name="FDC_63_108">"#"</definedName>
    <definedName name="FDC_63_109">"#"</definedName>
    <definedName name="FDC_63_11">"#"</definedName>
    <definedName name="FDC_63_110">"#"</definedName>
    <definedName name="FDC_63_111">"#"</definedName>
    <definedName name="FDC_63_112">"#"</definedName>
    <definedName name="FDC_63_113">"#"</definedName>
    <definedName name="FDC_63_114">"#"</definedName>
    <definedName name="FDC_63_115">"#"</definedName>
    <definedName name="FDC_63_116">"#"</definedName>
    <definedName name="FDC_63_117">"#"</definedName>
    <definedName name="FDC_63_118">"#"</definedName>
    <definedName name="FDC_63_119">"#"</definedName>
    <definedName name="FDC_63_12">"#"</definedName>
    <definedName name="FDC_63_120">"#"</definedName>
    <definedName name="FDC_63_121">"#"</definedName>
    <definedName name="FDC_63_122">"#"</definedName>
    <definedName name="FDC_63_123">"#"</definedName>
    <definedName name="FDC_63_124">"#"</definedName>
    <definedName name="FDC_63_125">"#"</definedName>
    <definedName name="FDC_63_126">"#"</definedName>
    <definedName name="FDC_63_127">"#"</definedName>
    <definedName name="FDC_63_128">"#"</definedName>
    <definedName name="FDC_63_129">"#"</definedName>
    <definedName name="FDC_63_13">"#"</definedName>
    <definedName name="FDC_63_130">"#"</definedName>
    <definedName name="FDC_63_131">"#"</definedName>
    <definedName name="FDC_63_132">"#"</definedName>
    <definedName name="FDC_63_133">"#"</definedName>
    <definedName name="FDC_63_134">"#"</definedName>
    <definedName name="FDC_63_135">"#"</definedName>
    <definedName name="FDC_63_136">"#"</definedName>
    <definedName name="FDC_63_137">"#"</definedName>
    <definedName name="FDC_63_138">"#"</definedName>
    <definedName name="FDC_63_139">"#"</definedName>
    <definedName name="FDC_63_14">"#"</definedName>
    <definedName name="FDC_63_140">"#"</definedName>
    <definedName name="FDC_63_141">"#"</definedName>
    <definedName name="FDC_63_142">"#"</definedName>
    <definedName name="FDC_63_143">"#"</definedName>
    <definedName name="FDC_63_144">"#"</definedName>
    <definedName name="FDC_63_145">"#"</definedName>
    <definedName name="FDC_63_146">"#"</definedName>
    <definedName name="FDC_63_147">"#"</definedName>
    <definedName name="FDC_63_148">"#"</definedName>
    <definedName name="FDC_63_149">"#"</definedName>
    <definedName name="FDC_63_15">"#"</definedName>
    <definedName name="FDC_63_150">"#"</definedName>
    <definedName name="FDC_63_151">"#"</definedName>
    <definedName name="FDC_63_152">"#"</definedName>
    <definedName name="FDC_63_153">"#"</definedName>
    <definedName name="FDC_63_154">"#"</definedName>
    <definedName name="FDC_63_155">"#"</definedName>
    <definedName name="FDC_63_156">"#"</definedName>
    <definedName name="FDC_63_157">"#"</definedName>
    <definedName name="FDC_63_158">"#"</definedName>
    <definedName name="FDC_63_159">"#"</definedName>
    <definedName name="FDC_63_16">"#"</definedName>
    <definedName name="FDC_63_160">"#"</definedName>
    <definedName name="FDC_63_161">"#"</definedName>
    <definedName name="FDC_63_162">"#"</definedName>
    <definedName name="FDC_63_163">"#"</definedName>
    <definedName name="FDC_63_164">"#"</definedName>
    <definedName name="FDC_63_165">"#"</definedName>
    <definedName name="FDC_63_166">"#"</definedName>
    <definedName name="FDC_63_167">"#"</definedName>
    <definedName name="FDC_63_168">"#"</definedName>
    <definedName name="FDC_63_169">"#"</definedName>
    <definedName name="FDC_63_17">"#"</definedName>
    <definedName name="FDC_63_170">"#"</definedName>
    <definedName name="FDC_63_171">"#"</definedName>
    <definedName name="FDC_63_172">"#"</definedName>
    <definedName name="FDC_63_173">"#"</definedName>
    <definedName name="FDC_63_174">"#"</definedName>
    <definedName name="FDC_63_175">"#"</definedName>
    <definedName name="FDC_63_176">"#"</definedName>
    <definedName name="FDC_63_177">"#"</definedName>
    <definedName name="FDC_63_178">"#"</definedName>
    <definedName name="FDC_63_179">"#"</definedName>
    <definedName name="FDC_63_18">"#"</definedName>
    <definedName name="FDC_63_180">"#"</definedName>
    <definedName name="FDC_63_181">"#"</definedName>
    <definedName name="FDC_63_182">"#"</definedName>
    <definedName name="FDC_63_183">"#"</definedName>
    <definedName name="FDC_63_184">"#"</definedName>
    <definedName name="FDC_63_185">"#"</definedName>
    <definedName name="FDC_63_186">"#"</definedName>
    <definedName name="FDC_63_187">"#"</definedName>
    <definedName name="FDC_63_188">"#"</definedName>
    <definedName name="FDC_63_189">"#"</definedName>
    <definedName name="FDC_63_19">"#"</definedName>
    <definedName name="FDC_63_190">"#"</definedName>
    <definedName name="FDC_63_191">"#"</definedName>
    <definedName name="FDC_63_192">"#"</definedName>
    <definedName name="FDC_63_193">"#"</definedName>
    <definedName name="FDC_63_194">"#"</definedName>
    <definedName name="FDC_63_195">"#"</definedName>
    <definedName name="FDC_63_196">"#"</definedName>
    <definedName name="FDC_63_197">"#"</definedName>
    <definedName name="FDC_63_198">"#"</definedName>
    <definedName name="FDC_63_199">"#"</definedName>
    <definedName name="FDC_63_2">"#"</definedName>
    <definedName name="FDC_63_20">"#"</definedName>
    <definedName name="FDC_63_200">"#"</definedName>
    <definedName name="FDC_63_201">"#"</definedName>
    <definedName name="FDC_63_202">"#"</definedName>
    <definedName name="FDC_63_203">"#"</definedName>
    <definedName name="FDC_63_204">"#"</definedName>
    <definedName name="FDC_63_205">"#"</definedName>
    <definedName name="FDC_63_206">"#"</definedName>
    <definedName name="FDC_63_207">"#"</definedName>
    <definedName name="FDC_63_208">"#"</definedName>
    <definedName name="FDC_63_209">"#"</definedName>
    <definedName name="FDC_63_21">"#"</definedName>
    <definedName name="FDC_63_210">"#"</definedName>
    <definedName name="FDC_63_211">"#"</definedName>
    <definedName name="FDC_63_212">"#"</definedName>
    <definedName name="FDC_63_213">"#"</definedName>
    <definedName name="FDC_63_214">"#"</definedName>
    <definedName name="FDC_63_215">"#"</definedName>
    <definedName name="FDC_63_216">"#"</definedName>
    <definedName name="FDC_63_217">"#"</definedName>
    <definedName name="FDC_63_218">"#"</definedName>
    <definedName name="FDC_63_219">"#"</definedName>
    <definedName name="FDC_63_22">"#"</definedName>
    <definedName name="FDC_63_220">"#"</definedName>
    <definedName name="FDC_63_221">"#"</definedName>
    <definedName name="FDC_63_222">"#"</definedName>
    <definedName name="FDC_63_223">"#"</definedName>
    <definedName name="FDC_63_224">"#"</definedName>
    <definedName name="FDC_63_225">"#"</definedName>
    <definedName name="FDC_63_226">"#"</definedName>
    <definedName name="FDC_63_227">"#"</definedName>
    <definedName name="FDC_63_228">"#"</definedName>
    <definedName name="FDC_63_229">"#"</definedName>
    <definedName name="FDC_63_23">"#"</definedName>
    <definedName name="FDC_63_230">"#"</definedName>
    <definedName name="FDC_63_231">"#"</definedName>
    <definedName name="FDC_63_232">"#"</definedName>
    <definedName name="FDC_63_233">"#"</definedName>
    <definedName name="FDC_63_234">"#"</definedName>
    <definedName name="FDC_63_235">"#"</definedName>
    <definedName name="FDC_63_236">"#"</definedName>
    <definedName name="FDC_63_237">"#"</definedName>
    <definedName name="FDC_63_238">"#"</definedName>
    <definedName name="FDC_63_239">"#"</definedName>
    <definedName name="FDC_63_24">"#"</definedName>
    <definedName name="FDC_63_240">"#"</definedName>
    <definedName name="FDC_63_241">"#"</definedName>
    <definedName name="FDC_63_242">"#"</definedName>
    <definedName name="FDC_63_243">"#"</definedName>
    <definedName name="FDC_63_244">"#"</definedName>
    <definedName name="FDC_63_245">"#"</definedName>
    <definedName name="FDC_63_246">"#"</definedName>
    <definedName name="FDC_63_247">"#"</definedName>
    <definedName name="FDC_63_248">"#"</definedName>
    <definedName name="FDC_63_249">"#"</definedName>
    <definedName name="FDC_63_25">"#"</definedName>
    <definedName name="FDC_63_250">"#"</definedName>
    <definedName name="FDC_63_251">"#"</definedName>
    <definedName name="FDC_63_252">"#"</definedName>
    <definedName name="FDC_63_253">"#"</definedName>
    <definedName name="FDC_63_254">"#"</definedName>
    <definedName name="FDC_63_255">"#"</definedName>
    <definedName name="FDC_63_256">"#"</definedName>
    <definedName name="FDC_63_257">"#"</definedName>
    <definedName name="FDC_63_258">"#"</definedName>
    <definedName name="FDC_63_259">"#"</definedName>
    <definedName name="FDC_63_26">"#"</definedName>
    <definedName name="FDC_63_260">"#"</definedName>
    <definedName name="FDC_63_261">"#"</definedName>
    <definedName name="FDC_63_27">"#"</definedName>
    <definedName name="FDC_63_28">"#"</definedName>
    <definedName name="FDC_63_29">"#"</definedName>
    <definedName name="FDC_63_3">"#"</definedName>
    <definedName name="FDC_63_30">"#"</definedName>
    <definedName name="FDC_63_31">"#"</definedName>
    <definedName name="FDC_63_32">"#"</definedName>
    <definedName name="FDC_63_33">"#"</definedName>
    <definedName name="FDC_63_34">"#"</definedName>
    <definedName name="FDC_63_35">"#"</definedName>
    <definedName name="FDC_63_36">"#"</definedName>
    <definedName name="FDC_63_37">"#"</definedName>
    <definedName name="FDC_63_38">"#"</definedName>
    <definedName name="FDC_63_39">"#"</definedName>
    <definedName name="FDC_63_4">"#"</definedName>
    <definedName name="FDC_63_40">"#"</definedName>
    <definedName name="FDC_63_41">"#"</definedName>
    <definedName name="FDC_63_42">"#"</definedName>
    <definedName name="FDC_63_43">"#"</definedName>
    <definedName name="FDC_63_44">"#"</definedName>
    <definedName name="FDC_63_45">"#"</definedName>
    <definedName name="FDC_63_46">"#"</definedName>
    <definedName name="FDC_63_47">"#"</definedName>
    <definedName name="FDC_63_48">"#"</definedName>
    <definedName name="FDC_63_49">"#"</definedName>
    <definedName name="FDC_63_5">"#"</definedName>
    <definedName name="FDC_63_50">"#"</definedName>
    <definedName name="FDC_63_51">"#"</definedName>
    <definedName name="FDC_63_52">"#"</definedName>
    <definedName name="FDC_63_53">"#"</definedName>
    <definedName name="FDC_63_54">"#"</definedName>
    <definedName name="FDC_63_55">"#"</definedName>
    <definedName name="FDC_63_56">"#"</definedName>
    <definedName name="FDC_63_57">"#"</definedName>
    <definedName name="FDC_63_58">"#"</definedName>
    <definedName name="FDC_63_59">"#"</definedName>
    <definedName name="FDC_63_6">"#"</definedName>
    <definedName name="FDC_63_60">"#"</definedName>
    <definedName name="FDC_63_61">"#"</definedName>
    <definedName name="FDC_63_62">"#"</definedName>
    <definedName name="FDC_63_63">"#"</definedName>
    <definedName name="FDC_63_64">"#"</definedName>
    <definedName name="FDC_63_65">"#"</definedName>
    <definedName name="FDC_63_66">"#"</definedName>
    <definedName name="FDC_63_67">"#"</definedName>
    <definedName name="FDC_63_68">"#"</definedName>
    <definedName name="FDC_63_69">"#"</definedName>
    <definedName name="FDC_63_7">"#"</definedName>
    <definedName name="FDC_63_70">"#"</definedName>
    <definedName name="FDC_63_71">"#"</definedName>
    <definedName name="FDC_63_72">"#"</definedName>
    <definedName name="FDC_63_73">"#"</definedName>
    <definedName name="FDC_63_74">"#"</definedName>
    <definedName name="FDC_63_75">"#"</definedName>
    <definedName name="FDC_63_76">"#"</definedName>
    <definedName name="FDC_63_77">"#"</definedName>
    <definedName name="FDC_63_78">"#"</definedName>
    <definedName name="FDC_63_79">"#"</definedName>
    <definedName name="FDC_63_8">"#"</definedName>
    <definedName name="FDC_63_80">"#"</definedName>
    <definedName name="FDC_63_81">"#"</definedName>
    <definedName name="FDC_63_82">"#"</definedName>
    <definedName name="FDC_63_83">"#"</definedName>
    <definedName name="FDC_63_84">"#"</definedName>
    <definedName name="FDC_63_85">"#"</definedName>
    <definedName name="FDC_63_86">"#"</definedName>
    <definedName name="FDC_63_87">"#"</definedName>
    <definedName name="FDC_63_88">"#"</definedName>
    <definedName name="FDC_63_89">"#"</definedName>
    <definedName name="FDC_63_9">"#"</definedName>
    <definedName name="FDC_63_90">"#"</definedName>
    <definedName name="FDC_63_91">"#"</definedName>
    <definedName name="FDC_63_92">"#"</definedName>
    <definedName name="FDC_63_93">"#"</definedName>
    <definedName name="FDC_63_94">"#"</definedName>
    <definedName name="FDC_63_95">"#"</definedName>
    <definedName name="FDC_63_96">"#"</definedName>
    <definedName name="FDC_63_97">"#"</definedName>
    <definedName name="FDC_63_98">"#"</definedName>
    <definedName name="FDC_63_99">"#"</definedName>
    <definedName name="FDC_64_0">"#"</definedName>
    <definedName name="FDC_64_1">"#"</definedName>
    <definedName name="FDC_64_10">"#"</definedName>
    <definedName name="FDC_64_100">"#"</definedName>
    <definedName name="FDC_64_101">"#"</definedName>
    <definedName name="FDC_64_102">"#"</definedName>
    <definedName name="FDC_64_103">"#"</definedName>
    <definedName name="FDC_64_104">"#"</definedName>
    <definedName name="FDC_64_105">"#"</definedName>
    <definedName name="FDC_64_106">"#"</definedName>
    <definedName name="FDC_64_107">"#"</definedName>
    <definedName name="FDC_64_108">"#"</definedName>
    <definedName name="FDC_64_109">"#"</definedName>
    <definedName name="FDC_64_11">"#"</definedName>
    <definedName name="FDC_64_110">"#"</definedName>
    <definedName name="FDC_64_111">"#"</definedName>
    <definedName name="FDC_64_112">"#"</definedName>
    <definedName name="FDC_64_113">"#"</definedName>
    <definedName name="FDC_64_114">"#"</definedName>
    <definedName name="FDC_64_115">"#"</definedName>
    <definedName name="FDC_64_116">"#"</definedName>
    <definedName name="FDC_64_117">"#"</definedName>
    <definedName name="FDC_64_118">"#"</definedName>
    <definedName name="FDC_64_119">"#"</definedName>
    <definedName name="FDC_64_12">"#"</definedName>
    <definedName name="FDC_64_120">"#"</definedName>
    <definedName name="FDC_64_121">"#"</definedName>
    <definedName name="FDC_64_122">"#"</definedName>
    <definedName name="FDC_64_123">"#"</definedName>
    <definedName name="FDC_64_124">"#"</definedName>
    <definedName name="FDC_64_125">"#"</definedName>
    <definedName name="FDC_64_126">"#"</definedName>
    <definedName name="FDC_64_127">"#"</definedName>
    <definedName name="FDC_64_128">"#"</definedName>
    <definedName name="FDC_64_129">"#"</definedName>
    <definedName name="FDC_64_13">"#"</definedName>
    <definedName name="FDC_64_130">"#"</definedName>
    <definedName name="FDC_64_131">"#"</definedName>
    <definedName name="FDC_64_132">"#"</definedName>
    <definedName name="FDC_64_133">"#"</definedName>
    <definedName name="FDC_64_134">"#"</definedName>
    <definedName name="FDC_64_135">"#"</definedName>
    <definedName name="FDC_64_136">"#"</definedName>
    <definedName name="FDC_64_137">"#"</definedName>
    <definedName name="FDC_64_138">"#"</definedName>
    <definedName name="FDC_64_139">"#"</definedName>
    <definedName name="FDC_64_14">"#"</definedName>
    <definedName name="FDC_64_140">"#"</definedName>
    <definedName name="FDC_64_141">"#"</definedName>
    <definedName name="FDC_64_142">"#"</definedName>
    <definedName name="FDC_64_143">"#"</definedName>
    <definedName name="FDC_64_144">"#"</definedName>
    <definedName name="FDC_64_145">"#"</definedName>
    <definedName name="FDC_64_146">"#"</definedName>
    <definedName name="FDC_64_147">"#"</definedName>
    <definedName name="FDC_64_148">"#"</definedName>
    <definedName name="FDC_64_149">"#"</definedName>
    <definedName name="FDC_64_15">"#"</definedName>
    <definedName name="FDC_64_150">"#"</definedName>
    <definedName name="FDC_64_151">"#"</definedName>
    <definedName name="FDC_64_152">"#"</definedName>
    <definedName name="FDC_64_153">"#"</definedName>
    <definedName name="FDC_64_154">"#"</definedName>
    <definedName name="FDC_64_155">"#"</definedName>
    <definedName name="FDC_64_156">"#"</definedName>
    <definedName name="FDC_64_157">"#"</definedName>
    <definedName name="FDC_64_158">"#"</definedName>
    <definedName name="FDC_64_159">"#"</definedName>
    <definedName name="FDC_64_16">"#"</definedName>
    <definedName name="FDC_64_160">"#"</definedName>
    <definedName name="FDC_64_161">"#"</definedName>
    <definedName name="FDC_64_162">"#"</definedName>
    <definedName name="FDC_64_163">"#"</definedName>
    <definedName name="FDC_64_164">"#"</definedName>
    <definedName name="FDC_64_165">"#"</definedName>
    <definedName name="FDC_64_166">"#"</definedName>
    <definedName name="FDC_64_167">"#"</definedName>
    <definedName name="FDC_64_168">"#"</definedName>
    <definedName name="FDC_64_169">"#"</definedName>
    <definedName name="FDC_64_17">"#"</definedName>
    <definedName name="FDC_64_170">"#"</definedName>
    <definedName name="FDC_64_171">"#"</definedName>
    <definedName name="FDC_64_172">"#"</definedName>
    <definedName name="FDC_64_173">"#"</definedName>
    <definedName name="FDC_64_174">"#"</definedName>
    <definedName name="FDC_64_175">"#"</definedName>
    <definedName name="FDC_64_176">"#"</definedName>
    <definedName name="FDC_64_177">"#"</definedName>
    <definedName name="FDC_64_178">"#"</definedName>
    <definedName name="FDC_64_179">"#"</definedName>
    <definedName name="FDC_64_18">"#"</definedName>
    <definedName name="FDC_64_180">"#"</definedName>
    <definedName name="FDC_64_181">"#"</definedName>
    <definedName name="FDC_64_182">"#"</definedName>
    <definedName name="FDC_64_183">"#"</definedName>
    <definedName name="FDC_64_184">"#"</definedName>
    <definedName name="FDC_64_185">"#"</definedName>
    <definedName name="FDC_64_186">"#"</definedName>
    <definedName name="FDC_64_187">"#"</definedName>
    <definedName name="FDC_64_188">"#"</definedName>
    <definedName name="FDC_64_189">"#"</definedName>
    <definedName name="FDC_64_19">"#"</definedName>
    <definedName name="FDC_64_190">"#"</definedName>
    <definedName name="FDC_64_191">"#"</definedName>
    <definedName name="FDC_64_192">"#"</definedName>
    <definedName name="FDC_64_193">"#"</definedName>
    <definedName name="FDC_64_194">"#"</definedName>
    <definedName name="FDC_64_195">"#"</definedName>
    <definedName name="FDC_64_196">"#"</definedName>
    <definedName name="FDC_64_197">"#"</definedName>
    <definedName name="FDC_64_198">"#"</definedName>
    <definedName name="FDC_64_199">"#"</definedName>
    <definedName name="FDC_64_2">"#"</definedName>
    <definedName name="FDC_64_20">"#"</definedName>
    <definedName name="FDC_64_200">"#"</definedName>
    <definedName name="FDC_64_201">"#"</definedName>
    <definedName name="FDC_64_202">"#"</definedName>
    <definedName name="FDC_64_203">"#"</definedName>
    <definedName name="FDC_64_204">"#"</definedName>
    <definedName name="FDC_64_205">"#"</definedName>
    <definedName name="FDC_64_206">"#"</definedName>
    <definedName name="FDC_64_207">"#"</definedName>
    <definedName name="FDC_64_208">"#"</definedName>
    <definedName name="FDC_64_209">"#"</definedName>
    <definedName name="FDC_64_21">"#"</definedName>
    <definedName name="FDC_64_210">"#"</definedName>
    <definedName name="FDC_64_211">"#"</definedName>
    <definedName name="FDC_64_212">"#"</definedName>
    <definedName name="FDC_64_213">"#"</definedName>
    <definedName name="FDC_64_214">"#"</definedName>
    <definedName name="FDC_64_215">"#"</definedName>
    <definedName name="FDC_64_216">"#"</definedName>
    <definedName name="FDC_64_217">"#"</definedName>
    <definedName name="FDC_64_218">"#"</definedName>
    <definedName name="FDC_64_219">"#"</definedName>
    <definedName name="FDC_64_22">"#"</definedName>
    <definedName name="FDC_64_220">"#"</definedName>
    <definedName name="FDC_64_221">"#"</definedName>
    <definedName name="FDC_64_222">"#"</definedName>
    <definedName name="FDC_64_223">"#"</definedName>
    <definedName name="FDC_64_224">"#"</definedName>
    <definedName name="FDC_64_225">"#"</definedName>
    <definedName name="FDC_64_226">"#"</definedName>
    <definedName name="FDC_64_227">"#"</definedName>
    <definedName name="FDC_64_228">"#"</definedName>
    <definedName name="FDC_64_229">"#"</definedName>
    <definedName name="FDC_64_23">"#"</definedName>
    <definedName name="FDC_64_230">"#"</definedName>
    <definedName name="FDC_64_231">"#"</definedName>
    <definedName name="FDC_64_232">"#"</definedName>
    <definedName name="FDC_64_233">"#"</definedName>
    <definedName name="FDC_64_234">"#"</definedName>
    <definedName name="FDC_64_235">"#"</definedName>
    <definedName name="FDC_64_236">"#"</definedName>
    <definedName name="FDC_64_237">"#"</definedName>
    <definedName name="FDC_64_238">"#"</definedName>
    <definedName name="FDC_64_239">"#"</definedName>
    <definedName name="FDC_64_24">"#"</definedName>
    <definedName name="FDC_64_240">"#"</definedName>
    <definedName name="FDC_64_241">"#"</definedName>
    <definedName name="FDC_64_242">"#"</definedName>
    <definedName name="FDC_64_243">"#"</definedName>
    <definedName name="FDC_64_244">"#"</definedName>
    <definedName name="FDC_64_245">"#"</definedName>
    <definedName name="FDC_64_246">"#"</definedName>
    <definedName name="FDC_64_247">"#"</definedName>
    <definedName name="FDC_64_248">"#"</definedName>
    <definedName name="FDC_64_249">"#"</definedName>
    <definedName name="FDC_64_25">"#"</definedName>
    <definedName name="FDC_64_250">"#"</definedName>
    <definedName name="FDC_64_251">"#"</definedName>
    <definedName name="FDC_64_252">"#"</definedName>
    <definedName name="FDC_64_253">"#"</definedName>
    <definedName name="FDC_64_254">"#"</definedName>
    <definedName name="FDC_64_255">"#"</definedName>
    <definedName name="FDC_64_256">"#"</definedName>
    <definedName name="FDC_64_257">"#"</definedName>
    <definedName name="FDC_64_258">"#"</definedName>
    <definedName name="FDC_64_259">"#"</definedName>
    <definedName name="FDC_64_26">"#"</definedName>
    <definedName name="FDC_64_260">"#"</definedName>
    <definedName name="FDC_64_261">"#"</definedName>
    <definedName name="FDC_64_27">"#"</definedName>
    <definedName name="FDC_64_28">"#"</definedName>
    <definedName name="FDC_64_29">"#"</definedName>
    <definedName name="FDC_64_3">"#"</definedName>
    <definedName name="FDC_64_30">"#"</definedName>
    <definedName name="FDC_64_31">"#"</definedName>
    <definedName name="FDC_64_32">"#"</definedName>
    <definedName name="FDC_64_33">"#"</definedName>
    <definedName name="FDC_64_34">"#"</definedName>
    <definedName name="FDC_64_35">"#"</definedName>
    <definedName name="FDC_64_36">"#"</definedName>
    <definedName name="FDC_64_37">"#"</definedName>
    <definedName name="FDC_64_38">"#"</definedName>
    <definedName name="FDC_64_39">"#"</definedName>
    <definedName name="FDC_64_4">"#"</definedName>
    <definedName name="FDC_64_40">"#"</definedName>
    <definedName name="FDC_64_41">"#"</definedName>
    <definedName name="FDC_64_42">"#"</definedName>
    <definedName name="FDC_64_43">"#"</definedName>
    <definedName name="FDC_64_44">"#"</definedName>
    <definedName name="FDC_64_45">"#"</definedName>
    <definedName name="FDC_64_46">"#"</definedName>
    <definedName name="FDC_64_47">"#"</definedName>
    <definedName name="FDC_64_48">"#"</definedName>
    <definedName name="FDC_64_49">"#"</definedName>
    <definedName name="FDC_64_5">"#"</definedName>
    <definedName name="FDC_64_50">"#"</definedName>
    <definedName name="FDC_64_51">"#"</definedName>
    <definedName name="FDC_64_52">"#"</definedName>
    <definedName name="FDC_64_53">"#"</definedName>
    <definedName name="FDC_64_54">"#"</definedName>
    <definedName name="FDC_64_55">"#"</definedName>
    <definedName name="FDC_64_56">"#"</definedName>
    <definedName name="FDC_64_57">"#"</definedName>
    <definedName name="FDC_64_58">"#"</definedName>
    <definedName name="FDC_64_59">"#"</definedName>
    <definedName name="FDC_64_6">"#"</definedName>
    <definedName name="FDC_64_60">"#"</definedName>
    <definedName name="FDC_64_61">"#"</definedName>
    <definedName name="FDC_64_62">"#"</definedName>
    <definedName name="FDC_64_63">"#"</definedName>
    <definedName name="FDC_64_64">"#"</definedName>
    <definedName name="FDC_64_65">"#"</definedName>
    <definedName name="FDC_64_66">"#"</definedName>
    <definedName name="FDC_64_67">"#"</definedName>
    <definedName name="FDC_64_68">"#"</definedName>
    <definedName name="FDC_64_69">"#"</definedName>
    <definedName name="FDC_64_7">"#"</definedName>
    <definedName name="FDC_64_70">"#"</definedName>
    <definedName name="FDC_64_71">"#"</definedName>
    <definedName name="FDC_64_72">"#"</definedName>
    <definedName name="FDC_64_73">"#"</definedName>
    <definedName name="FDC_64_74">"#"</definedName>
    <definedName name="FDC_64_75">"#"</definedName>
    <definedName name="FDC_64_76">"#"</definedName>
    <definedName name="FDC_64_77">"#"</definedName>
    <definedName name="FDC_64_78">"#"</definedName>
    <definedName name="FDC_64_79">"#"</definedName>
    <definedName name="FDC_64_8">"#"</definedName>
    <definedName name="FDC_64_80">"#"</definedName>
    <definedName name="FDC_64_81">"#"</definedName>
    <definedName name="FDC_64_82">"#"</definedName>
    <definedName name="FDC_64_83">"#"</definedName>
    <definedName name="FDC_64_84">"#"</definedName>
    <definedName name="FDC_64_85">"#"</definedName>
    <definedName name="FDC_64_86">"#"</definedName>
    <definedName name="FDC_64_87">"#"</definedName>
    <definedName name="FDC_64_88">"#"</definedName>
    <definedName name="FDC_64_89">"#"</definedName>
    <definedName name="FDC_64_9">"#"</definedName>
    <definedName name="FDC_64_90">"#"</definedName>
    <definedName name="FDC_64_91">"#"</definedName>
    <definedName name="FDC_64_92">"#"</definedName>
    <definedName name="FDC_64_93">"#"</definedName>
    <definedName name="FDC_64_94">"#"</definedName>
    <definedName name="FDC_64_95">"#"</definedName>
    <definedName name="FDC_64_96">"#"</definedName>
    <definedName name="FDC_64_97">"#"</definedName>
    <definedName name="FDC_64_98">"#"</definedName>
    <definedName name="FDC_64_99">"#"</definedName>
    <definedName name="FDC_65_0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>"#"</definedName>
    <definedName name="FDC_7_1">"#"</definedName>
    <definedName name="FDC_7_2">"#"</definedName>
    <definedName name="FDC_7_3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>"#"</definedName>
    <definedName name="FDC_8_1">"#"</definedName>
    <definedName name="FDC_8_2">"#"</definedName>
    <definedName name="FDC_8_3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>"#"</definedName>
    <definedName name="FDC_9_1">"#"</definedName>
    <definedName name="FDC_9_2">"#"</definedName>
    <definedName name="FDC_9_3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>"A35795"</definedName>
    <definedName name="FDD_10_2">"A36160"</definedName>
    <definedName name="FDD_10_3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>"E35795"</definedName>
    <definedName name="FDD_11_2">"E36160"</definedName>
    <definedName name="FDD_11_3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>"E35795"</definedName>
    <definedName name="FDD_12_2">"E36160"</definedName>
    <definedName name="FDD_12_3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>"A35795"</definedName>
    <definedName name="FDD_19_2">"E36160"</definedName>
    <definedName name="FDD_19_3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>"U35795"</definedName>
    <definedName name="FDD_25_2">"U36160"</definedName>
    <definedName name="FDD_25_3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>"A35795"</definedName>
    <definedName name="FDD_41_2">"E36160"</definedName>
    <definedName name="FDD_41_3">"E36525"</definedName>
    <definedName name="FDD_42_0" hidden="1">"U25569"</definedName>
    <definedName name="FDD_42_1">"U35795"</definedName>
    <definedName name="FDD_42_2">"U36160"</definedName>
    <definedName name="FDD_42_3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>"E35795"</definedName>
    <definedName name="FDD_5_2">"E36160"</definedName>
    <definedName name="FDD_5_3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>"A35044"</definedName>
    <definedName name="FDD_58_101">"A35051"</definedName>
    <definedName name="FDD_58_102">"A35058"</definedName>
    <definedName name="FDD_58_103">"A35065"</definedName>
    <definedName name="FDD_58_104">"A35072"</definedName>
    <definedName name="FDD_58_105">"A35079"</definedName>
    <definedName name="FDD_58_106">"A35086"</definedName>
    <definedName name="FDD_58_107">"A35093"</definedName>
    <definedName name="FDD_58_108">"A35100"</definedName>
    <definedName name="FDD_58_109">"A35107"</definedName>
    <definedName name="FDD_58_11" hidden="1">"A34699"</definedName>
    <definedName name="FDD_58_110">"A35114"</definedName>
    <definedName name="FDD_58_111">"A35121"</definedName>
    <definedName name="FDD_58_112">"A35128"</definedName>
    <definedName name="FDD_58_113">"A35135"</definedName>
    <definedName name="FDD_58_114">"A35142"</definedName>
    <definedName name="FDD_58_115">"A35149"</definedName>
    <definedName name="FDD_58_116">"A35156"</definedName>
    <definedName name="FDD_58_117">"A35162"</definedName>
    <definedName name="FDD_58_118">"A35170"</definedName>
    <definedName name="FDD_58_119">"A35177"</definedName>
    <definedName name="FDD_58_12" hidden="1">"A35064"</definedName>
    <definedName name="FDD_58_120">"A35184"</definedName>
    <definedName name="FDD_58_121">"A35191"</definedName>
    <definedName name="FDD_58_122">"A35198"</definedName>
    <definedName name="FDD_58_123">"A35205"</definedName>
    <definedName name="FDD_58_124">"A35212"</definedName>
    <definedName name="FDD_58_125">"A35219"</definedName>
    <definedName name="FDD_58_126">"A35226"</definedName>
    <definedName name="FDD_58_127">"A35233"</definedName>
    <definedName name="FDD_58_128">"A35240"</definedName>
    <definedName name="FDD_58_129">"A35247"</definedName>
    <definedName name="FDD_58_13" hidden="1">"A35430"</definedName>
    <definedName name="FDD_58_130">"A35254"</definedName>
    <definedName name="FDD_58_131">"A35261"</definedName>
    <definedName name="FDD_58_132">"A35268"</definedName>
    <definedName name="FDD_58_133">"A35275"</definedName>
    <definedName name="FDD_58_134">"A35282"</definedName>
    <definedName name="FDD_58_135">"A35289"</definedName>
    <definedName name="FDD_58_136">"A35296"</definedName>
    <definedName name="FDD_58_137">"A35303"</definedName>
    <definedName name="FDD_58_138">"A35310"</definedName>
    <definedName name="FDD_58_139">"A35317"</definedName>
    <definedName name="FDD_58_14" hidden="1">"A35795"</definedName>
    <definedName name="FDD_58_140">"A35324"</definedName>
    <definedName name="FDD_58_141">"A35331"</definedName>
    <definedName name="FDD_58_142">"A35338"</definedName>
    <definedName name="FDD_58_143">"A35345"</definedName>
    <definedName name="FDD_58_144">"A35352"</definedName>
    <definedName name="FDD_58_145">"A35359"</definedName>
    <definedName name="FDD_58_146">"A35366"</definedName>
    <definedName name="FDD_58_147">"A35373"</definedName>
    <definedName name="FDD_58_148">"A35380"</definedName>
    <definedName name="FDD_58_149">"A35387"</definedName>
    <definedName name="FDD_58_15">"A34449"</definedName>
    <definedName name="FDD_58_150">"A35394"</definedName>
    <definedName name="FDD_58_151">"A35401"</definedName>
    <definedName name="FDD_58_152">"A35408"</definedName>
    <definedName name="FDD_58_153">"A35415"</definedName>
    <definedName name="FDD_58_154">"A35422"</definedName>
    <definedName name="FDD_58_155">"A35429"</definedName>
    <definedName name="FDD_58_156">"A35436"</definedName>
    <definedName name="FDD_58_157">"A35443"</definedName>
    <definedName name="FDD_58_158">"A35450"</definedName>
    <definedName name="FDD_58_159">"A35457"</definedName>
    <definedName name="FDD_58_16">"A34456"</definedName>
    <definedName name="FDD_58_160">"A35464"</definedName>
    <definedName name="FDD_58_161">"A35471"</definedName>
    <definedName name="FDD_58_162">"A35478"</definedName>
    <definedName name="FDD_58_163">"A35485"</definedName>
    <definedName name="FDD_58_164">"A35492"</definedName>
    <definedName name="FDD_58_165">"A35499"</definedName>
    <definedName name="FDD_58_166">"A35506"</definedName>
    <definedName name="FDD_58_167">"A35513"</definedName>
    <definedName name="FDD_58_168">"A35520"</definedName>
    <definedName name="FDD_58_169">"A35527"</definedName>
    <definedName name="FDD_58_17">"A34463"</definedName>
    <definedName name="FDD_58_170">"A35534"</definedName>
    <definedName name="FDD_58_171">"A35541"</definedName>
    <definedName name="FDD_58_172">"A35548"</definedName>
    <definedName name="FDD_58_173">"A35555"</definedName>
    <definedName name="FDD_58_174">"A35562"</definedName>
    <definedName name="FDD_58_175">"A35569"</definedName>
    <definedName name="FDD_58_176">"A35576"</definedName>
    <definedName name="FDD_58_177">"A35583"</definedName>
    <definedName name="FDD_58_178">"A35590"</definedName>
    <definedName name="FDD_58_179">"A35597"</definedName>
    <definedName name="FDD_58_18">"A34470"</definedName>
    <definedName name="FDD_58_180">"A35604"</definedName>
    <definedName name="FDD_58_181">"A35611"</definedName>
    <definedName name="FDD_58_182">"A35618"</definedName>
    <definedName name="FDD_58_183">"A35625"</definedName>
    <definedName name="FDD_58_184">"A35632"</definedName>
    <definedName name="FDD_58_185">"A35639"</definedName>
    <definedName name="FDD_58_186">"A35646"</definedName>
    <definedName name="FDD_58_187">"A35653"</definedName>
    <definedName name="FDD_58_188">"A35660"</definedName>
    <definedName name="FDD_58_189">"A35667"</definedName>
    <definedName name="FDD_58_19">"A34477"</definedName>
    <definedName name="FDD_58_190">"A35674"</definedName>
    <definedName name="FDD_58_191">"A35681"</definedName>
    <definedName name="FDD_58_192">"A35688"</definedName>
    <definedName name="FDD_58_193">"A35695"</definedName>
    <definedName name="FDD_58_194">"A35702"</definedName>
    <definedName name="FDD_58_195">"A35709"</definedName>
    <definedName name="FDD_58_196">"A35716"</definedName>
    <definedName name="FDD_58_197">"A35723"</definedName>
    <definedName name="FDD_58_198">"A35730"</definedName>
    <definedName name="FDD_58_199">"A35737"</definedName>
    <definedName name="FDD_58_2" hidden="1">"A31412"</definedName>
    <definedName name="FDD_58_20">"A34484"</definedName>
    <definedName name="FDD_58_200">"A35744"</definedName>
    <definedName name="FDD_58_201">"A35751"</definedName>
    <definedName name="FDD_58_202">"A35758"</definedName>
    <definedName name="FDD_58_203">"A35765"</definedName>
    <definedName name="FDD_58_204">"A35772"</definedName>
    <definedName name="FDD_58_205">"A35779"</definedName>
    <definedName name="FDD_58_206">"A35786"</definedName>
    <definedName name="FDD_58_207">"A35793"</definedName>
    <definedName name="FDD_58_208">"A35800"</definedName>
    <definedName name="FDD_58_209">"A35807"</definedName>
    <definedName name="FDD_58_21">"A34491"</definedName>
    <definedName name="FDD_58_210">"A35814"</definedName>
    <definedName name="FDD_58_211">"A35821"</definedName>
    <definedName name="FDD_58_212">"A35828"</definedName>
    <definedName name="FDD_58_213">"A35835"</definedName>
    <definedName name="FDD_58_214">"A35842"</definedName>
    <definedName name="FDD_58_215">"A35849"</definedName>
    <definedName name="FDD_58_216">"A35856"</definedName>
    <definedName name="FDD_58_217">"A35863"</definedName>
    <definedName name="FDD_58_218">"A35870"</definedName>
    <definedName name="FDD_58_219">"A35877"</definedName>
    <definedName name="FDD_58_22">"A34498"</definedName>
    <definedName name="FDD_58_220">"A35884"</definedName>
    <definedName name="FDD_58_221">"A35891"</definedName>
    <definedName name="FDD_58_222">"A35898"</definedName>
    <definedName name="FDD_58_223">"A35905"</definedName>
    <definedName name="FDD_58_224">"A35912"</definedName>
    <definedName name="FDD_58_225">"A35919"</definedName>
    <definedName name="FDD_58_226">"A35926"</definedName>
    <definedName name="FDD_58_227">"A35933"</definedName>
    <definedName name="FDD_58_228">"A35940"</definedName>
    <definedName name="FDD_58_229">"A35947"</definedName>
    <definedName name="FDD_58_23">"A34505"</definedName>
    <definedName name="FDD_58_230">"A35954"</definedName>
    <definedName name="FDD_58_231">"A35961"</definedName>
    <definedName name="FDD_58_232">"A35968"</definedName>
    <definedName name="FDD_58_233">"A35975"</definedName>
    <definedName name="FDD_58_234">"A35982"</definedName>
    <definedName name="FDD_58_235">"A35989"</definedName>
    <definedName name="FDD_58_236">"A35996"</definedName>
    <definedName name="FDD_58_237">"A36003"</definedName>
    <definedName name="FDD_58_238">"A36010"</definedName>
    <definedName name="FDD_58_239">"A36017"</definedName>
    <definedName name="FDD_58_24">"A34512"</definedName>
    <definedName name="FDD_58_240">"A36024"</definedName>
    <definedName name="FDD_58_241">"A36031"</definedName>
    <definedName name="FDD_58_242">"A36038"</definedName>
    <definedName name="FDD_58_243">"A36045"</definedName>
    <definedName name="FDD_58_244">"A36052"</definedName>
    <definedName name="FDD_58_245">"A36059"</definedName>
    <definedName name="FDD_58_246">"A36066"</definedName>
    <definedName name="FDD_58_247">"A36073"</definedName>
    <definedName name="FDD_58_248">"A36080"</definedName>
    <definedName name="FDD_58_249">"A36087"</definedName>
    <definedName name="FDD_58_25">"A34519"</definedName>
    <definedName name="FDD_58_250">"A36094"</definedName>
    <definedName name="FDD_58_251">"A36101"</definedName>
    <definedName name="FDD_58_252">"A36108"</definedName>
    <definedName name="FDD_58_253">"A36115"</definedName>
    <definedName name="FDD_58_254">"A36122"</definedName>
    <definedName name="FDD_58_255">"A36129"</definedName>
    <definedName name="FDD_58_256">"A36136"</definedName>
    <definedName name="FDD_58_257">"A36143"</definedName>
    <definedName name="FDD_58_258">"A36150"</definedName>
    <definedName name="FDD_58_259">"A36157"</definedName>
    <definedName name="FDD_58_26">"A34526"</definedName>
    <definedName name="FDD_58_260">"A36164"</definedName>
    <definedName name="FDD_58_27">"A34533"</definedName>
    <definedName name="FDD_58_28">"A34540"</definedName>
    <definedName name="FDD_58_29">"A34547"</definedName>
    <definedName name="FDD_58_3" hidden="1">"A31777"</definedName>
    <definedName name="FDD_58_30">"A34554"</definedName>
    <definedName name="FDD_58_31">"A34561"</definedName>
    <definedName name="FDD_58_32">"A34568"</definedName>
    <definedName name="FDD_58_33">"A34575"</definedName>
    <definedName name="FDD_58_34">"A34582"</definedName>
    <definedName name="FDD_58_35">"A34589"</definedName>
    <definedName name="FDD_58_36">"A34596"</definedName>
    <definedName name="FDD_58_37">"A34603"</definedName>
    <definedName name="FDD_58_38">"A34610"</definedName>
    <definedName name="FDD_58_39">"A34617"</definedName>
    <definedName name="FDD_58_4" hidden="1">"A32142"</definedName>
    <definedName name="FDD_58_40">"A34624"</definedName>
    <definedName name="FDD_58_41">"A34631"</definedName>
    <definedName name="FDD_58_42">"A34638"</definedName>
    <definedName name="FDD_58_43">"A34645"</definedName>
    <definedName name="FDD_58_44">"A34652"</definedName>
    <definedName name="FDD_58_45">"A34659"</definedName>
    <definedName name="FDD_58_46">"A34666"</definedName>
    <definedName name="FDD_58_47">"A34673"</definedName>
    <definedName name="FDD_58_48">"A34680"</definedName>
    <definedName name="FDD_58_49">"A34687"</definedName>
    <definedName name="FDD_58_5" hidden="1">"A32508"</definedName>
    <definedName name="FDD_58_50">"A34694"</definedName>
    <definedName name="FDD_58_51">"A34701"</definedName>
    <definedName name="FDD_58_52">"A34708"</definedName>
    <definedName name="FDD_58_53">"A34715"</definedName>
    <definedName name="FDD_58_54">"A34722"</definedName>
    <definedName name="FDD_58_55">"A34729"</definedName>
    <definedName name="FDD_58_56">"A34736"</definedName>
    <definedName name="FDD_58_57">"A34743"</definedName>
    <definedName name="FDD_58_58">"A34750"</definedName>
    <definedName name="FDD_58_59">"A34757"</definedName>
    <definedName name="FDD_58_6" hidden="1">"A32873"</definedName>
    <definedName name="FDD_58_60">"A34764"</definedName>
    <definedName name="FDD_58_61">"A34771"</definedName>
    <definedName name="FDD_58_62">"A34778"</definedName>
    <definedName name="FDD_58_63">"A34785"</definedName>
    <definedName name="FDD_58_64">"A34792"</definedName>
    <definedName name="FDD_58_65">"A34799"</definedName>
    <definedName name="FDD_58_66">"A34806"</definedName>
    <definedName name="FDD_58_67">"A34813"</definedName>
    <definedName name="FDD_58_68">"A34820"</definedName>
    <definedName name="FDD_58_69">"A34827"</definedName>
    <definedName name="FDD_58_7" hidden="1">"A33238"</definedName>
    <definedName name="FDD_58_70">"A34834"</definedName>
    <definedName name="FDD_58_71">"A34841"</definedName>
    <definedName name="FDD_58_72">"A34848"</definedName>
    <definedName name="FDD_58_73">"A34855"</definedName>
    <definedName name="FDD_58_74">"A34862"</definedName>
    <definedName name="FDD_58_75">"A34869"</definedName>
    <definedName name="FDD_58_76">"A34876"</definedName>
    <definedName name="FDD_58_77">"A34883"</definedName>
    <definedName name="FDD_58_78">"A34890"</definedName>
    <definedName name="FDD_58_79">"A34897"</definedName>
    <definedName name="FDD_58_8" hidden="1">"A33603"</definedName>
    <definedName name="FDD_58_80">"A34904"</definedName>
    <definedName name="FDD_58_81">"A34911"</definedName>
    <definedName name="FDD_58_82">"A34918"</definedName>
    <definedName name="FDD_58_83">"A34925"</definedName>
    <definedName name="FDD_58_84">"A34932"</definedName>
    <definedName name="FDD_58_85">"A34939"</definedName>
    <definedName name="FDD_58_86">"A34946"</definedName>
    <definedName name="FDD_58_87">"A34953"</definedName>
    <definedName name="FDD_58_88">"A34960"</definedName>
    <definedName name="FDD_58_89">"A34967"</definedName>
    <definedName name="FDD_58_9" hidden="1">"A33969"</definedName>
    <definedName name="FDD_58_90">"A34974"</definedName>
    <definedName name="FDD_58_91">"A34981"</definedName>
    <definedName name="FDD_58_92">"A34988"</definedName>
    <definedName name="FDD_58_93">"A34995"</definedName>
    <definedName name="FDD_58_94">"A35002"</definedName>
    <definedName name="FDD_58_95">"A35009"</definedName>
    <definedName name="FDD_58_96">"A35016"</definedName>
    <definedName name="FDD_58_97">"A35023"</definedName>
    <definedName name="FDD_58_98">"A35030"</definedName>
    <definedName name="FDD_58_99">"A35037"</definedName>
    <definedName name="FDD_59_0" hidden="1">"A30681"</definedName>
    <definedName name="FDD_59_1" hidden="1">"A31047"</definedName>
    <definedName name="FDD_59_10" hidden="1">"A34334"</definedName>
    <definedName name="FDD_59_100">"A35044"</definedName>
    <definedName name="FDD_59_101">"A35051"</definedName>
    <definedName name="FDD_59_102">"A35059"</definedName>
    <definedName name="FDD_59_103">"A35065"</definedName>
    <definedName name="FDD_59_104">"A35072"</definedName>
    <definedName name="FDD_59_105">"A35079"</definedName>
    <definedName name="FDD_59_106">"A35086"</definedName>
    <definedName name="FDD_59_107">"A35093"</definedName>
    <definedName name="FDD_59_108">"A35100"</definedName>
    <definedName name="FDD_59_109">"A35107"</definedName>
    <definedName name="FDD_59_11" hidden="1">"A34699"</definedName>
    <definedName name="FDD_59_110">"A35114"</definedName>
    <definedName name="FDD_59_111">"A35121"</definedName>
    <definedName name="FDD_59_112">"A35128"</definedName>
    <definedName name="FDD_59_113">"A35135"</definedName>
    <definedName name="FDD_59_114">"A35141"</definedName>
    <definedName name="FDD_59_115">"A35149"</definedName>
    <definedName name="FDD_59_116">"A35156"</definedName>
    <definedName name="FDD_59_117">"A35163"</definedName>
    <definedName name="FDD_59_118">"A35170"</definedName>
    <definedName name="FDD_59_119">"A35177"</definedName>
    <definedName name="FDD_59_12" hidden="1">"A35064"</definedName>
    <definedName name="FDD_59_120">"A35184"</definedName>
    <definedName name="FDD_59_121">"A35192"</definedName>
    <definedName name="FDD_59_122">"A35198"</definedName>
    <definedName name="FDD_59_123">"A35205"</definedName>
    <definedName name="FDD_59_124">"A35213"</definedName>
    <definedName name="FDD_59_125">"A35219"</definedName>
    <definedName name="FDD_59_126">"A35226"</definedName>
    <definedName name="FDD_59_127">"A35233"</definedName>
    <definedName name="FDD_59_128">"A35240"</definedName>
    <definedName name="FDD_59_129">"A35247"</definedName>
    <definedName name="FDD_59_13" hidden="1">"A35430"</definedName>
    <definedName name="FDD_59_130">"A35254"</definedName>
    <definedName name="FDD_59_131">"A35261"</definedName>
    <definedName name="FDD_59_132">"A35268"</definedName>
    <definedName name="FDD_59_133">"A35275"</definedName>
    <definedName name="FDD_59_134">"A35282"</definedName>
    <definedName name="FDD_59_135">"A35289"</definedName>
    <definedName name="FDD_59_136">"A35296"</definedName>
    <definedName name="FDD_59_137">"A35303"</definedName>
    <definedName name="FDD_59_138">"A35310"</definedName>
    <definedName name="FDD_59_139">"A35317"</definedName>
    <definedName name="FDD_59_14" hidden="1">"A35795"</definedName>
    <definedName name="FDD_59_140">"A35324"</definedName>
    <definedName name="FDD_59_141">"A35331"</definedName>
    <definedName name="FDD_59_142">"A35338"</definedName>
    <definedName name="FDD_59_143">"A35345"</definedName>
    <definedName name="FDD_59_144">"A35352"</definedName>
    <definedName name="FDD_59_145">"A35359"</definedName>
    <definedName name="FDD_59_146">"A35366"</definedName>
    <definedName name="FDD_59_147">"A35373"</definedName>
    <definedName name="FDD_59_148">"A35380"</definedName>
    <definedName name="FDD_59_149">"A35387"</definedName>
    <definedName name="FDD_59_15">"A34449"</definedName>
    <definedName name="FDD_59_150">"A35394"</definedName>
    <definedName name="FDD_59_151">"A35401"</definedName>
    <definedName name="FDD_59_152">"A35408"</definedName>
    <definedName name="FDD_59_153">"A35415"</definedName>
    <definedName name="FDD_59_154">"A35422"</definedName>
    <definedName name="FDD_59_155">"A35429"</definedName>
    <definedName name="FDD_59_156">"A35436"</definedName>
    <definedName name="FDD_59_157">"A35443"</definedName>
    <definedName name="FDD_59_158">"A35450"</definedName>
    <definedName name="FDD_59_159">"A35457"</definedName>
    <definedName name="FDD_59_16">"A34457"</definedName>
    <definedName name="FDD_59_160">"A35464"</definedName>
    <definedName name="FDD_59_161">"A35471"</definedName>
    <definedName name="FDD_59_162">"A35478"</definedName>
    <definedName name="FDD_59_163">"A35485"</definedName>
    <definedName name="FDD_59_164">"A35492"</definedName>
    <definedName name="FDD_59_165">"A35499"</definedName>
    <definedName name="FDD_59_166">"A35506"</definedName>
    <definedName name="FDD_59_167">"A35513"</definedName>
    <definedName name="FDD_59_168">"A35521"</definedName>
    <definedName name="FDD_59_169">"A35527"</definedName>
    <definedName name="FDD_59_17">"A34463"</definedName>
    <definedName name="FDD_59_170">"A35534"</definedName>
    <definedName name="FDD_59_171">"A35541"</definedName>
    <definedName name="FDD_59_172">"A35548"</definedName>
    <definedName name="FDD_59_173">"A35556"</definedName>
    <definedName name="FDD_59_174">"A35562"</definedName>
    <definedName name="FDD_59_175">"A35569"</definedName>
    <definedName name="FDD_59_176">"A35577"</definedName>
    <definedName name="FDD_59_177">"A35583"</definedName>
    <definedName name="FDD_59_178">"A35590"</definedName>
    <definedName name="FDD_59_179">"A35597"</definedName>
    <definedName name="FDD_59_18">"A34470"</definedName>
    <definedName name="FDD_59_180">"A35604"</definedName>
    <definedName name="FDD_59_181">"A35611"</definedName>
    <definedName name="FDD_59_182">"A35618"</definedName>
    <definedName name="FDD_59_183">"A35625"</definedName>
    <definedName name="FDD_59_184">"A35632"</definedName>
    <definedName name="FDD_59_185">"A35639"</definedName>
    <definedName name="FDD_59_186">"A35646"</definedName>
    <definedName name="FDD_59_187">"A35653"</definedName>
    <definedName name="FDD_59_188">"A35660"</definedName>
    <definedName name="FDD_59_189">"A35668"</definedName>
    <definedName name="FDD_59_19">"A34477"</definedName>
    <definedName name="FDD_59_190">"A35674"</definedName>
    <definedName name="FDD_59_191">"A35681"</definedName>
    <definedName name="FDD_59_192">"A35688"</definedName>
    <definedName name="FDD_59_193">"A35695"</definedName>
    <definedName name="FDD_59_194">"A35702"</definedName>
    <definedName name="FDD_59_195">"A35709"</definedName>
    <definedName name="FDD_59_196">"A35716"</definedName>
    <definedName name="FDD_59_197">"A35723"</definedName>
    <definedName name="FDD_59_198">"A35730"</definedName>
    <definedName name="FDD_59_199">"A35737"</definedName>
    <definedName name="FDD_59_2" hidden="1">"A31412"</definedName>
    <definedName name="FDD_59_20">"A34485"</definedName>
    <definedName name="FDD_59_200">"A35744"</definedName>
    <definedName name="FDD_59_201">"A35751"</definedName>
    <definedName name="FDD_59_202">"A35758"</definedName>
    <definedName name="FDD_59_203">"A35765"</definedName>
    <definedName name="FDD_59_204">"A35772"</definedName>
    <definedName name="FDD_59_205">"A35779"</definedName>
    <definedName name="FDD_59_206">"A35786"</definedName>
    <definedName name="FDD_59_207">"A35793"</definedName>
    <definedName name="FDD_59_208">"A35800"</definedName>
    <definedName name="FDD_59_209">"A35807"</definedName>
    <definedName name="FDD_59_21">"A34491"</definedName>
    <definedName name="FDD_59_210">"A35814"</definedName>
    <definedName name="FDD_59_211">"A35821"</definedName>
    <definedName name="FDD_59_212">"A35828"</definedName>
    <definedName name="FDD_59_213">"A35835"</definedName>
    <definedName name="FDD_59_214">"A35842"</definedName>
    <definedName name="FDD_59_215">"A35849"</definedName>
    <definedName name="FDD_59_216">"A35856"</definedName>
    <definedName name="FDD_59_217">"A35863"</definedName>
    <definedName name="FDD_59_218">"A35870"</definedName>
    <definedName name="FDD_59_219">"A35877"</definedName>
    <definedName name="FDD_59_22">"A34498"</definedName>
    <definedName name="FDD_59_220">"A35884"</definedName>
    <definedName name="FDD_59_221">"A35891"</definedName>
    <definedName name="FDD_59_222">"A35899"</definedName>
    <definedName name="FDD_59_223">"A35905"</definedName>
    <definedName name="FDD_59_224">"A35912"</definedName>
    <definedName name="FDD_59_225">"A35919"</definedName>
    <definedName name="FDD_59_226">"A35926"</definedName>
    <definedName name="FDD_59_227">"A35933"</definedName>
    <definedName name="FDD_59_228">"A35941"</definedName>
    <definedName name="FDD_59_229">"A35947"</definedName>
    <definedName name="FDD_59_23">"A34505"</definedName>
    <definedName name="FDD_59_230">"A35954"</definedName>
    <definedName name="FDD_59_231">"A35961"</definedName>
    <definedName name="FDD_59_232">"A35968"</definedName>
    <definedName name="FDD_59_233">"A35975"</definedName>
    <definedName name="FDD_59_234">"A35982"</definedName>
    <definedName name="FDD_59_235">"A35989"</definedName>
    <definedName name="FDD_59_236">"A35996"</definedName>
    <definedName name="FDD_59_237">"A36003"</definedName>
    <definedName name="FDD_59_238">"A36010"</definedName>
    <definedName name="FDD_59_239">"A36017"</definedName>
    <definedName name="FDD_59_24">"A34512"</definedName>
    <definedName name="FDD_59_240">"A36024"</definedName>
    <definedName name="FDD_59_241">"A36031"</definedName>
    <definedName name="FDD_59_242">"A36039"</definedName>
    <definedName name="FDD_59_243">"A36045"</definedName>
    <definedName name="FDD_59_244">"A36052"</definedName>
    <definedName name="FDD_59_245">"A36059"</definedName>
    <definedName name="FDD_59_246">"A36066"</definedName>
    <definedName name="FDD_59_247">"A36073"</definedName>
    <definedName name="FDD_59_248">"A36080"</definedName>
    <definedName name="FDD_59_249">"A36087"</definedName>
    <definedName name="FDD_59_25">"A34519"</definedName>
    <definedName name="FDD_59_250">"A36094"</definedName>
    <definedName name="FDD_59_251">"A36101"</definedName>
    <definedName name="FDD_59_252">"A36108"</definedName>
    <definedName name="FDD_59_253">"A36116"</definedName>
    <definedName name="FDD_59_254">"A36122"</definedName>
    <definedName name="FDD_59_255">"A36129"</definedName>
    <definedName name="FDD_59_256">"A36136"</definedName>
    <definedName name="FDD_59_257">"A36143"</definedName>
    <definedName name="FDD_59_258">"A36150"</definedName>
    <definedName name="FDD_59_259">"A36157"</definedName>
    <definedName name="FDD_59_26">"A34526"</definedName>
    <definedName name="FDD_59_260">"A36164"</definedName>
    <definedName name="FDD_59_27">"A34533"</definedName>
    <definedName name="FDD_59_28">"A34540"</definedName>
    <definedName name="FDD_59_29">"A34547"</definedName>
    <definedName name="FDD_59_3" hidden="1">"A31777"</definedName>
    <definedName name="FDD_59_30">"A34554"</definedName>
    <definedName name="FDD_59_31">"A34561"</definedName>
    <definedName name="FDD_59_32">"A34568"</definedName>
    <definedName name="FDD_59_33">"A34576"</definedName>
    <definedName name="FDD_59_34">"A34582"</definedName>
    <definedName name="FDD_59_35">"A34589"</definedName>
    <definedName name="FDD_59_36">"A34596"</definedName>
    <definedName name="FDD_59_37">"A34603"</definedName>
    <definedName name="FDD_59_38">"A34610"</definedName>
    <definedName name="FDD_59_39">"A34617"</definedName>
    <definedName name="FDD_59_4" hidden="1">"A32142"</definedName>
    <definedName name="FDD_59_40">"A34624"</definedName>
    <definedName name="FDD_59_41">"A34631"</definedName>
    <definedName name="FDD_59_42">"A34638"</definedName>
    <definedName name="FDD_59_43">"A34645"</definedName>
    <definedName name="FDD_59_44">"A34652"</definedName>
    <definedName name="FDD_59_45">"A34659"</definedName>
    <definedName name="FDD_59_46">"A34666"</definedName>
    <definedName name="FDD_59_47">"A34673"</definedName>
    <definedName name="FDD_59_48">"A34680"</definedName>
    <definedName name="FDD_59_49">"A34687"</definedName>
    <definedName name="FDD_59_5" hidden="1">"A32508"</definedName>
    <definedName name="FDD_59_50">"A34696"</definedName>
    <definedName name="FDD_59_51">"A34702"</definedName>
    <definedName name="FDD_59_52">"A34708"</definedName>
    <definedName name="FDD_59_53">"A34715"</definedName>
    <definedName name="FDD_59_54">"A34722"</definedName>
    <definedName name="FDD_59_55">"A34729"</definedName>
    <definedName name="FDD_59_56">"A34736"</definedName>
    <definedName name="FDD_59_57">"A34743"</definedName>
    <definedName name="FDD_59_58">"A34750"</definedName>
    <definedName name="FDD_59_59">"A34757"</definedName>
    <definedName name="FDD_59_6" hidden="1">"A32873"</definedName>
    <definedName name="FDD_59_60">"A34764"</definedName>
    <definedName name="FDD_59_61">"A34771"</definedName>
    <definedName name="FDD_59_62">"A34778"</definedName>
    <definedName name="FDD_59_63">"A34785"</definedName>
    <definedName name="FDD_59_64">"A34792"</definedName>
    <definedName name="FDD_59_65">"A34799"</definedName>
    <definedName name="FDD_59_66">"A34807"</definedName>
    <definedName name="FDD_59_67">"A34813"</definedName>
    <definedName name="FDD_59_68">"A34820"</definedName>
    <definedName name="FDD_59_69">"A34828"</definedName>
    <definedName name="FDD_59_7" hidden="1">"A33238"</definedName>
    <definedName name="FDD_59_70">"A34834"</definedName>
    <definedName name="FDD_59_71">"A34841"</definedName>
    <definedName name="FDD_59_72">"A34848"</definedName>
    <definedName name="FDD_59_73">"A34855"</definedName>
    <definedName name="FDD_59_74">"A34862"</definedName>
    <definedName name="FDD_59_75">"A34870"</definedName>
    <definedName name="FDD_59_76">"A34876"</definedName>
    <definedName name="FDD_59_77">"A34883"</definedName>
    <definedName name="FDD_59_78">"A34891"</definedName>
    <definedName name="FDD_59_79">"A34897"</definedName>
    <definedName name="FDD_59_8" hidden="1">"A33603"</definedName>
    <definedName name="FDD_59_80">"A34904"</definedName>
    <definedName name="FDD_59_81">"A34911"</definedName>
    <definedName name="FDD_59_82">"A34918"</definedName>
    <definedName name="FDD_59_83">"A34925"</definedName>
    <definedName name="FDD_59_84">"A34932"</definedName>
    <definedName name="FDD_59_85">"A34940"</definedName>
    <definedName name="FDD_59_86">"A34946"</definedName>
    <definedName name="FDD_59_87">"A34953"</definedName>
    <definedName name="FDD_59_88">"A34960"</definedName>
    <definedName name="FDD_59_89">"A34967"</definedName>
    <definedName name="FDD_59_9" hidden="1">"A33969"</definedName>
    <definedName name="FDD_59_90">"A34974"</definedName>
    <definedName name="FDD_59_91">"A34981"</definedName>
    <definedName name="FDD_59_92">"A34988"</definedName>
    <definedName name="FDD_59_93">"A34995"</definedName>
    <definedName name="FDD_59_94">"A35002"</definedName>
    <definedName name="FDD_59_95">"A35009"</definedName>
    <definedName name="FDD_59_96">"A35016"</definedName>
    <definedName name="FDD_59_97">"A35023"</definedName>
    <definedName name="FDD_59_98">"A35030"</definedName>
    <definedName name="FDD_59_99">"A35037"</definedName>
    <definedName name="FDD_6_0" hidden="1">"A25569"</definedName>
    <definedName name="FDD_6_1">"A35795"</definedName>
    <definedName name="FDD_6_2">"E36160"</definedName>
    <definedName name="FDD_6_3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>"E35795"</definedName>
    <definedName name="FDD_7_2">"E36160"</definedName>
    <definedName name="FDD_7_3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>"E35795"</definedName>
    <definedName name="FDD_8_2">"E36160"</definedName>
    <definedName name="FDD_8_3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>"E35795"</definedName>
    <definedName name="FDD_9_2">"E36160"</definedName>
    <definedName name="FDD_9_3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fdfdfdf" hidden="1">{#N/A,#N/A,FALSE,"Aging Summary";#N/A,#N/A,FALSE,"Ratio Analysis";#N/A,#N/A,FALSE,"Test 120 Day Accts";#N/A,#N/A,FALSE,"Tickmarks"}</definedName>
    <definedName name="fdgdfgd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fdsf" hidden="1">{"pemandy2k",#N/A,FALSE,"PEMANDY2K"}</definedName>
    <definedName name="fdsfdsf" hidden="1">{0,0,FALSE,0}</definedName>
    <definedName name="fdsfse" hidden="1">{0,0,"",0}</definedName>
    <definedName name="fdssd" hidden="1">{0,0,"",0}</definedName>
    <definedName name="FedValidate">#REF!</definedName>
    <definedName name="fff">{"Country",0,"Auto","Auto",""}</definedName>
    <definedName name="fff\\\\" hidden="1">'[57]2010 Shares Budget'!#REF!</definedName>
    <definedName name="ffff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ffffffffffffff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ffffffffffffffggggggggggg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fffy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fkie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g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ghj">{"Jan","Feb","Mar","Apr","May","Jun","Jul","Aug","Sep","Oct","Nov","Dec";"January","February","March","April","May","June","July","August","September","October","November","December"}</definedName>
    <definedName name="fifteen">#REF!</definedName>
    <definedName name="FILE">#N/A</definedName>
    <definedName name="FINCopyDirection">1</definedName>
    <definedName name="FINCriteriaType">1</definedName>
    <definedName name="FindMe" hidden="1">{"Brylane Weekly",#N/A,FALSE,"Weekly-Brylane";"Batch Comparison",#N/A,FALSE,"Batch Comparison";"Prescreen Comparison",#N/A,FALSE,"Batch Comparison"}</definedName>
    <definedName name="FindMeAlso" hidden="1">{"Shop At Home Weekly",#N/A,FALSE,"Weekly-Shop At Home"}</definedName>
    <definedName name="FindMeToo" hidden="1">{"Variance Report",#N/A,TRUE,"Variances";"Monthly Report",#N/A,TRUE,"Monthly";"Published Report",#N/A,TRUE,"Published";"Coo-Brylane",#N/A,TRUE,"COO-Brylane";"Coo-Shop At Home",#N/A,TRUE,"COO-Shop At Home"}</definedName>
    <definedName name="findthiserror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indthiserroraswell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FINOptions">"0,0,1,1,1,0,0,-1,0,0,2,0,"</definedName>
    <definedName name="five">#REF!</definedName>
    <definedName name="FiveYr">#REF!</definedName>
    <definedName name="fklfkjk" hidden="1">{"'TG'!$A$1:$L$37"}</definedName>
    <definedName name="FM_BK1">[58]A!#REF!</definedName>
    <definedName name="FM_BK2">[58]A!#REF!</definedName>
    <definedName name="FM_BK3">[58]A!#REF!</definedName>
    <definedName name="FM_BK4">[58]A!#REF!</definedName>
    <definedName name="FM_BK5">[58]A!#REF!</definedName>
    <definedName name="FM_BK6">[58]A!#REF!</definedName>
    <definedName name="Footnote">#REF!</definedName>
    <definedName name="FORM">#REF!</definedName>
    <definedName name="Format">#REF!</definedName>
    <definedName name="four" hidden="1">'[59]206 Net Income'!$C$17,'[59]206 Net Income'!#REF!,'[59]206 Net Income'!$E$15,'[59]206 Net Income'!$E$17,'[59]206 Net Income'!$D$25:$D$27,'[59]206 Net Income'!$D$22,'[59]206 Net Income'!$D$11:$D$15,'[59]206 Net Income'!$D$17:$D$20</definedName>
    <definedName name="FP_RTCElligibilityEstimate">#REF!</definedName>
    <definedName name="FR_CODE_COPY_LINK">" "</definedName>
    <definedName name="FR_CODE_DOWNLOAD_START">" "</definedName>
    <definedName name="FR_CODE_STOCK_LINK">" "</definedName>
    <definedName name="FR_COM_ABBR">" "</definedName>
    <definedName name="FR_COM_ABBR_LINK">"case"</definedName>
    <definedName name="FR_COM_AGG">0</definedName>
    <definedName name="FR_COM_NAME_LINK">" "</definedName>
    <definedName name="FR_COU_ABBR">" "</definedName>
    <definedName name="FR_COU_ABBR_LINK">" "</definedName>
    <definedName name="FR_COU_NAME_LINK">" "</definedName>
    <definedName name="FR_DATABOX_DOWNLOAD">"N"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PROTECT">"TRUE"</definedName>
    <definedName name="FR_RATIO_ABBR">"VDF_RATIO_BUNDLE"</definedName>
    <definedName name="FR_RATIO_COM_ABBR">"WMI"</definedName>
    <definedName name="FR_RATIO_COU_ABBR">"usa"</definedName>
    <definedName name="FR_RATIO_IGNORE_PROT_FLAG">TRUE</definedName>
    <definedName name="FR_RATIO_RECALC_FLAG">TRUE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DS_KEY">1</definedName>
    <definedName name="FR_SHOW_LINK_MARKER">TRUE</definedName>
    <definedName name="FR_START_DATE">"'"</definedName>
    <definedName name="FR_SYBASE_SERVER">"PNYEQFRD01"</definedName>
    <definedName name="FR_TEMPLATE_KEY">"50497|1"</definedName>
    <definedName name="FR_USE_BILLIONS">FALSE</definedName>
    <definedName name="FR_USE_DIMFAC">TRUE</definedName>
    <definedName name="FR_USE_LOCAL_CCY">TRUE</definedName>
    <definedName name="FR_USE_SCALE_FLAG">TRUE</definedName>
    <definedName name="Frequencies">{"Annual";"Semiannual";"Quarterly";"Monthly"}</definedName>
    <definedName name="FrequencyNormalize">{"Annual","Annual",1;"Annually","Annual",1;1,"Annual",1;"Semiannual","Semiannual",2;"Semiannually","Semiannual",2;2,"Semiannual",2;"Quarterly","Quarterly",4;4,"Quarterly",4;"Monthly","Monthly",12;12,"Monthly",12}</definedName>
    <definedName name="fsdf" hidden="1">255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g" hidden="1">{#N/A,#N/A,FALSE,"Aging Summary";#N/A,#N/A,FALSE,"Ratio Analysis";#N/A,#N/A,FALSE,"Test 120 Day Accts";#N/A,#N/A,FALSE,"Tickmarks"}</definedName>
    <definedName name="g_a02">#REF!</definedName>
    <definedName name="g_a03">#REF!</definedName>
    <definedName name="GATH">#REF!</definedName>
    <definedName name="gbfdhbd" hidden="1">{0,0,0,0}</definedName>
    <definedName name="gdgrtdg" hidden="1">{0,0,"",0}</definedName>
    <definedName name="gff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ggggg" hidden="1">{"'TG'!$A$1:$L$37"}</definedName>
    <definedName name="GL_Extract">#REF!</definedName>
    <definedName name="gms" hidden="1">#REF!,#REF!,#REF!,#REF!,#REF!,#REF!,#REF!,#REF!,#REF!,#REF!,#REF!,#REF!</definedName>
    <definedName name="GO">[58]A!#REF!</definedName>
    <definedName name="Goodwill_Amortization">25</definedName>
    <definedName name="goto" hidden="1">{#N/A,#N/A,FALSE,"PRO FORMA FINANCIALS"}</definedName>
    <definedName name="GP_4_1">#REF!</definedName>
    <definedName name="GP_8_1">#REF!</definedName>
    <definedName name="grdgdrgd" hidden="1">{0,0,"",0}</definedName>
    <definedName name="GVKey">"006066-01"</definedName>
    <definedName name="GWyears">40</definedName>
    <definedName name="HC_Trend_Detail">40477.6568518519</definedName>
    <definedName name="hchbcb" hidden="1">{0,0,0,0}</definedName>
    <definedName name="HEADER">#REF!</definedName>
    <definedName name="HeaderRange">[47]Sheet1!$A$1:$U$1</definedName>
    <definedName name="hgfk">{"'Coloured P&amp;L'!$C$1:$I$31"}</definedName>
    <definedName name="hggf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hghfdbn" hidden="1">{0,0,0,0}</definedName>
    <definedName name="hghgh" hidden="1">{"'TG'!$A$1:$L$37"}</definedName>
    <definedName name="hhg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hhh" hidden="1">{#N/A,#N/A,TRUE,"4Q BCG";#N/A,#N/A,TRUE,"4Q w|o Wireless";#N/A,#N/A,TRUE,"4Q Wireless"}</definedName>
    <definedName name="hjhjhj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n.ExtDb">FALSE</definedName>
    <definedName name="hn.ModelType" hidden="1">"DEAL"</definedName>
    <definedName name="hn.ModelVersion" hidden="1">1</definedName>
    <definedName name="hn.NoUpload" hidden="1">0</definedName>
    <definedName name="hn.RolledForward">FALSE</definedName>
    <definedName name="HOME">'[32]Tax Valid'!#REF!</definedName>
    <definedName name="htfh" hidden="1">{0,0,0,0}</definedName>
    <definedName name="htfhfth" hidden="1">{0,0,"",0}</definedName>
    <definedName name="html_client" hidden="1">{"'PROFILS'!$A$2:$E$3"}</definedName>
    <definedName name="HTML_CodePage">1252</definedName>
    <definedName name="HTML_Control">{"'Ft Payne all'!$A$1:$BQ$375"}</definedName>
    <definedName name="HTML_Control_1">{"'SERC'!$E$1:$M$37"}</definedName>
    <definedName name="HTML_Control_2" hidden="1">{"'Trend_Total'!$A$7:$V$10","'Trend_Total'!$A$1:$V$4"}</definedName>
    <definedName name="HTML_Description">""</definedName>
    <definedName name="HTML_Email">""</definedName>
    <definedName name="HTML_Header">"Ft Payne all"</definedName>
    <definedName name="HTML_LastUpdate">"10/13/98"</definedName>
    <definedName name="HTML_LineAfter">FALSE</definedName>
    <definedName name="HTML_LineBefore">FALSE</definedName>
    <definedName name="HTML_Name">"John Cardwell"</definedName>
    <definedName name="HTML_OBDlg2">TRUE</definedName>
    <definedName name="HTML_OBDlg2_1">FALSE</definedName>
    <definedName name="HTML_OBDlg3">TRUE</definedName>
    <definedName name="HTML_OBDlg4">TRUE</definedName>
    <definedName name="HTML_OS">0</definedName>
    <definedName name="HTML_PathFile" hidden="1">"C:\d7100\MyHTML.htm"</definedName>
    <definedName name="HTML_PathFileMac" hidden="1">"Senna:shockwave.com:Statistics:Customer support:SWCS_stats.html"</definedName>
    <definedName name="HTML_Title">"All Ft Payne Transfer Price F00"</definedName>
    <definedName name="HTML1" hidden="1">{"'Trend_Total'!$A$7:$V$10","'Trend_Total'!$A$1:$V$4"}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"Per012000Finstats.xls"</definedName>
    <definedName name="HTML1_4" hidden="1">"Period 1, 2000 Financials"</definedName>
    <definedName name="HTML1_5" hidden="1">""</definedName>
    <definedName name="HTML1_6" hidden="1">-4146</definedName>
    <definedName name="HTML1_7" hidden="1">-4146</definedName>
    <definedName name="HTML1_8" hidden="1">"2/7/2000"</definedName>
    <definedName name="HTML1_9" hidden="1">"Mark Galla"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"Per022000FinStats.xls"</definedName>
    <definedName name="HTML2_4" hidden="1">"Period 2, 2000 Financials"</definedName>
    <definedName name="HTML2_5" hidden="1">""</definedName>
    <definedName name="HTML2_6" hidden="1">-4146</definedName>
    <definedName name="HTML2_7" hidden="1">1</definedName>
    <definedName name="HTML2_8" hidden="1">"3/6/2000"</definedName>
    <definedName name="HTML2_9" hidden="1">"Mark Galla"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"Per022000FinStats.xls"</definedName>
    <definedName name="HTML3_4" hidden="1">"Period 2, 2000 Financials"</definedName>
    <definedName name="HTML3_5" hidden="1">""</definedName>
    <definedName name="HTML3_6" hidden="1">-4146</definedName>
    <definedName name="HTML3_7" hidden="1">1</definedName>
    <definedName name="HTML3_8" hidden="1">"3/6/2000"</definedName>
    <definedName name="HTML3_9" hidden="1">"Mark Galla"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"dave_levee@pgn.com"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"[수주관리98.xls]영업!$A$1:$N$29"</definedName>
    <definedName name="HTML5_10" hidden="1">"dave_levee@pgn.com"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</definedName>
    <definedName name="HTMLCount_1">3</definedName>
    <definedName name="Img_ML_1a9i6f1a">"IMG_3"</definedName>
    <definedName name="Img_ML_1c3d1n6n">"IMG_6"</definedName>
    <definedName name="Img_ML_1t5s6u1f">"IMG_6"</definedName>
    <definedName name="Img_ML_1y7a6c1t">"IMG_11"</definedName>
    <definedName name="Img_ML_2b1a1a6f">"IMG_3"</definedName>
    <definedName name="Img_ML_2b2b8h8h">"IMG_10"</definedName>
    <definedName name="Img_ML_2b4d2b3c">"IMG_17"</definedName>
    <definedName name="Img_ML_2v6s9i5c">"IMG_6"</definedName>
    <definedName name="Img_ML_3b3j3x9k">"IMG_11"</definedName>
    <definedName name="Img_ML_3c6e9c4g">"IMG_6"</definedName>
    <definedName name="Img_ML_3c7g1a7g">"IMG_3"</definedName>
    <definedName name="Img_ML_3c9i9i4d">"IMG_3"</definedName>
    <definedName name="Img_ML_3e2q4k7i">"IMG_11"</definedName>
    <definedName name="Img_ML_3h2n3p4v">"IMG_6"</definedName>
    <definedName name="Img_ML_3p5d9q5j">"IMG_18"</definedName>
    <definedName name="Img_ML_3y1j4m2m">"IMG_11"</definedName>
    <definedName name="Img_ML_4d2b6f6f">"IMG_3"</definedName>
    <definedName name="Img_ML_4d4d7g3c">"IMG_3"</definedName>
    <definedName name="Img_ML_4m3p5r8j">"IMG_12"</definedName>
    <definedName name="Img_ML_5e1a1a7g">"IMG_17"</definedName>
    <definedName name="Img_ML_5e7g5e5e">"IMG_3"</definedName>
    <definedName name="Img_ML_5e7s6t2u">"IMG_6"</definedName>
    <definedName name="Img_ML_5e9i9i2b">"IMG_3"</definedName>
    <definedName name="Img_ML_5f9d1i5x">"IMG_6"</definedName>
    <definedName name="Img_ML_5h6q3g8u">"IMG_6"</definedName>
    <definedName name="Img_ML_5k7e4n8n">"IMG_6"</definedName>
    <definedName name="Img_ML_5k8u7s9i">"IMG_6"</definedName>
    <definedName name="Img_ML_6f2p1m9g">"IMG_6"</definedName>
    <definedName name="Img_ML_6f9i2b5e">"IMG_4"</definedName>
    <definedName name="Img_ML_6k9c9p4d">"IMG_6"</definedName>
    <definedName name="Img_ML_6r9u1n9k">"IMG_6"</definedName>
    <definedName name="Img_ML_6y9f7y3n">"IMG_11"</definedName>
    <definedName name="Img_ML_7g5e5e2b">"IMG_3"</definedName>
    <definedName name="Img_ML_7m5m4k3b">"IMG_6"</definedName>
    <definedName name="Img_ML_7n6h3t1t">"IMG_6"</definedName>
    <definedName name="Img_ML_8b9j5t1p">"IMG_6"</definedName>
    <definedName name="Img_ML_8c2q5i2r">"IMG_6"</definedName>
    <definedName name="Img_ML_8h3m3i1m">"IMG_6"</definedName>
    <definedName name="Img_ML_8h7g3c9i">"IMG_18"</definedName>
    <definedName name="Img_ML_8h7g4d4d">"IMG_3"</definedName>
    <definedName name="Img_ML_8j3w6p4c">"IMG_6"</definedName>
    <definedName name="Img_ML_8r1k8t4y">"IMG_11"</definedName>
    <definedName name="Img_ML_8s3q3c1i">"IMG_6"</definedName>
    <definedName name="Img_ML_9n1s4m5f">"IMG_6"</definedName>
    <definedName name="Img_Production_Breakdown">"IMG_3"</definedName>
    <definedName name="IMPORT">#REF!</definedName>
    <definedName name="INCOME_STATEMENTS">"EOType"</definedName>
    <definedName name="Incremental">{"'Sheet1'!$A$1:$J$121"}</definedName>
    <definedName name="Indicat.bis" hidden="1">{"'PROFILS'!$A$2:$E$3"}</definedName>
    <definedName name="INFLATIONFACTOR11">0.845</definedName>
    <definedName name="inicat.client" hidden="1">{"'PROFILS'!$A$2:$E$3"}</definedName>
    <definedName name="INPUT">#REF!</definedName>
    <definedName name="Instr_Home">#REF!</definedName>
    <definedName name="Instr_HomeCell">#REF!</definedName>
    <definedName name="Int_exp">8%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FAX" hidden="1">"c2100"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" hidden="1">"c2098"</definedName>
    <definedName name="IQ_BOARD_MEMBER_OFFICE_ADDRESS" hidden="1">"c15172"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MOODYS" hidden="1">"IQ_BONDRATING_MOODYS"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>"c15584"</definedName>
    <definedName name="IQ_BUS_SEG_PRIMARY_GIC_ABS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>"c15585"</definedName>
    <definedName name="IQ_BUS_SEG_SECONDARY_GIC_ABS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" hidden="1">"c5624"</definedName>
    <definedName name="IQ_BV_EST_CIQ" hidden="1">"c4737"</definedName>
    <definedName name="IQ_BV_EST_REUT" hidden="1">"c5403"</definedName>
    <definedName name="IQ_BV_EST_THOM" hidden="1">"c5147"</definedName>
    <definedName name="IQ_BV_HIGH_EST" hidden="1">"c5626"</definedName>
    <definedName name="IQ_BV_HIGH_EST_CIQ" hidden="1">"c4739"</definedName>
    <definedName name="IQ_BV_HIGH_EST_REUT">"c5405"</definedName>
    <definedName name="IQ_BV_HIGH_EST_THOM" hidden="1">"c5149"</definedName>
    <definedName name="IQ_BV_LOW_EST" hidden="1">"c5627"</definedName>
    <definedName name="IQ_BV_LOW_EST_CIQ" hidden="1">"c4740"</definedName>
    <definedName name="IQ_BV_LOW_EST_REUT" hidden="1">"c5406"</definedName>
    <definedName name="IQ_BV_LOW_EST_THOM" hidden="1">"c5150"</definedName>
    <definedName name="IQ_BV_MEDIAN_EST" hidden="1">"c5625"</definedName>
    <definedName name="IQ_BV_MEDIAN_EST_CIQ" hidden="1">"c4738"</definedName>
    <definedName name="IQ_BV_MEDIAN_EST_REUT" hidden="1">"c5404"</definedName>
    <definedName name="IQ_BV_MEDIAN_EST_THOM" hidden="1">"c5148"</definedName>
    <definedName name="IQ_BV_NUM_EST" hidden="1">"c5628"</definedName>
    <definedName name="IQ_BV_NUM_EST_CIQ" hidden="1">"c4741"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>"c5477"</definedName>
    <definedName name="IQ_BV_SHARE_EST" hidden="1">"c3541"</definedName>
    <definedName name="IQ_BV_SHARE_EST_CIQ" hidden="1">"c3800"</definedName>
    <definedName name="IQ_BV_SHARE_EST_REUT">"c5439"</definedName>
    <definedName name="IQ_BV_SHARE_HIGH_EST" hidden="1">"c3542"</definedName>
    <definedName name="IQ_BV_SHARE_HIGH_EST_CIQ" hidden="1">"c3802"</definedName>
    <definedName name="IQ_BV_SHARE_HIGH_EST_REUT">"c5441"</definedName>
    <definedName name="IQ_BV_SHARE_LOW_EST" hidden="1">"c3543"</definedName>
    <definedName name="IQ_BV_SHARE_LOW_EST_CIQ" hidden="1">"c3803"</definedName>
    <definedName name="IQ_BV_SHARE_LOW_EST_REUT">"c5442"</definedName>
    <definedName name="IQ_BV_SHARE_MEDIAN_EST" hidden="1">"c3544"</definedName>
    <definedName name="IQ_BV_SHARE_MEDIAN_EST_CIQ" hidden="1">"c3801"</definedName>
    <definedName name="IQ_BV_SHARE_MEDIAN_EST_REUT">"c5440"</definedName>
    <definedName name="IQ_BV_SHARE_NUM_EST" hidden="1">"c3539"</definedName>
    <definedName name="IQ_BV_SHARE_NUM_EST_CIQ" hidden="1">"c3804"</definedName>
    <definedName name="IQ_BV_SHARE_NUM_EST_REUT">"c5443"</definedName>
    <definedName name="IQ_BV_SHARE_STDDEV_EST" hidden="1">"c3540"</definedName>
    <definedName name="IQ_BV_SHARE_STDDEV_EST_CIQ" hidden="1">"c3805"</definedName>
    <definedName name="IQ_BV_SHARE_STDDEV_EST_REUT">"c5444"</definedName>
    <definedName name="IQ_BV_STDDEV_EST" hidden="1">"c5629"</definedName>
    <definedName name="IQ_BV_STDDEV_EST_CIQ" hidden="1">"c4742"</definedName>
    <definedName name="IQ_BV_STDDEV_EST_REUT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>"c6800"</definedName>
    <definedName name="IQ_CAL_Y" hidden="1">"c102"</definedName>
    <definedName name="IQ_CAL_Y_EST" hidden="1">"c6797"</definedName>
    <definedName name="IQ_CAL_Y_EST_CIQ" hidden="1">"c6809"</definedName>
    <definedName name="IQ_CAL_Y_EST_REUT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>"c5474"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CIQ" hidden="1">"c3809"</definedName>
    <definedName name="IQ_CAPEX_HIGH_EST_REUT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>"c3972"</definedName>
    <definedName name="IQ_CAPEX_LOW_GUIDANCE" hidden="1">"c4220"</definedName>
    <definedName name="IQ_CAPEX_MEDIAN_EST" hidden="1">"c3526"</definedName>
    <definedName name="IQ_CAPEX_MEDIAN_EST_CIQ" hidden="1">"c3808"</definedName>
    <definedName name="IQ_CAPEX_MEDIAN_EST_REUT">"c3970"</definedName>
    <definedName name="IQ_CAPEX_NUM_EST" hidden="1">"c3521"</definedName>
    <definedName name="IQ_CAPEX_NUM_EST_CIQ" hidden="1">"c3811"</definedName>
    <definedName name="IQ_CAPEX_NUM_EST_REUT">"c3973"</definedName>
    <definedName name="IQ_CAPEX_STDDEV_EST" hidden="1">"c3522"</definedName>
    <definedName name="IQ_CAPEX_STDDEV_EST_CIQ" hidden="1">"c3812"</definedName>
    <definedName name="IQ_CAPEX_STDDEV_EST_REUT">"c3974"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HIGH_EST" hidden="1">"c4156"</definedName>
    <definedName name="IQ_CASH_FLOW_HIGH_EST_CIQ" hidden="1">"c4568"</definedName>
    <definedName name="IQ_CASH_FLOW_LOW_EST" hidden="1">"c4157"</definedName>
    <definedName name="IQ_CASH_FLOW_LOW_EST_CIQ" hidden="1">"c4569"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HIGH_EST" hidden="1">"c4251"</definedName>
    <definedName name="IQ_CASH_ST_INVEST_HIGH_EST_CIQ" hidden="1">"c4777"</definedName>
    <definedName name="IQ_CASH_ST_INVEST_LOW_EST" hidden="1">"c4252"</definedName>
    <definedName name="IQ_CASH_ST_INVEST_LOW_EST_CIQ" hidden="1">"c4778"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REUT">"c5463"</definedName>
    <definedName name="IQ_CFPS_EST" hidden="1">"c1667"</definedName>
    <definedName name="IQ_CFPS_EST_CIQ" hidden="1">"c3675"</definedName>
    <definedName name="IQ_CFPS_EST_REUT">"c3844"</definedName>
    <definedName name="IQ_CFPS_GUIDANCE" hidden="1">"c4256"</definedName>
    <definedName name="IQ_CFPS_HIGH_EST" hidden="1">"c1669"</definedName>
    <definedName name="IQ_CFPS_HIGH_EST_CIQ" hidden="1">"c3677"</definedName>
    <definedName name="IQ_CFPS_HIGH_EST_REUT">"c3846"</definedName>
    <definedName name="IQ_CFPS_HIGH_GUIDANCE" hidden="1">"c4167"</definedName>
    <definedName name="IQ_CFPS_LOW_EST" hidden="1">"c1670"</definedName>
    <definedName name="IQ_CFPS_LOW_EST_CIQ" hidden="1">"c3678"</definedName>
    <definedName name="IQ_CFPS_LOW_EST_REUT">"c3847"</definedName>
    <definedName name="IQ_CFPS_LOW_GUIDANCE" hidden="1">"c4207"</definedName>
    <definedName name="IQ_CFPS_MEDIAN_EST" hidden="1">"c1668"</definedName>
    <definedName name="IQ_CFPS_MEDIAN_EST_CIQ" hidden="1">"c3676"</definedName>
    <definedName name="IQ_CFPS_MEDIAN_EST_REUT">"c3845"</definedName>
    <definedName name="IQ_CFPS_NUM_EST" hidden="1">"c1671"</definedName>
    <definedName name="IQ_CFPS_NUM_EST_CIQ" hidden="1">"c3679"</definedName>
    <definedName name="IQ_CFPS_NUM_EST_REUT">"c3848"</definedName>
    <definedName name="IQ_CFPS_STDDEV_EST" hidden="1">"c1672"</definedName>
    <definedName name="IQ_CFPS_STDDEV_EST_CIQ" hidden="1">"c3680"</definedName>
    <definedName name="IQ_CFPS_STDDEV_EST_REUT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ŔS">"c213"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OTHEۻ0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ASSETS_LT" hidden="1">"c17745"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>"c5436"</definedName>
    <definedName name="IQ_DIG_SUB_BASIC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>"c5464"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>"c5501"</definedName>
    <definedName name="IQ_DPS_EST_CIQ" hidden="1">"c3682"</definedName>
    <definedName name="IQ_DPS_EST_REUT">"c3851"</definedName>
    <definedName name="IQ_DPS_GUIDANCE" hidden="1">"c4302"</definedName>
    <definedName name="IQ_DPS_HIGH_EST" hidden="1">"c1676"</definedName>
    <definedName name="IQ_DPS_HIGH_EST_CIQ" hidden="1">"c3684"</definedName>
    <definedName name="IQ_DPS_HIGH_EST_REUT">"c3853"</definedName>
    <definedName name="IQ_DPS_HIGH_GUIDANCE" hidden="1">"c4168"</definedName>
    <definedName name="IQ_DPS_LOW_EST" hidden="1">"c1677"</definedName>
    <definedName name="IQ_DPS_LOW_EST_CIQ" hidden="1">"c3685"</definedName>
    <definedName name="IQ_DPS_LOW_EST_REUT">"c3854"</definedName>
    <definedName name="IQ_DPS_LOW_GUIDANCE" hidden="1">"c4208"</definedName>
    <definedName name="IQ_DPS_MEDIAN_EST" hidden="1">"c1675"</definedName>
    <definedName name="IQ_DPS_MEDIAN_EST_CIQ" hidden="1">"c3683"</definedName>
    <definedName name="IQ_DPS_MEDIAN_EST_REUT">"c3852"</definedName>
    <definedName name="IQ_DPS_NUM_EST" hidden="1">"c1678"</definedName>
    <definedName name="IQ_DPS_NUM_EST_CIQ" hidden="1">"c3686"</definedName>
    <definedName name="IQ_DPS_NUM_EST_REUT">"c3855"</definedName>
    <definedName name="IQ_DPS_STDDEV_EST" hidden="1">"c1679"</definedName>
    <definedName name="IQ_DPS_STDDEV_EST_CIQ" hidden="1">"c3687"</definedName>
    <definedName name="IQ_DPS_STDDEV_EST_REUT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HIGH_EST" hidden="1">"c4308"</definedName>
    <definedName name="IQ_EBIT_GW_HIGH_EST_CIQ" hidden="1">"c4833"</definedName>
    <definedName name="IQ_EBIT_GW_LOW_EST" hidden="1">"c4309"</definedName>
    <definedName name="IQ_EBIT_GW_LOW_EST_CIQ" hidden="1">"c4834"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>"c5335"</definedName>
    <definedName name="IQ_EBIT_HIGH_GUIDANCE" hidden="1">"c4172"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>"c5334"</definedName>
    <definedName name="IQ_EBIT_NUM_EST" hidden="1">"c1685"</definedName>
    <definedName name="IQ_EBIT_NUM_EST_CIQ" hidden="1">"c4678"</definedName>
    <definedName name="IQ_EBIT_NUM_EST_REUT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HIGH_EST" hidden="1">"c4322"</definedName>
    <definedName name="IQ_EBIT_SBC_GW_HIGH_EST_CIQ" hidden="1">"c4847"</definedName>
    <definedName name="IQ_EBIT_SBC_GW_LOW_EST" hidden="1">"c4323"</definedName>
    <definedName name="IQ_EBIT_SBC_GW_LOW_EST_CIQ" hidden="1">"c4848"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LOW_EST" hidden="1">"c4329"</definedName>
    <definedName name="IQ_EBIT_SBC_LOW_EST_CIQ" hidden="1">"c4854"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HIGH_EST" hidden="1">"c4339"</definedName>
    <definedName name="IQ_EBITDA_SBC_HIGH_EST_CIQ" hidden="1">"c4864"</definedName>
    <definedName name="IQ_EBITDA_SBC_LOW_EST" hidden="1">"c4340"</definedName>
    <definedName name="IQ_EBITDA_SBC_LOW_EST_CIQ" hidden="1">"c4865"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HIGH_EST" hidden="1">"c4356"</definedName>
    <definedName name="IQ_EBT_SBC_GW_HIGH_EST_CIQ" hidden="1">"c4881"</definedName>
    <definedName name="IQ_EBT_SBC_GW_LOW_EST" hidden="1">"c4357"</definedName>
    <definedName name="IQ_EBT_SBC_GW_LOW_EST_CIQ" hidden="1">"c4882"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LOW_EST" hidden="1">"c4363"</definedName>
    <definedName name="IQ_EBT_SBC_LOW_EST_CIQ" hidden="1">"c4888"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>"c5460"</definedName>
    <definedName name="IQ_EPS_AP" hidden="1">"c8880"</definedName>
    <definedName name="IQ_EPS_AP_ABS" hidden="1">"c8899"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ACT_OR_EST_REUT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>"c5499"</definedName>
    <definedName name="IQ_EPS_GW_EST_CIQ" hidden="1">"c4723"</definedName>
    <definedName name="IQ_EPS_GW_EST_REUT">"c5389"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EST_REUT">"c5391"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EST_REUT">"c5392"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MEDIAN_EST_REUT">"c5390"</definedName>
    <definedName name="IQ_EPS_GW_NUM_EST" hidden="1">"c1741"</definedName>
    <definedName name="IQ_EPS_GW_NUM_EST_CIQ" hidden="1">"c4727"</definedName>
    <definedName name="IQ_EPS_GW_NUM_EST_REUT">"c5393"</definedName>
    <definedName name="IQ_EPS_GW_STDDEV_EST" hidden="1">"c1742"</definedName>
    <definedName name="IQ_EPS_GW_STDDEV_EST_CIQ" hidden="1">"c4728"</definedName>
    <definedName name="IQ_EPS_GW_STDDEV_EST_REUT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>"c5498"</definedName>
    <definedName name="IQ_EPS_NORM_EST_CIQ" hidden="1">"c4667"</definedName>
    <definedName name="IQ_EPS_NORM_EST_REUT">"c5326"</definedName>
    <definedName name="IQ_EPS_NORM_HIGH_EST" hidden="1">"c2228"</definedName>
    <definedName name="IQ_EPS_NORM_HIGH_EST_CIQ" hidden="1">"c4669"</definedName>
    <definedName name="IQ_EPS_NORM_HIGH_EST_REUT">"c5328"</definedName>
    <definedName name="IQ_EPS_NORM_LOW_EST" hidden="1">"c2229"</definedName>
    <definedName name="IQ_EPS_NORM_LOW_EST_CIQ" hidden="1">"c4670"</definedName>
    <definedName name="IQ_EPS_NORM_LOW_EST_REUT">"c5329"</definedName>
    <definedName name="IQ_EPS_NORM_MEDIAN_EST" hidden="1">"c2227"</definedName>
    <definedName name="IQ_EPS_NORM_MEDIAN_EST_CIQ" hidden="1">"c4668"</definedName>
    <definedName name="IQ_EPS_NORM_MEDIAN_EST_REUT">"c5327"</definedName>
    <definedName name="IQ_EPS_NORM_NUM_EST" hidden="1">"c2230"</definedName>
    <definedName name="IQ_EPS_NORM_NUM_EST_CIQ" hidden="1">"c4671"</definedName>
    <definedName name="IQ_EPS_NORM_NUM_EST_REUT">"c5330"</definedName>
    <definedName name="IQ_EPS_NORM_STDDEV_EST" hidden="1">"c2231"</definedName>
    <definedName name="IQ_EPS_NORM_STDDEV_EST_CIQ" hidden="1">"c4672"</definedName>
    <definedName name="IQ_EPS_NORM_STDDEV_EST_REUT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>"c5470"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>"c5500"</definedName>
    <definedName name="IQ_EPS_REPORTED_EST_CIQ" hidden="1">"c4730"</definedName>
    <definedName name="IQ_EPS_REPORTED_EST_REUT">"c5396"</definedName>
    <definedName name="IQ_EPS_REPORTED_HIGH_EST" hidden="1">"c1746"</definedName>
    <definedName name="IQ_EPS_REPORTED_HIGH_EST_CIQ" hidden="1">"c4732"</definedName>
    <definedName name="IQ_EPS_REPORTED_HIGH_EST_REUT">"c5398"</definedName>
    <definedName name="IQ_EPS_REPORTED_LOW_EST" hidden="1">"c1747"</definedName>
    <definedName name="IQ_EPS_REPORTED_LOW_EST_CIQ" hidden="1">"c4733"</definedName>
    <definedName name="IQ_EPS_REPORTED_LOW_EST_REUT">"c5399"</definedName>
    <definedName name="IQ_EPS_REPORTED_MEDIAN_EST" hidden="1">"c1745"</definedName>
    <definedName name="IQ_EPS_REPORTED_MEDIAN_EST_CIQ" hidden="1">"c4731"</definedName>
    <definedName name="IQ_EPS_REPORTED_MEDIAN_EST_REUT">"c5397"</definedName>
    <definedName name="IQ_EPS_REPORTED_NUM_EST" hidden="1">"c1748"</definedName>
    <definedName name="IQ_EPS_REPORTED_NUM_EST_CIQ" hidden="1">"c4734"</definedName>
    <definedName name="IQ_EPS_REPORTED_NUM_EST_REUT">"c5400"</definedName>
    <definedName name="IQ_EPS_REPORTED_STDDEV_EST" hidden="1">"c1749"</definedName>
    <definedName name="IQ_EPS_REPORTED_STDDEV_EST_CIQ" hidden="1">"c4735"</definedName>
    <definedName name="IQ_EPS_REPORTED_STDDEV_EST_REUT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HIGH_EST" hidden="1">"c4382"</definedName>
    <definedName name="IQ_EPS_SBC_GW_HIGH_EST_CIQ" hidden="1">"c4907"</definedName>
    <definedName name="IQ_EPS_SBC_GW_LOW_EST" hidden="1">"c4383"</definedName>
    <definedName name="IQ_EPS_SBC_GW_LOW_EST_CIQ" hidden="1">"c4908"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LOW_EST" hidden="1">"c4389"</definedName>
    <definedName name="IQ_EPS_SBC_LOW_EST_CIQ" hidden="1">"c4914"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>"c5445"</definedName>
    <definedName name="IQ_EST_ACT_BV_THOM" hidden="1">"c5153"</definedName>
    <definedName name="IQ_EST_ACT_CAPEX" hidden="1">"c3546"</definedName>
    <definedName name="IQ_EST_ACT_CAPEX_CIQ" hidden="1">"c3813"</definedName>
    <definedName name="IQ_EST_ACT_CAPEX_REUT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>"c3850"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>"c5395"</definedName>
    <definedName name="IQ_EST_ACT_EPS_NORM" hidden="1">"c2232"</definedName>
    <definedName name="IQ_EST_ACT_EPS_NORM_CIQ" hidden="1">"c4673"</definedName>
    <definedName name="IQ_EST_ACT_EPS_NORM_REUT">"c5332"</definedName>
    <definedName name="IQ_EST_ACT_EPS_REPORTED" hidden="1">"c1750"</definedName>
    <definedName name="IQ_EST_ACT_EPS_REPORTED_CIQ" hidden="1">"c4736"</definedName>
    <definedName name="IQ_EST_ACT_EPS_REPORTED_REUT">"c5402"</definedName>
    <definedName name="IQ_EST_ACT_EPS_REUT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SHARE_REUT" hidden="1">"c3843"</definedName>
    <definedName name="IQ_EST_ACT_FFO_SHARE_SHARE_REUT">"c3843"</definedName>
    <definedName name="IQ_EST_ACT_FFO_SHARE_SHARE_THOM">"c4005"</definedName>
    <definedName name="IQ_EST_ACT_FFO_THOM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>"c5616"</definedName>
    <definedName name="IQ_EST_ACT_NET_DEBT" hidden="1">"c3545"</definedName>
    <definedName name="IQ_EST_ACT_NET_DEBT_CIQ" hidden="1">"c3820"</definedName>
    <definedName name="IQ_EST_ACT_NET_DEBT_REUT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>"c5381"</definedName>
    <definedName name="IQ_EST_ACT_NI_REPORTED" hidden="1">"c1736"</definedName>
    <definedName name="IQ_EST_ACT_NI_REPORTED_CIQ" hidden="1">"c4722"</definedName>
    <definedName name="IQ_EST_ACT_NI_REPORTED_REUT">"c5388"</definedName>
    <definedName name="IQ_EST_ACT_NI_REUT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>"c5346"</definedName>
    <definedName name="IQ_EST_ACT_PRETAX_GW_INC" hidden="1">"c1708"</definedName>
    <definedName name="IQ_EST_ACT_PRETAX_GW_INC_CIQ" hidden="1">"c4694"</definedName>
    <definedName name="IQ_EST_ACT_PRETAX_GW_INC_REUT">"c5360"</definedName>
    <definedName name="IQ_EST_ACT_PRETAX_INC" hidden="1">"c1701"</definedName>
    <definedName name="IQ_EST_ACT_PRETAX_INC_CIQ" hidden="1">"c4687"</definedName>
    <definedName name="IQ_EST_ACT_PRETAX_INC_REUT">"c5353"</definedName>
    <definedName name="IQ_EST_ACT_PRETAX_REPORT_INC" hidden="1">"c1715"</definedName>
    <definedName name="IQ_EST_ACT_PRETAX_REPORT_INC_CIQ" hidden="1">"c4701"</definedName>
    <definedName name="IQ_EST_ACT_PRETAX_REPORT_INC_REUT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>"c3996"</definedName>
    <definedName name="IQ_EST_ACT_RETURN_EQUITY" hidden="1">"c3548"</definedName>
    <definedName name="IQ_EST_ACT_RETURN_EQUITY_REUT">"c3989"</definedName>
    <definedName name="IQ_EST_ACT_REV" hidden="1">"c2113"</definedName>
    <definedName name="IQ_EST_ACT_REV_CIQ" hidden="1">"c3666"</definedName>
    <definedName name="IQ_EST_ACT_REV_REUT">"c3835"</definedName>
    <definedName name="IQ_EST_BV_DIFF_CIQ">"c4765"</definedName>
    <definedName name="IQ_EST_BV_DIFF_REUT" hidden="1">"c5433"</definedName>
    <definedName name="IQ_EST_BV_DIFF_THOM" hidden="1">"c5204"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CIQ">"c4766"</definedName>
    <definedName name="IQ_EST_BV_SURPRISE_PERCENT_REUT" hidden="1">"c5434"</definedName>
    <definedName name="IQ_EST_BV_SURPRISE_PERCENT_THOM" hidden="1">"c5205"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>"c5447"</definedName>
    <definedName name="IQ_EST_CAPEX_GROWTH_2YR" hidden="1">"c3589"</definedName>
    <definedName name="IQ_EST_CAPEX_GROWTH_2YR_CIQ" hidden="1">"c4973"</definedName>
    <definedName name="IQ_EST_CAPEX_GROWTH_2YR_REUT">"c5448"</definedName>
    <definedName name="IQ_EST_CAPEX_GROWTH_Q_1YR" hidden="1">"c3590"</definedName>
    <definedName name="IQ_EST_CAPEX_GROWTH_Q_1YR_CIQ" hidden="1">"c4974"</definedName>
    <definedName name="IQ_EST_CAPEX_GROWTH_Q_1YR_REUT">"c5449"</definedName>
    <definedName name="IQ_EST_CAPEX_SEQ_GROWTH_Q" hidden="1">"c3591"</definedName>
    <definedName name="IQ_EST_CAPEX_SEQ_GROWTH_Q_CIQ" hidden="1">"c4975"</definedName>
    <definedName name="IQ_EST_CAPEX_SEQ_GROWTH_Q_REUT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>"c3892"</definedName>
    <definedName name="IQ_EST_CFPS_GROWTH_1YR" hidden="1">"c1774"</definedName>
    <definedName name="IQ_EST_CFPS_GROWTH_1YR_CIQ" hidden="1">"c3709"</definedName>
    <definedName name="IQ_EST_CFPS_GROWTH_1YR_REUT">"c3878"</definedName>
    <definedName name="IQ_EST_CFPS_GROWTH_2YR" hidden="1">"c1775"</definedName>
    <definedName name="IQ_EST_CFPS_GROWTH_2YR_CIQ" hidden="1">"c3710"</definedName>
    <definedName name="IQ_EST_CFPS_GROWTH_2YR_REUT">"c3879"</definedName>
    <definedName name="IQ_EST_CFPS_GROWTH_Q_1YR" hidden="1">"c1776"</definedName>
    <definedName name="IQ_EST_CFPS_GROWTH_Q_1YR_CIQ" hidden="1">"c3711"</definedName>
    <definedName name="IQ_EST_CFPS_GROWTH_Q_1YR_REUT">"c3880"</definedName>
    <definedName name="IQ_EST_CFPS_SEQ_GROWTH_Q" hidden="1">"c1777"</definedName>
    <definedName name="IQ_EST_CFPS_SEQ_GROWTH_Q_CIQ" hidden="1">"c3712"</definedName>
    <definedName name="IQ_EST_CFPS_SEQ_GROWTH_Q_REUT">"c3881"</definedName>
    <definedName name="IQ_EST_CFPS_SURPRISE_PERCENT" hidden="1">"c1872"</definedName>
    <definedName name="IQ_EST_CFPS_SURPRISE_PERCENT_CIQ" hidden="1">"c3724"</definedName>
    <definedName name="IQ_EST_CFPS_SURPRISE_PERCENT_REUT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>"c3894"</definedName>
    <definedName name="IQ_EST_DPS_GROWTH_1YR" hidden="1">"c1778"</definedName>
    <definedName name="IQ_EST_DPS_GROWTH_1YR_CIQ" hidden="1">"c3713"</definedName>
    <definedName name="IQ_EST_DPS_GROWTH_1YR_REUT">"c3882"</definedName>
    <definedName name="IQ_EST_DPS_GROWTH_2YR" hidden="1">"c1779"</definedName>
    <definedName name="IQ_EST_DPS_GROWTH_2YR_CIQ" hidden="1">"c3714"</definedName>
    <definedName name="IQ_EST_DPS_GROWTH_2YR_REUT">"c3883"</definedName>
    <definedName name="IQ_EST_DPS_GROWTH_Q_1YR" hidden="1">"c1780"</definedName>
    <definedName name="IQ_EST_DPS_GROWTH_Q_1YR_CIQ" hidden="1">"c3715"</definedName>
    <definedName name="IQ_EST_DPS_GROWTH_Q_1YR_REUT">"c3884"</definedName>
    <definedName name="IQ_EST_DPS_SEQ_GROWTH_Q" hidden="1">"c1781"</definedName>
    <definedName name="IQ_EST_DPS_SEQ_GROWTH_Q_CIQ" hidden="1">"c3716"</definedName>
    <definedName name="IQ_EST_DPS_SEQ_GROWTH_Q_REUT">"c3885"</definedName>
    <definedName name="IQ_EST_DPS_SURPRISE_PERCENT" hidden="1">"c1874"</definedName>
    <definedName name="IQ_EST_DPS_SURPRISE_PERCENT_CIQ" hidden="1">"c3726"</definedName>
    <definedName name="IQ_EST_DPS_SURPRISE_PERCENT_REUT">"c3895"</definedName>
    <definedName name="IQ_EST_EBIT_DIFF" hidden="1">"c1875"</definedName>
    <definedName name="IQ_EST_EBIT_DIFF_CIQ" hidden="1">"c4747"</definedName>
    <definedName name="IQ_EST_EBIT_DIFF_REUT">"c5413"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>"c5414"</definedName>
    <definedName name="IQ_EST_EBITDA_DIFF" hidden="1">"c1867"</definedName>
    <definedName name="IQ_EST_EBITDA_DIFF_CIQ" hidden="1">"c3719"</definedName>
    <definedName name="IQ_EST_EBITDA_DIFF_REUT">"c3888"</definedName>
    <definedName name="IQ_EST_EBITDA_GROWTH_1YR" hidden="1">"c1766"</definedName>
    <definedName name="IQ_EST_EBITDA_GROWTH_1YR_CIQ" hidden="1">"c3695"</definedName>
    <definedName name="IQ_EST_EBITDA_GROWTH_1YR_REUT">"c3864"</definedName>
    <definedName name="IQ_EST_EBITDA_GROWTH_2YR" hidden="1">"c1767"</definedName>
    <definedName name="IQ_EST_EBITDA_GROWTH_2YR_CIQ" hidden="1">"c3696"</definedName>
    <definedName name="IQ_EST_EBITDA_GROWTH_2YR_REUT">"c3865"</definedName>
    <definedName name="IQ_EST_EBITDA_GROWTH_Q_1YR" hidden="1">"c1768"</definedName>
    <definedName name="IQ_EST_EBITDA_GROWTH_Q_1YR_CIQ" hidden="1">"c3697"</definedName>
    <definedName name="IQ_EST_EBITDA_GROWTH_Q_1YR_REUT">"c3866"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>"c3867"</definedName>
    <definedName name="IQ_EST_EBITDA_SURPRISE_PERCENT" hidden="1">"c1868"</definedName>
    <definedName name="IQ_EST_EBITDA_SURPRISE_PERCENT_CIQ" hidden="1">"c3720"</definedName>
    <definedName name="IQ_EST_EBITDA_SURPRISE_PERCENT_REUT">"c3889"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>"c5322"</definedName>
    <definedName name="IQ_EST_EPS_GROWTH_5YR_LOW" hidden="1">"c1658"</definedName>
    <definedName name="IQ_EST_EPS_GROWTH_5YR_LOW_CIQ" hidden="1">"c4664"</definedName>
    <definedName name="IQ_EST_EPS_GROWTH_5YR_LOW_REUT">"c5323"</definedName>
    <definedName name="IQ_EST_EPS_GROWTH_5YR_MEDIAN" hidden="1">"c1656"</definedName>
    <definedName name="IQ_EST_EPS_GROWTH_5YR_MEDIAN_CIQ" hidden="1">"c5480"</definedName>
    <definedName name="IQ_EST_EPS_GROWTH_5YR_MEDIAN_REUT">"c5321"</definedName>
    <definedName name="IQ_EST_EPS_GROWTH_5YR_NUM" hidden="1">"c1659"</definedName>
    <definedName name="IQ_EST_EPS_GROWTH_5YR_NUM_CIQ" hidden="1">"c4665"</definedName>
    <definedName name="IQ_EST_EPS_GROWTH_5YR_NUM_REUT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>"c5429"</definedName>
    <definedName name="IQ_EST_EPS_GW_SURPRISE_PERCENT" hidden="1">"c1892"</definedName>
    <definedName name="IQ_EST_EPS_GW_SURPRISE_PERCENT_CIQ" hidden="1">"c4762"</definedName>
    <definedName name="IQ_EST_EPS_GW_SURPRISE_PERCENT_REUT">"c5430"</definedName>
    <definedName name="IQ_EST_EPS_NORM_DIFF" hidden="1">"c2247"</definedName>
    <definedName name="IQ_EST_EPS_NORM_DIFF_CIQ" hidden="1">"c4745"</definedName>
    <definedName name="IQ_EST_EPS_NORM_DIFF_REUT">"c5411"</definedName>
    <definedName name="IQ_EST_EPS_NORM_SURPRISE_PERCENT" hidden="1">"c2248"</definedName>
    <definedName name="IQ_EST_EPS_NORM_SURPRISE_PERCENT_CIQ" hidden="1">"c4746"</definedName>
    <definedName name="IQ_EST_EPS_NORM_SURPRISE_PERCENT_REUT">"c5412"</definedName>
    <definedName name="IQ_EST_EPS_REPORT_DIFF" hidden="1">"c1893"</definedName>
    <definedName name="IQ_EST_EPS_REPORT_DIFF_CIQ" hidden="1">"c4763"</definedName>
    <definedName name="IQ_EST_EPS_REPORT_DIFF_REUT">"c5431"</definedName>
    <definedName name="IQ_EST_EPS_REPORT_SURPRISE_PERCENT" hidden="1">"c1894"</definedName>
    <definedName name="IQ_EST_EPS_REPORT_SURPRISE_PERCENT_CIQ" hidden="1">"c4764"</definedName>
    <definedName name="IQ_EST_EPS_REPORT_SURPRISE_PERCENT_REUT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>"c5459"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DIFF_REUT">"c3890"</definedName>
    <definedName name="IQ_EST_FFO_DIFF_THOM">"c5186"</definedName>
    <definedName name="IQ_EST_FFO_GROWTH_1YR" hidden="1">"c4425"</definedName>
    <definedName name="IQ_EST_FFO_GROWTH_1YR_CIQ" hidden="1">"c4950"</definedName>
    <definedName name="IQ_EST_FFO_GROWTH_1YR_REUT">"c3874"</definedName>
    <definedName name="IQ_EST_FFO_GROWTH_2YR" hidden="1">"c4426"</definedName>
    <definedName name="IQ_EST_FFO_GROWTH_2YR_CIQ" hidden="1">"c4951"</definedName>
    <definedName name="IQ_EST_FFO_GROWTH_2YR_REUT">"c3875"</definedName>
    <definedName name="IQ_EST_FFO_GROWTH_Q_1YR" hidden="1">"c4427"</definedName>
    <definedName name="IQ_EST_FFO_GROWTH_Q_1YR_CIQ" hidden="1">"c4952"</definedName>
    <definedName name="IQ_EST_FFO_GROWTH_Q_1YR_REUT">"c3876"</definedName>
    <definedName name="IQ_EST_FFO_SEQ_GROWTH_Q" hidden="1">"c4428"</definedName>
    <definedName name="IQ_EST_FFO_SEQ_GROWTH_Q_CIQ" hidden="1">"c4953"</definedName>
    <definedName name="IQ_EST_FFO_SEQ_GROWTH_Q_REUT">"c3877"</definedName>
    <definedName name="IQ_EST_FFO_SHARE_DIFF" hidden="1">"c1869"</definedName>
    <definedName name="IQ_EST_FFO_SHARE_DIFF_CIQ" hidden="1">"c3721"</definedName>
    <definedName name="IQ_EST_FFO_SHARE_DIFF_REUT" hidden="1">"c3890"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HARE_DIFF_REUT" hidden="1">"c3890"</definedName>
    <definedName name="IQ_EST_FFO_SHARE_SHARE_DIFF_THOM">"c5186"</definedName>
    <definedName name="IQ_EST_FFO_SHARE_SHARE_SURPRISE_PERCENT_REUT" hidden="1">"c3891"</definedName>
    <definedName name="IQ_EST_FFO_SHARE_SHARE_SURPRISE_PERCENT_THOM">"c5187"</definedName>
    <definedName name="IQ_EST_FFO_SHARE_SURPRISE_PERCENT" hidden="1">"c1870"</definedName>
    <definedName name="IQ_EST_FFO_SHARE_SURPRISE_PERCENT_CIQ" hidden="1">"c3722"</definedName>
    <definedName name="IQ_EST_FFO_SHARE_SURPRISE_PERCENT_REUT" hidden="1">"c3891"</definedName>
    <definedName name="IQ_EST_FFO_SURPRISE_PERCENT" hidden="1">"c4453"</definedName>
    <definedName name="IQ_EST_FFO_SURPRISE_PERCENT_CIQ" hidden="1">"c4982"</definedName>
    <definedName name="IQ_EST_FFO_SURPRISE_PERCENT_REUT" hidden="1">"c3891"</definedName>
    <definedName name="IQ_EST_FFO_SURPRISE_PERCENT_THOM">"c5187"</definedName>
    <definedName name="IQ_EST_FOOTNOTE" hidden="1">"c4540"</definedName>
    <definedName name="IQ_EST_FOOTNOTE_CIQ" hidden="1">"c12022"</definedName>
    <definedName name="IQ_EST_FOOTNOTE_REUT">"c5478"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>"c5423"</definedName>
    <definedName name="IQ_EST_NI_GW_DIFF" hidden="1">"c1887"</definedName>
    <definedName name="IQ_EST_NI_GW_DIFF_CIQ" hidden="1">"c4757"</definedName>
    <definedName name="IQ_EST_NI_GW_DIFF_REUT">"c5425"</definedName>
    <definedName name="IQ_EST_NI_GW_SURPRISE_PERCENT" hidden="1">"c1888"</definedName>
    <definedName name="IQ_EST_NI_GW_SURPRISE_PERCENT_CIQ" hidden="1">"c4758"</definedName>
    <definedName name="IQ_EST_NI_GW_SURPRISE_PERCENT_REUT">"c5426"</definedName>
    <definedName name="IQ_EST_NI_REPORT_DIFF" hidden="1">"c1889"</definedName>
    <definedName name="IQ_EST_NI_REPORT_DIFF_CIQ" hidden="1">"c4759"</definedName>
    <definedName name="IQ_EST_NI_REPORT_DIFF_REUT">"c5427"</definedName>
    <definedName name="IQ_EST_NI_REPORT_SURPRISE_PERCENT" hidden="1">"c1890"</definedName>
    <definedName name="IQ_EST_NI_REPORT_SURPRISE_PERCENT_CIQ" hidden="1">"c4760"</definedName>
    <definedName name="IQ_EST_NI_REPORT_SURPRISE_PERCENT_REUT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>"c5424"</definedName>
    <definedName name="IQ_EST_NUM_BUY" hidden="1">"c1759"</definedName>
    <definedName name="IQ_EST_NUM_BUY_CIQ" hidden="1">"c3700"</definedName>
    <definedName name="IQ_EST_NUM_BUY_REUT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>"c3870"</definedName>
    <definedName name="IQ_EST_NUM_HIGHEST_REC" hidden="1">"c5648"</definedName>
    <definedName name="IQ_EST_NUM_HIGHEST_REC_CIQ" hidden="1">"c3700"</definedName>
    <definedName name="IQ_EST_NUM_HIGHEST_REC_REUT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>"c3872"</definedName>
    <definedName name="IQ_EST_NUM_LOWEST_REC" hidden="1">"c5652"</definedName>
    <definedName name="IQ_EST_NUM_LOWEST_REC_CIQ" hidden="1">"c3704"</definedName>
    <definedName name="IQ_EST_NUM_LOWEST_REC_REUT">"c3873"</definedName>
    <definedName name="IQ_EST_NUM_NEUTRAL_REC" hidden="1">"c5650"</definedName>
    <definedName name="IQ_EST_NUM_NEUTRAL_REC_CIQ" hidden="1">"c3702"</definedName>
    <definedName name="IQ_EST_NUM_NEUTRAL_REC_REUT">"c3871"</definedName>
    <definedName name="IQ_EST_NUM_NO_OPINION" hidden="1">"c1758"</definedName>
    <definedName name="IQ_EST_NUM_NO_OPINION_CIQ" hidden="1">"c3699"</definedName>
    <definedName name="IQ_EST_NUM_NO_OPINION_REUT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>"c5415"</definedName>
    <definedName name="IQ_EST_OPER_INC_SURPRISE_PERCENT" hidden="1">"c1878"</definedName>
    <definedName name="IQ_EST_OPER_INC_SURPRISE_PERCENT_CIQ" hidden="1">"c12018"</definedName>
    <definedName name="IQ_EST_OPER_INC_SURPRISE_PERCENT_REUT">"c5416"</definedName>
    <definedName name="IQ_EST_PRE_TAX_DIFF" hidden="1">"c1879"</definedName>
    <definedName name="IQ_EST_PRE_TAX_DIFF_CIQ" hidden="1">"c4749"</definedName>
    <definedName name="IQ_EST_PRE_TAX_DIFF_REUT">"c5417"</definedName>
    <definedName name="IQ_EST_PRE_TAX_GW_DIFF" hidden="1">"c1881"</definedName>
    <definedName name="IQ_EST_PRE_TAX_GW_DIFF_CIQ" hidden="1">"c4751"</definedName>
    <definedName name="IQ_EST_PRE_TAX_GW_DIFF_REUT">"c5419"</definedName>
    <definedName name="IQ_EST_PRE_TAX_GW_SURPRISE_PERCENT" hidden="1">"c1882"</definedName>
    <definedName name="IQ_EST_PRE_TAX_GW_SURPRISE_PERCENT_CIQ" hidden="1">"c4752"</definedName>
    <definedName name="IQ_EST_PRE_TAX_GW_SURPRISE_PERCENT_REUT">"c5420"</definedName>
    <definedName name="IQ_EST_PRE_TAX_REPORT_DIFF" hidden="1">"c1883"</definedName>
    <definedName name="IQ_EST_PRE_TAX_REPORT_DIFF_CIQ" hidden="1">"c4753"</definedName>
    <definedName name="IQ_EST_PRE_TAX_REPORT_DIFF_REUT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>"c5422"</definedName>
    <definedName name="IQ_EST_PRE_TAX_SURPRISE_PERCENT" hidden="1">"c1880"</definedName>
    <definedName name="IQ_EST_PRE_TAX_SURPRISE_PERCENT_CIQ" hidden="1">"c4750"</definedName>
    <definedName name="IQ_EST_PRE_TAX_SURPRISE_PERCENT_REUT">"c5418"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>"c3886"</definedName>
    <definedName name="IQ_EST_REV_GROWTH_1YR" hidden="1">"c1638"</definedName>
    <definedName name="IQ_EST_REV_GROWTH_1YR_CIQ" hidden="1">"c3691"</definedName>
    <definedName name="IQ_EST_REV_GROWTH_1YR_REUT">"c3860"</definedName>
    <definedName name="IQ_EST_REV_GROWTH_2YR" hidden="1">"c1639"</definedName>
    <definedName name="IQ_EST_REV_GROWTH_2YR_CIQ" hidden="1">"c3692"</definedName>
    <definedName name="IQ_EST_REV_GROWTH_2YR_REUT">"c3861"</definedName>
    <definedName name="IQ_EST_REV_GROWTH_Q_1YR" hidden="1">"c1640"</definedName>
    <definedName name="IQ_EST_REV_GROWTH_Q_1YR_CIQ" hidden="1">"c3693"</definedName>
    <definedName name="IQ_EST_REV_GROWTH_Q_1YR_REUT">"c3862"</definedName>
    <definedName name="IQ_EST_REV_SEQ_GROWTH_Q" hidden="1">"c1765"</definedName>
    <definedName name="IQ_EST_REV_SEQ_GROWTH_Q_CIQ" hidden="1">"c3694"</definedName>
    <definedName name="IQ_EST_REV_SEQ_GROWTH_Q_REUT">"c3863"</definedName>
    <definedName name="IQ_EST_REV_SURPRISE_PERCENT" hidden="1">"c1866"</definedName>
    <definedName name="IQ_EST_REV_SURPRISE_PERCENT_CIQ" hidden="1">"c3718"</definedName>
    <definedName name="IQ_EST_REV_SURPRISE_PERCENT_REUT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"019803300"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"c4445"</definedName>
    <definedName name="IQ_FFO_EST_CIQ" hidden="1">"c4970"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>"c3837"</definedName>
    <definedName name="IQ_FFO_EST_THOM">"c3999"</definedName>
    <definedName name="IQ_FFO_GUIDANCE" hidden="1">"c4443"</definedName>
    <definedName name="IQ_FFO_HIGH_EST" hidden="1">"c4448"</definedName>
    <definedName name="IQ_FFO_HIGH_EST_CIQ" hidden="1">"c4977"</definedName>
    <definedName name="IQ_FFO_HIGH_EST_REUT" hidden="1">"c3839"</definedName>
    <definedName name="IQ_FFO_HIGH_EST_THOM">"c4001"</definedName>
    <definedName name="IQ_FFO_HIGH_GUIDANCE" hidden="1">"c4184"</definedName>
    <definedName name="IQ_FFO_LOW_EST" hidden="1">"c4449"</definedName>
    <definedName name="IQ_FFO_LOW_EST_CIQ" hidden="1">"c4978"</definedName>
    <definedName name="IQ_FFO_LOW_EST_REUT" hidden="1">"c3840"</definedName>
    <definedName name="IQ_FFO_LOW_EST_THOM">"c4002"</definedName>
    <definedName name="IQ_FFO_LOW_GUIDANCE" hidden="1">"c4224"</definedName>
    <definedName name="IQ_FFO_MEDIAN_EST" hidden="1">"c4450"</definedName>
    <definedName name="IQ_FFO_MEDIAN_EST_CIQ" hidden="1">"c4979"</definedName>
    <definedName name="IQ_FFO_MEDIAN_EST_REUT" hidden="1">"c3838"</definedName>
    <definedName name="IQ_FFO_MEDIAN_EST_THOM">"c4000"</definedName>
    <definedName name="IQ_FFO_NO_EST" hidden="1">"c276"</definedName>
    <definedName name="IQ_FFO_NUM_EST" hidden="1">"c4451"</definedName>
    <definedName name="IQ_FFO_NUM_EST_CIQ" hidden="1">"c4980"</definedName>
    <definedName name="IQ_FFO_NUM_EST_REUT">"c3841"</definedName>
    <definedName name="IQ_FFO_NUM_EST_THOM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EST_REUT" hidden="1">"c3837"</definedName>
    <definedName name="IQ_FFO_SHARE_EST_THOM" hidden="1">"c3999"</definedName>
    <definedName name="IQ_FFO_SHARE_GUIDANCE" hidden="1">"c4447"</definedName>
    <definedName name="IQ_FFO_SHARE_HIGH_EST" hidden="1">"c419"</definedName>
    <definedName name="IQ_FFO_SHARE_HIGH_EST_CIQ" hidden="1">"c3670"</definedName>
    <definedName name="IQ_FFO_SHARE_HIGH_EST_REUT" hidden="1">"c3839"</definedName>
    <definedName name="IQ_FFO_SHARE_HIGH_EST_THOM" hidden="1">"c4001"</definedName>
    <definedName name="IQ_FFO_SHARE_HIGH_GUIDANCE" hidden="1">"c4203"</definedName>
    <definedName name="IQ_FFO_SHARE_LOW_EST" hidden="1">"c420"</definedName>
    <definedName name="IQ_FFO_SHARE_LOW_EST_CIQ" hidden="1">"c3671"</definedName>
    <definedName name="IQ_FFO_SHARE_LOW_EST_REUT" hidden="1">"c3840"</definedName>
    <definedName name="IQ_FFO_SHARE_LOW_EST_THOM" hidden="1">"c4002"</definedName>
    <definedName name="IQ_FFO_SHARE_LOW_GUIDANCE" hidden="1">"c4243"</definedName>
    <definedName name="IQ_FFO_SHARE_MEDIAN_EST" hidden="1">"c1665"</definedName>
    <definedName name="IQ_FFO_SHARE_MEDIAN_EST_CIQ" hidden="1">"c3669"</definedName>
    <definedName name="IQ_FFO_SHARE_MEDIAN_EST_REUT" hidden="1">"c3838"</definedName>
    <definedName name="IQ_FFO_SHARE_MEDIAN_EST_THOM" hidden="1">"c4000"</definedName>
    <definedName name="IQ_FFO_SHARE_NUM_EST" hidden="1">"c421"</definedName>
    <definedName name="IQ_FFO_SHARE_NUM_EST_CIQ" hidden="1">"c3672"</definedName>
    <definedName name="IQ_FFO_SHARE_NUM_EST_REUT" hidden="1">"c3841"</definedName>
    <definedName name="IQ_FFO_SHARE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REUT" hidden="1">"c3837"</definedName>
    <definedName name="IQ_FFO_SHARE_SHARE_EST_THOM">"c3999"</definedName>
    <definedName name="IQ_FFO_SHARE_SHARE_HIGH_EST_REUT" hidden="1">"c3839"</definedName>
    <definedName name="IQ_FFO_SHARE_SHARE_HIGH_EST_THOM">"c4001"</definedName>
    <definedName name="IQ_FFO_SHARE_SHARE_LOW_EST_REUT" hidden="1">"c3840"</definedName>
    <definedName name="IQ_FFO_SHARE_SHARE_LOW_EST_THOM">"c4002"</definedName>
    <definedName name="IQ_FFO_SHARE_SHARE_MEDIAN_EST_REUT">"c3838"</definedName>
    <definedName name="IQ_FFO_SHARE_SHARE_MEDIAN_EST_THOM">"c4000"</definedName>
    <definedName name="IQ_FFO_SHARE_SHARE_NUM_EST_REUT" hidden="1">"c3841"</definedName>
    <definedName name="IQ_FFO_SHARE_SHARE_NUM_EST_THOM">"c4003"</definedName>
    <definedName name="IQ_FFO_SHARE_SHARE_STDDEV_EST_REUT" hidden="1">"c3842"</definedName>
    <definedName name="IQ_FFO_SHARE_SHARE_STDDEV_EST_THOM">"c4004"</definedName>
    <definedName name="IQ_FFO_SHARE_STDDEV_EST" hidden="1">"c422"</definedName>
    <definedName name="IQ_FFO_SHARE_STDDEV_EST_CIQ" hidden="1">"c3673"</definedName>
    <definedName name="IQ_FFO_SHARE_STDDEV_EST_REUT" hidden="1">"c3842"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" hidden="1">"c4981"</definedName>
    <definedName name="IQ_FFO_STDDEV_EST_REUT" hidden="1">"c3842"</definedName>
    <definedName name="IQ_FFO_STDDEV_EST_THOM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>"c6799"</definedName>
    <definedName name="IQ_FIVE_PERCENT_AMOUNT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FEE_INC_NON_INT_INC_FFIEC" hidden="1">"c13493"</definedName>
    <definedName name="IQ_FUND_NAV" hidden="1">"c15225"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CONTRACT_LIST" hidden="1">"c17682"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TYPE" hidden="1">"c15223"</definedName>
    <definedName name="IQ_INDEXCONSTITUENT_CLOSEPRICE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AMOUNT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L_EPS_EST" hidden="1">"c24729"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RKTCAP" hidden="1">"c258"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ODYS_ACTION_LT" hidden="1">"c5660"</definedName>
    <definedName name="IQ_MOODYS_ACTION_ST" hidden="1">"c5663"</definedName>
    <definedName name="IQ_MOODYS_BANK_FIN_STRENGTH_ACTION_LT" hidden="1">"c5669"</definedName>
    <definedName name="IQ_MOODYS_BANK_FIN_STRENGTH_DATE_LT" hidden="1">"c5668"</definedName>
    <definedName name="IQ_MOODYS_BANK_FIN_STRENGTH_LT" hidden="1">"c5670"</definedName>
    <definedName name="IQ_MOODYS_CORP_FAMILY_ACTION_LT" hidden="1">"c5666"</definedName>
    <definedName name="IQ_MOODYS_CORP_FAMILY_DATE_LT" hidden="1">"c5665"</definedName>
    <definedName name="IQ_MOODYS_CORP_FAMILY_LT" hidden="1">"c5667"</definedName>
    <definedName name="IQ_MOODYS_DATE_LT" hidden="1">"c5659"</definedName>
    <definedName name="IQ_MOODYS_DATE_ST" hidden="1">"c5662"</definedName>
    <definedName name="IQ_MOODYS_INS_FIN_STRENGTH_ACTION_LT" hidden="1">"c5672"</definedName>
    <definedName name="IQ_MOODYS_INS_FIN_STRENGTH_ACTION_ST" hidden="1">"c5675"</definedName>
    <definedName name="IQ_MOODYS_INS_FIN_STRENGTH_DATE_LT" hidden="1">"c5671"</definedName>
    <definedName name="IQ_MOODYS_INS_FIN_STRENGTH_DATE_ST" hidden="1">"c5674"</definedName>
    <definedName name="IQ_MOODYS_INS_FIN_STRENGTH_LT" hidden="1">"c5673"</definedName>
    <definedName name="IQ_MOODYS_INS_FIN_STRENGTH_ST" hidden="1">"c5676"</definedName>
    <definedName name="IQ_MOODYS_ISSUE_ACTION_LT" hidden="1">"c5683"</definedName>
    <definedName name="IQ_MOODYS_ISSUE_ACTION_ST" hidden="1">"c6784"</definedName>
    <definedName name="IQ_MOODYS_ISSUE_DATE_LT" hidden="1">"c5682"</definedName>
    <definedName name="IQ_MOODYS_ISSUE_DATE_ST" hidden="1">"c6783"</definedName>
    <definedName name="IQ_MOODYS_ISSUE_LT" hidden="1">"c5684"</definedName>
    <definedName name="IQ_MOODYS_ISSUE_ST" hidden="1">"c6785"</definedName>
    <definedName name="IQ_MOODYS_ISSUE_WATCHLIST_DATE" hidden="1">"c5685"</definedName>
    <definedName name="IQ_MOODYS_ISSUE_WATCHLIST_INDICATOR" hidden="1">"c5687"</definedName>
    <definedName name="IQ_MOODYS_ISSUE_WATCHLIST_REASON" hidden="1">"c5686"</definedName>
    <definedName name="IQ_MOODYS_JR_SUB_ACTION_LT" hidden="1">"c13537"</definedName>
    <definedName name="IQ_MOODYS_JR_SUB_DATE_LT" hidden="1">"c13536"</definedName>
    <definedName name="IQ_MOODYS_JR_SUB_LT" hidden="1">"c13535"</definedName>
    <definedName name="IQ_MOODYS_JR_SUB_TYPE_LT" hidden="1">"c13538"</definedName>
    <definedName name="IQ_MOODYS_LATEST_DATE_LT" hidden="1">"c12711"</definedName>
    <definedName name="IQ_MOODYS_LATEST_DATE_ST" hidden="1">"c12715"</definedName>
    <definedName name="IQ_MOODYS_LATEST_LT" hidden="1">"c12710"</definedName>
    <definedName name="IQ_MOODYS_LATEST_ST" hidden="1">"c12714"</definedName>
    <definedName name="IQ_MOODYS_LATEST_TYPE_LT" hidden="1">"c12713"</definedName>
    <definedName name="IQ_MOODYS_LATEST_TYPE_ST" hidden="1">"c12717"</definedName>
    <definedName name="IQ_MOODYS_LT" hidden="1">"c5661"</definedName>
    <definedName name="IQ_MOODYS_OTHER_ACTION_LT" hidden="1">"c13545"</definedName>
    <definedName name="IQ_MOODYS_OTHER_ACTION_ST" hidden="1">"c13569"</definedName>
    <definedName name="IQ_MOODYS_OTHER_DATE_LT" hidden="1">"c13544"</definedName>
    <definedName name="IQ_MOODYS_OTHER_DATE_ST" hidden="1">"c13568"</definedName>
    <definedName name="IQ_MOODYS_OTHER_LT" hidden="1">"c13543"</definedName>
    <definedName name="IQ_MOODYS_OTHER_ST" hidden="1">"c13567"</definedName>
    <definedName name="IQ_MOODYS_OTHER_TYPE_LT" hidden="1">"c13546"</definedName>
    <definedName name="IQ_MOODYS_OTHER_TYPE_ST" hidden="1">"c13570"</definedName>
    <definedName name="IQ_MOODYS_OUTLOOK" hidden="1">"c5678"</definedName>
    <definedName name="IQ_MOODYS_OUTLOOK_DATE" hidden="1">"c5677"</definedName>
    <definedName name="IQ_MOODYS_PREF_ACTION_LT" hidden="1">"c13541"</definedName>
    <definedName name="IQ_MOODYS_PREF_DATE_LT" hidden="1">"c13540"</definedName>
    <definedName name="IQ_MOODYS_PREF_LT" hidden="1">"c13539"</definedName>
    <definedName name="IQ_MOODYS_PREF_TYPE_LT" hidden="1">"c13542"</definedName>
    <definedName name="IQ_MOODYS_SERVICER_QUALITY_ACTION_LT" hidden="1">"c13549"</definedName>
    <definedName name="IQ_MOODYS_SERVICER_QUALITY_DATE_LT" hidden="1">"c13548"</definedName>
    <definedName name="IQ_MOODYS_SERVICER_QUALITY_LT" hidden="1">"c13547"</definedName>
    <definedName name="IQ_MOODYS_SERVICER_QUALITY_TYPE_LT" hidden="1">"c13550"</definedName>
    <definedName name="IQ_MOODYS_SR_SECURED_ACTION_LT" hidden="1">"c13521"</definedName>
    <definedName name="IQ_MOODYS_SR_SECURED_ACTION_ST" hidden="1">"c13553"</definedName>
    <definedName name="IQ_MOODYS_SR_SECURED_DATE_LT" hidden="1">"c13520"</definedName>
    <definedName name="IQ_MOODYS_SR_SECURED_DATE_ST" hidden="1">"c13552"</definedName>
    <definedName name="IQ_MOODYS_SR_SECURED_LT" hidden="1">"c13519"</definedName>
    <definedName name="IQ_MOODYS_SR_SECURED_ST" hidden="1">"c13551"</definedName>
    <definedName name="IQ_MOODYS_SR_SECURED_TYPE_LT" hidden="1">"c13522"</definedName>
    <definedName name="IQ_MOODYS_SR_SECURED_TYPE_ST" hidden="1">"c13554"</definedName>
    <definedName name="IQ_MOODYS_SR_SUB_ACTION_LT" hidden="1">"c13529"</definedName>
    <definedName name="IQ_MOODYS_SR_SUB_ACTION_ST" hidden="1">"c13561"</definedName>
    <definedName name="IQ_MOODYS_SR_SUB_DATE_LT" hidden="1">"c13528"</definedName>
    <definedName name="IQ_MOODYS_SR_SUB_DATE_ST" hidden="1">"c13560"</definedName>
    <definedName name="IQ_MOODYS_SR_SUB_LT" hidden="1">"c13527"</definedName>
    <definedName name="IQ_MOODYS_SR_SUB_ST" hidden="1">"c13559"</definedName>
    <definedName name="IQ_MOODYS_SR_SUB_TYPE_LT" hidden="1">"c13530"</definedName>
    <definedName name="IQ_MOODYS_SR_SUB_TYPE_ST" hidden="1">"c13562"</definedName>
    <definedName name="IQ_MOODYS_SR_UNSECURED_ACTION_LT" hidden="1">"c13525"</definedName>
    <definedName name="IQ_MOODYS_SR_UNSECURED_ACTION_ST" hidden="1">"c13557"</definedName>
    <definedName name="IQ_MOODYS_SR_UNSECURED_DATE_LT" hidden="1">"c13524"</definedName>
    <definedName name="IQ_MOODYS_SR_UNSECURED_DATE_ST" hidden="1">"c13556"</definedName>
    <definedName name="IQ_MOODYS_SR_UNSECURED_LT" hidden="1">"c13523"</definedName>
    <definedName name="IQ_MOODYS_SR_UNSECURED_ST" hidden="1">"c13555"</definedName>
    <definedName name="IQ_MOODYS_SR_UNSECURED_TYPE_LT" hidden="1">"c13526"</definedName>
    <definedName name="IQ_MOODYS_SR_UNSECURED_TYPE_ST" hidden="1">"c13558"</definedName>
    <definedName name="IQ_MOODYS_ST" hidden="1">"c5664"</definedName>
    <definedName name="IQ_MOODYS_SUB_ACTION_LT" hidden="1">"c13533"</definedName>
    <definedName name="IQ_MOODYS_SUB_ACTION_ST" hidden="1">"c13565"</definedName>
    <definedName name="IQ_MOODYS_SUB_DATE_LT" hidden="1">"c13532"</definedName>
    <definedName name="IQ_MOODYS_SUB_DATE_ST" hidden="1">"c13564"</definedName>
    <definedName name="IQ_MOODYS_SUB_LT" hidden="1">"c13531"</definedName>
    <definedName name="IQ_MOODYS_SUB_ST" hidden="1">"c13563"</definedName>
    <definedName name="IQ_MOODYS_SUB_TYPE_LT" hidden="1">"c13534"</definedName>
    <definedName name="IQ_MOODYS_SUB_TYPE_ST" hidden="1">"c13566"</definedName>
    <definedName name="IQ_MOODYS_WATCHLIST_DATE" hidden="1">"c5679"</definedName>
    <definedName name="IQ_MOODYS_WATCHLIST_INDICATOR" hidden="1">"c5681"</definedName>
    <definedName name="IQ_MOODYS_WATCHLIST_REASON" hidden="1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NAMES_REVISION_DATE_" hidden="1">41449.5959837963</definedName>
    <definedName name="IQ_NAMES_REVISION_DATE__1">42198.6820023148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>"c5623"</definedName>
    <definedName name="IQ_NAV_SHARE_EST" hidden="1">"c5609"</definedName>
    <definedName name="IQ_NAV_SHARE_EST_CIQ" hidden="1">"c12032"</definedName>
    <definedName name="IQ_NAV_SHARE_EST_REUT">"c5617"</definedName>
    <definedName name="IQ_NAV_SHARE_HIGH_EST" hidden="1">"c5612"</definedName>
    <definedName name="IQ_NAV_SHARE_HIGH_EST_CIQ" hidden="1">"c12035"</definedName>
    <definedName name="IQ_NAV_SHARE_HIGH_EST_REUT">"c5620"</definedName>
    <definedName name="IQ_NAV_SHARE_LOW_EST" hidden="1">"c5613"</definedName>
    <definedName name="IQ_NAV_SHARE_LOW_EST_CIQ" hidden="1">"c12036"</definedName>
    <definedName name="IQ_NAV_SHARE_LOW_EST_REUT">"c5621"</definedName>
    <definedName name="IQ_NAV_SHARE_MEDIAN_EST" hidden="1">"c5610"</definedName>
    <definedName name="IQ_NAV_SHARE_MEDIAN_EST_CIQ" hidden="1">"c12033"</definedName>
    <definedName name="IQ_NAV_SHARE_MEDIAN_EST_REUT">"c5618"</definedName>
    <definedName name="IQ_NAV_SHARE_NUM_EST" hidden="1">"c5614"</definedName>
    <definedName name="IQ_NAV_SHARE_NUM_EST_CIQ" hidden="1">"c12037"</definedName>
    <definedName name="IQ_NAV_SHARE_NUM_EST_REUT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>"c5619"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>"c3976"</definedName>
    <definedName name="IQ_NET_DEBT_GUIDANCE" hidden="1">"c4467"</definedName>
    <definedName name="IQ_NET_DEBT_HIGH_EST" hidden="1">"c3518"</definedName>
    <definedName name="IQ_NET_DEBT_HIGH_EST_CIQ" hidden="1">"c3816"</definedName>
    <definedName name="IQ_NET_DEBT_HIGH_EST_REUT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>"c3979"</definedName>
    <definedName name="IQ_NET_DEBT_LOW_GUIDANCE" hidden="1">"c4221"</definedName>
    <definedName name="IQ_NET_DEBT_MEDIAN_EST" hidden="1">"c3520"</definedName>
    <definedName name="IQ_NET_DEBT_MEDIAN_EST_CIQ" hidden="1">"c3815"</definedName>
    <definedName name="IQ_NET_DEBT_MEDIAN_EST_REUT">"c3977"</definedName>
    <definedName name="IQ_NET_DEBT_NUM_EST" hidden="1">"c3515"</definedName>
    <definedName name="IQ_NET_DEBT_NUM_EST_CIQ" hidden="1">"c3818"</definedName>
    <definedName name="IQ_NET_DEBT_NUM_EST_REUT">"c3980"</definedName>
    <definedName name="IQ_NET_DEBT_STDDEV_EST" hidden="1">"c3516"</definedName>
    <definedName name="IQ_NET_DEBT_STDDEV_EST_CIQ" hidden="1">"c3819"</definedName>
    <definedName name="IQ_NET_DEBT_STDDEV_EST_REUT">"c3981"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EST_REUT">"c5368"</definedName>
    <definedName name="IQ_NI_FFIEC" hidden="1">"c13034"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CIQ" hidden="1">"c4709"</definedName>
    <definedName name="IQ_NI_GW_EST_REUT">"c5375"</definedName>
    <definedName name="IQ_NI_GW_GUIDANCE" hidden="1">"c4471"</definedName>
    <definedName name="IQ_NI_GW_HIGH_EST" hidden="1">"c1725"</definedName>
    <definedName name="IQ_NI_GW_HIGH_EST_CIQ" hidden="1">"c4711"</definedName>
    <definedName name="IQ_NI_GW_HIGH_EST_REUT">"c5377"</definedName>
    <definedName name="IQ_NI_GW_HIGH_GUIDANCE" hidden="1">"c4178"</definedName>
    <definedName name="IQ_NI_GW_LOW_EST" hidden="1">"c1726"</definedName>
    <definedName name="IQ_NI_GW_LOW_EST_CIQ" hidden="1">"c4712"</definedName>
    <definedName name="IQ_NI_GW_LOW_EST_REUT">"c5378"</definedName>
    <definedName name="IQ_NI_GW_LOW_GUIDANCE" hidden="1">"c4218"</definedName>
    <definedName name="IQ_NI_GW_MEDIAN_EST" hidden="1">"c1724"</definedName>
    <definedName name="IQ_NI_GW_MEDIAN_EST_CIQ" hidden="1">"c4710"</definedName>
    <definedName name="IQ_NI_GW_MEDIAN_EST_REUT">"c5376"</definedName>
    <definedName name="IQ_NI_GW_NUM_EST" hidden="1">"c1727"</definedName>
    <definedName name="IQ_NI_GW_NUM_EST_CIQ" hidden="1">"c4713"</definedName>
    <definedName name="IQ_NI_GW_NUM_EST_REUT">"c5379"</definedName>
    <definedName name="IQ_NI_GW_STDDEV_EST" hidden="1">"c1728"</definedName>
    <definedName name="IQ_NI_GW_STDDEV_EST_CIQ" hidden="1">"c4714"</definedName>
    <definedName name="IQ_NI_GW_STDDEV_EST_REUT">"c5380"</definedName>
    <definedName name="IQ_NI_HIGH_EST" hidden="1">"c1718"</definedName>
    <definedName name="IQ_NI_HIGH_EST_CIQ" hidden="1">"c4704"</definedName>
    <definedName name="IQ_NI_HIGH_EST_REUT">"c5370"</definedName>
    <definedName name="IQ_NI_HIGH_GUIDANCE" hidden="1">"c4176"</definedName>
    <definedName name="IQ_NI_LOW_EST" hidden="1">"c1719"</definedName>
    <definedName name="IQ_NI_LOW_EST_CIQ" hidden="1">"c4705"</definedName>
    <definedName name="IQ_NI_LOW_EST_REUT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>"c5369"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>"c5372"</definedName>
    <definedName name="IQ_NI_REPORTED_EST" hidden="1">"c1730"</definedName>
    <definedName name="IQ_NI_REPORTED_EST_CIQ" hidden="1">"c4716"</definedName>
    <definedName name="IQ_NI_REPORTED_EST_REUT">"c5382"</definedName>
    <definedName name="IQ_NI_REPORTED_HIGH_EST" hidden="1">"c1732"</definedName>
    <definedName name="IQ_NI_REPORTED_HIGH_EST_CIQ" hidden="1">"c4718"</definedName>
    <definedName name="IQ_NI_REPORTED_HIGH_EST_REUT">"c5384"</definedName>
    <definedName name="IQ_NI_REPORTED_LOW_EST" hidden="1">"c1733"</definedName>
    <definedName name="IQ_NI_REPORTED_LOW_EST_CIQ" hidden="1">"c4719"</definedName>
    <definedName name="IQ_NI_REPORTED_LOW_EST_REUT">"c5385"</definedName>
    <definedName name="IQ_NI_REPORTED_MEDIAN_EST" hidden="1">"c1731"</definedName>
    <definedName name="IQ_NI_REPORTED_MEDIAN_EST_CIQ" hidden="1">"c4717"</definedName>
    <definedName name="IQ_NI_REPORTED_MEDIAN_EST_REUT">"c5383"</definedName>
    <definedName name="IQ_NI_REPORTED_NUM_EST" hidden="1">"c1734"</definedName>
    <definedName name="IQ_NI_REPORTED_NUM_EST_CIQ" hidden="1">"c4720"</definedName>
    <definedName name="IQ_NI_REPORTED_NUM_EST_REUT">"c5386"</definedName>
    <definedName name="IQ_NI_REPORTED_STDDEV_EST" hidden="1">"c1735"</definedName>
    <definedName name="IQ_NI_REPORTED_STDDEV_EST_CIQ" hidden="1">"c4721"</definedName>
    <definedName name="IQ_NI_REPORTED_STDDEV_EST_REUT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HIGH_EST" hidden="1">"c4480"</definedName>
    <definedName name="IQ_NI_SBC_GW_HIGH_EST_CIQ" hidden="1">"c5018"</definedName>
    <definedName name="IQ_NI_SBC_GW_LOW_EST" hidden="1">"c4481"</definedName>
    <definedName name="IQ_NI_SBC_GW_LOW_EST_CIQ" hidden="1">"c5019"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LOW_EST" hidden="1">"c4487"</definedName>
    <definedName name="IQ_NI_SBC_LOW_EST_CIQ" hidden="1">"c5025"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>"c5466"</definedName>
    <definedName name="IQ_OPER_INC_BR" hidden="1">"c850"</definedName>
    <definedName name="IQ_OPER_INC_EST" hidden="1">"c1688"</definedName>
    <definedName name="IQ_OPER_INC_EST_CIQ" hidden="1">"c12010"</definedName>
    <definedName name="IQ_OPER_INC_EST_REUT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>"c5341"</definedName>
    <definedName name="IQ_OPER_INC_NUM_EST" hidden="1">"c1692"</definedName>
    <definedName name="IQ_OPER_INC_NUM_EST_CIQ" hidden="1">"c12014"</definedName>
    <definedName name="IQ_OPER_INC_NUM_EST_REUT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"c2850"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>"c5435"</definedName>
    <definedName name="IQ_PERCENT_CHANGE_EST_CFPS_12MONTHS" hidden="1">"c1812"</definedName>
    <definedName name="IQ_PERCENT_CHANGE_EST_CFPS_12MONTHS_CIQ" hidden="1">"c3755"</definedName>
    <definedName name="IQ_PERCENT_CHANGE_EST_CFPS_12MONTHS_REUT">"c3924"</definedName>
    <definedName name="IQ_PERCENT_CHANGE_EST_CFPS_18MONTHS" hidden="1">"c1813"</definedName>
    <definedName name="IQ_PERCENT_CHANGE_EST_CFPS_18MONTHS_CIQ" hidden="1">"c3756"</definedName>
    <definedName name="IQ_PERCENT_CHANGE_EST_CFPS_18MONTHS_REUT">"c3925"</definedName>
    <definedName name="IQ_PERCENT_CHANGE_EST_CFPS_3MONTHS" hidden="1">"c1809"</definedName>
    <definedName name="IQ_PERCENT_CHANGE_EST_CFPS_3MONTHS_CIQ" hidden="1">"c3752"</definedName>
    <definedName name="IQ_PERCENT_CHANGE_EST_CFPS_3MONTHS_REUT">"c3921"</definedName>
    <definedName name="IQ_PERCENT_CHANGE_EST_CFPS_6MONTHS" hidden="1">"c1810"</definedName>
    <definedName name="IQ_PERCENT_CHANGE_EST_CFPS_6MONTHS_CIQ" hidden="1">"c3753"</definedName>
    <definedName name="IQ_PERCENT_CHANGE_EST_CFPS_6MONTHS_REUT">"c3922"</definedName>
    <definedName name="IQ_PERCENT_CHANGE_EST_CFPS_9MONTHS" hidden="1">"c1811"</definedName>
    <definedName name="IQ_PERCENT_CHANGE_EST_CFPS_9MONTHS_CIQ" hidden="1">"c3754"</definedName>
    <definedName name="IQ_PERCENT_CHANGE_EST_CFPS_9MONTHS_REUT">"c3923"</definedName>
    <definedName name="IQ_PERCENT_CHANGE_EST_CFPS_DAY" hidden="1">"c1806"</definedName>
    <definedName name="IQ_PERCENT_CHANGE_EST_CFPS_DAY_CIQ" hidden="1">"c3750"</definedName>
    <definedName name="IQ_PERCENT_CHANGE_EST_CFPS_DAY_REUT">"c3919"</definedName>
    <definedName name="IQ_PERCENT_CHANGE_EST_CFPS_MONTH" hidden="1">"c1808"</definedName>
    <definedName name="IQ_PERCENT_CHANGE_EST_CFPS_MONTH_CIQ" hidden="1">"c3751"</definedName>
    <definedName name="IQ_PERCENT_CHANGE_EST_CFPS_MONTH_REUT">"c3920"</definedName>
    <definedName name="IQ_PERCENT_CHANGE_EST_CFPS_WEEK" hidden="1">"c1807"</definedName>
    <definedName name="IQ_PERCENT_CHANGE_EST_CFPS_WEEK_CIQ" hidden="1">"c3793"</definedName>
    <definedName name="IQ_PERCENT_CHANGE_EST_CFPS_WEEK_REUT">"c3962"</definedName>
    <definedName name="IQ_PERCENT_CHANGE_EST_DPS_12MONTHS" hidden="1">"c1820"</definedName>
    <definedName name="IQ_PERCENT_CHANGE_EST_DPS_12MONTHS_CIQ" hidden="1">"c3762"</definedName>
    <definedName name="IQ_PERCENT_CHANGE_EST_DPS_12MONTHS_REUT">"c3931"</definedName>
    <definedName name="IQ_PERCENT_CHANGE_EST_DPS_18MONTHS" hidden="1">"c1821"</definedName>
    <definedName name="IQ_PERCENT_CHANGE_EST_DPS_18MONTHS_CIQ" hidden="1">"c3763"</definedName>
    <definedName name="IQ_PERCENT_CHANGE_EST_DPS_18MONTHS_REUT">"c3932"</definedName>
    <definedName name="IQ_PERCENT_CHANGE_EST_DPS_3MONTHS" hidden="1">"c1817"</definedName>
    <definedName name="IQ_PERCENT_CHANGE_EST_DPS_3MONTHS_CIQ" hidden="1">"c3759"</definedName>
    <definedName name="IQ_PERCENT_CHANGE_EST_DPS_3MONTHS_REUT">"c3928"</definedName>
    <definedName name="IQ_PERCENT_CHANGE_EST_DPS_6MONTHS" hidden="1">"c1818"</definedName>
    <definedName name="IQ_PERCENT_CHANGE_EST_DPS_6MONTHS_CIQ" hidden="1">"c3760"</definedName>
    <definedName name="IQ_PERCENT_CHANGE_EST_DPS_6MONTHS_REUT">"c3929"</definedName>
    <definedName name="IQ_PERCENT_CHANGE_EST_DPS_9MONTHS" hidden="1">"c1819"</definedName>
    <definedName name="IQ_PERCENT_CHANGE_EST_DPS_9MONTHS_CIQ" hidden="1">"c3761"</definedName>
    <definedName name="IQ_PERCENT_CHANGE_EST_DPS_9MONTHS_REUT">"c3930"</definedName>
    <definedName name="IQ_PERCENT_CHANGE_EST_DPS_DAY" hidden="1">"c1814"</definedName>
    <definedName name="IQ_PERCENT_CHANGE_EST_DPS_DAY_CIQ" hidden="1">"c3757"</definedName>
    <definedName name="IQ_PERCENT_CHANGE_EST_DPS_DAY_REUT">"c3926"</definedName>
    <definedName name="IQ_PERCENT_CHANGE_EST_DPS_MONTH" hidden="1">"c1816"</definedName>
    <definedName name="IQ_PERCENT_CHANGE_EST_DPS_MONTH_CIQ" hidden="1">"c3758"</definedName>
    <definedName name="IQ_PERCENT_CHANGE_EST_DPS_MONTH_REUT">"c3927"</definedName>
    <definedName name="IQ_PERCENT_CHANGE_EST_DPS_WEEK" hidden="1">"c1815"</definedName>
    <definedName name="IQ_PERCENT_CHANGE_EST_DPS_WEEK_CIQ" hidden="1">"c3794"</definedName>
    <definedName name="IQ_PERCENT_CHANGE_EST_DPS_WEEK_REUT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>"c3916"</definedName>
    <definedName name="IQ_PERCENT_CHANGE_EST_EBITDA_DAY" hidden="1">"c1798"</definedName>
    <definedName name="IQ_PERCENT_CHANGE_EST_EBITDA_DAY_CIQ" hidden="1">"c3743"</definedName>
    <definedName name="IQ_PERCENT_CHANGE_EST_EBITDA_DAY_REUT">"c3912"</definedName>
    <definedName name="IQ_PERCENT_CHANGE_EST_EBITDA_MONTH" hidden="1">"c1800"</definedName>
    <definedName name="IQ_PERCENT_CHANGE_EST_EBITDA_MONTH_CIQ" hidden="1">"c3744"</definedName>
    <definedName name="IQ_PERCENT_CHANGE_EST_EBITDA_MONTH_REUT">"c3913"</definedName>
    <definedName name="IQ_PERCENT_CHANGE_EST_EBITDA_WEEK" hidden="1">"c1799"</definedName>
    <definedName name="IQ_PERCENT_CHANGE_EST_EBITDA_WEEK_CIQ" hidden="1">"c3792"</definedName>
    <definedName name="IQ_PERCENT_CHANGE_EST_EBITDA_WEEK_REUT">"c3961"</definedName>
    <definedName name="IQ_PERCENT_CHANGE_EST_EPS_12MONTHS" hidden="1">"c1788"</definedName>
    <definedName name="IQ_PERCENT_CHANGE_EST_EPS_12MONTHS_CIQ" hidden="1">"c3733"</definedName>
    <definedName name="IQ_PERCENT_CHANGE_EST_EPS_12MONTHS_REUT">"c3902"</definedName>
    <definedName name="IQ_PERCENT_CHANGE_EST_EPS_18MONTHS" hidden="1">"c1789"</definedName>
    <definedName name="IQ_PERCENT_CHANGE_EST_EPS_18MONTHS_CIQ" hidden="1">"c3734"</definedName>
    <definedName name="IQ_PERCENT_CHANGE_EST_EPS_18MONTHS_REUT">"c3903"</definedName>
    <definedName name="IQ_PERCENT_CHANGE_EST_EPS_3MONTHS" hidden="1">"c1785"</definedName>
    <definedName name="IQ_PERCENT_CHANGE_EST_EPS_3MONTHS_CIQ" hidden="1">"c3730"</definedName>
    <definedName name="IQ_PERCENT_CHANGE_EST_EPS_3MONTHS_REUT">"c3899"</definedName>
    <definedName name="IQ_PERCENT_CHANGE_EST_EPS_6MONTHS" hidden="1">"c1786"</definedName>
    <definedName name="IQ_PERCENT_CHANGE_EST_EPS_6MONTHS_CIQ" hidden="1">"c3731"</definedName>
    <definedName name="IQ_PERCENT_CHANGE_EST_EPS_6MONTHS_REUT">"c3900"</definedName>
    <definedName name="IQ_PERCENT_CHANGE_EST_EPS_9MONTHS" hidden="1">"c1787"</definedName>
    <definedName name="IQ_PERCENT_CHANGE_EST_EPS_9MONTHS_CIQ" hidden="1">"c3732"</definedName>
    <definedName name="IQ_PERCENT_CHANGE_EST_EPS_9MONTHS_REUT">"c3901"</definedName>
    <definedName name="IQ_PERCENT_CHANGE_EST_EPS_DAY" hidden="1">"c1782"</definedName>
    <definedName name="IQ_PERCENT_CHANGE_EST_EPS_DAY_CIQ" hidden="1">"c3727"</definedName>
    <definedName name="IQ_PERCENT_CHANGE_EST_EPS_DAY_REUT">"c3896"</definedName>
    <definedName name="IQ_PERCENT_CHANGE_EST_EPS_MONTH" hidden="1">"c1784"</definedName>
    <definedName name="IQ_PERCENT_CHANGE_EST_EPS_MONTH_CIQ" hidden="1">"c3729"</definedName>
    <definedName name="IQ_PERCENT_CHANGE_EST_EPS_MONTH_REUT">"c3898"</definedName>
    <definedName name="IQ_PERCENT_CHANGE_EST_EPS_WEEK" hidden="1">"c1783"</definedName>
    <definedName name="IQ_PERCENT_CHANGE_EST_EPS_WEEK_CIQ" hidden="1">"c3728"</definedName>
    <definedName name="IQ_PERCENT_CHANGE_EST_EPS_WEEK_REUT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>"c5248"</definedName>
    <definedName name="IQ_PERCENT_CHANGE_EST_FFO_18MONTHS" hidden="1">"c1829"</definedName>
    <definedName name="IQ_PERCENT_CHANGE_EST_FFO_18MONTHS_CIQ" hidden="1">"c3770"</definedName>
    <definedName name="IQ_PERCENT_CHANGE_EST_FFO_18MONTHS_REUT">"c3939"</definedName>
    <definedName name="IQ_PERCENT_CHANGE_EST_FFO_18MONTHS_THOM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>"c5245"</definedName>
    <definedName name="IQ_PERCENT_CHANGE_EST_FFO_6MONTHS" hidden="1">"c1826"</definedName>
    <definedName name="IQ_PERCENT_CHANGE_EST_FFO_6MONTHS_CIQ" hidden="1">"c3767"</definedName>
    <definedName name="IQ_PERCENT_CHANGE_EST_FFO_6MONTHS_REUT">"c3936"</definedName>
    <definedName name="IQ_PERCENT_CHANGE_EST_FFO_6MONTHS_THOM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>"c5247"</definedName>
    <definedName name="IQ_PERCENT_CHANGE_EST_FFO_DAY" hidden="1">"c1822"</definedName>
    <definedName name="IQ_PERCENT_CHANGE_EST_FFO_DAY_CIQ" hidden="1">"c3764"</definedName>
    <definedName name="IQ_PERCENT_CHANGE_EST_FFO_DAY_REUT">"c3933"</definedName>
    <definedName name="IQ_PERCENT_CHANGE_EST_FFO_DAY_THOM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2MONTHS_REUT" hidden="1">"c3938"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CIQ" hidden="1">"c3770"</definedName>
    <definedName name="IQ_PERCENT_CHANGE_EST_FFO_SHARE_18MONTHS_REUT" hidden="1">"c3939"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CIQ" hidden="1">"c3766"</definedName>
    <definedName name="IQ_PERCENT_CHANGE_EST_FFO_SHARE_3MONTHS_REUT" hidden="1">"c3935"</definedName>
    <definedName name="IQ_PERCENT_CHANGE_EST_FFO_SHARE_3MONTHS_THOM" hidden="1">"c5245"</definedName>
    <definedName name="IQ_PERCENT_CHANGE_EST_FFO_SHARE_6MONTHS" hidden="1">"c1826"</definedName>
    <definedName name="IQ_PERCENT_CHANGE_EST_FFO_SHARE_6MONTHS_CIQ" hidden="1">"c3767"</definedName>
    <definedName name="IQ_PERCENT_CHANGE_EST_FFO_SHARE_6MONTHS_REUT" hidden="1">"c3936"</definedName>
    <definedName name="IQ_PERCENT_CHANGE_EST_FFO_SHARE_6MONTHS_THOM" hidden="1">"c5246"</definedName>
    <definedName name="IQ_PERCENT_CHANGE_EST_FFO_SHARE_9MONTHS" hidden="1">"c1827"</definedName>
    <definedName name="IQ_PERCENT_CHANGE_EST_FFO_SHARE_9MONTHS_CIQ" hidden="1">"c3768"</definedName>
    <definedName name="IQ_PERCENT_CHANGE_EST_FFO_SHARE_9MONTHS_REUT" hidden="1">"c3937"</definedName>
    <definedName name="IQ_PERCENT_CHANGE_EST_FFO_SHARE_9MONTHS_THOM" hidden="1">"c5247"</definedName>
    <definedName name="IQ_PERCENT_CHANGE_EST_FFO_SHARE_DAY" hidden="1">"c1822"</definedName>
    <definedName name="IQ_PERCENT_CHANGE_EST_FFO_SHARE_DAY_CIQ" hidden="1">"c3764"</definedName>
    <definedName name="IQ_PERCENT_CHANGE_EST_FFO_SHARE_DAY_REUT" hidden="1">"c3933"</definedName>
    <definedName name="IQ_PERCENT_CHANGE_EST_FFO_SHARE_DAY_THOM" hidden="1">"c5243"</definedName>
    <definedName name="IQ_PERCENT_CHANGE_EST_FFO_SHARE_MONTH" hidden="1">"c1824"</definedName>
    <definedName name="IQ_PERCENT_CHANGE_EST_FFO_SHARE_MONTH_CIQ" hidden="1">"c3765"</definedName>
    <definedName name="IQ_PERCENT_CHANGE_EST_FFO_SHARE_MONTH_REUT" hidden="1">"c3934"</definedName>
    <definedName name="IQ_PERCENT_CHANGE_EST_FFO_SHARE_MONTH_THOM" hidden="1">"c5244"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>"c3938"</definedName>
    <definedName name="IQ_PERCENT_CHANGE_EST_FFO_SHARE_SHARE_12MONTHS_THOM">"c5248"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18MONTHS_THOM">"c5249"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>"c3935"</definedName>
    <definedName name="IQ_PERCENT_CHANGE_EST_FFO_SHARE_SHARE_3MONTHS_THOM">"c5245"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6MONTHS_THOM">"c5246"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>"c3937"</definedName>
    <definedName name="IQ_PERCENT_CHANGE_EST_FFO_SHARE_SHARE_9MONTHS_THOM">"c5247"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DAY_THOM">"c5243"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>"c3934"</definedName>
    <definedName name="IQ_PERCENT_CHANGE_EST_FFO_SHARE_SHARE_MONTH_THOM">"c5244"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SHARE_SHARE_WEEK_THOM">"c5274"</definedName>
    <definedName name="IQ_PERCENT_CHANGE_EST_FFO_SHARE_WEEK" hidden="1">"c1823"</definedName>
    <definedName name="IQ_PERCENT_CHANGE_EST_FFO_SHARE_WEEK_CIQ" hidden="1">"c3795"</definedName>
    <definedName name="IQ_PERCENT_CHANGE_EST_FFO_SHARE_WEEK_REUT" hidden="1">"c3964"</definedName>
    <definedName name="IQ_PERCENT_CHANGE_EST_FFO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>"c3964"</definedName>
    <definedName name="IQ_PERCENT_CHANGE_EST_FFO_WEEK_THOM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>"c3967"</definedName>
    <definedName name="IQ_PERCENT_CHANGE_EST_RECO_12MONTHS" hidden="1">"c1836"</definedName>
    <definedName name="IQ_PERCENT_CHANGE_EST_RECO_12MONTHS_CIQ" hidden="1">"c3776"</definedName>
    <definedName name="IQ_PERCENT_CHANGE_EST_RECO_12MONTHS_REUT">"c3945"</definedName>
    <definedName name="IQ_PERCENT_CHANGE_EST_RECO_18MONTHS" hidden="1">"c1837"</definedName>
    <definedName name="IQ_PERCENT_CHANGE_EST_RECO_18MONTHS_CIQ" hidden="1">"c3777"</definedName>
    <definedName name="IQ_PERCENT_CHANGE_EST_RECO_18MONTHS_REUT">"c3946"</definedName>
    <definedName name="IQ_PERCENT_CHANGE_EST_RECO_3MONTHS" hidden="1">"c1833"</definedName>
    <definedName name="IQ_PERCENT_CHANGE_EST_RECO_3MONTHS_CIQ" hidden="1">"c3773"</definedName>
    <definedName name="IQ_PERCENT_CHANGE_EST_RECO_3MONTHS_REUT">"c3942"</definedName>
    <definedName name="IQ_PERCENT_CHANGE_EST_RECO_6MONTHS" hidden="1">"c1834"</definedName>
    <definedName name="IQ_PERCENT_CHANGE_EST_RECO_6MONTHS_CIQ" hidden="1">"c3774"</definedName>
    <definedName name="IQ_PERCENT_CHANGE_EST_RECO_6MONTHS_REUT">"c3943"</definedName>
    <definedName name="IQ_PERCENT_CHANGE_EST_RECO_9MONTHS" hidden="1">"c1835"</definedName>
    <definedName name="IQ_PERCENT_CHANGE_EST_RECO_9MONTHS_CIQ" hidden="1">"c3775"</definedName>
    <definedName name="IQ_PERCENT_CHANGE_EST_RECO_9MONTHS_REUT">"c3944"</definedName>
    <definedName name="IQ_PERCENT_CHANGE_EST_RECO_DAY" hidden="1">"c1830"</definedName>
    <definedName name="IQ_PERCENT_CHANGE_EST_RECO_DAY_CIQ" hidden="1">"c3771"</definedName>
    <definedName name="IQ_PERCENT_CHANGE_EST_RECO_DAY_REUT">"c3940"</definedName>
    <definedName name="IQ_PERCENT_CHANGE_EST_RECO_MONTH" hidden="1">"c1832"</definedName>
    <definedName name="IQ_PERCENT_CHANGE_EST_RECO_MONTH_CIQ" hidden="1">"c3772"</definedName>
    <definedName name="IQ_PERCENT_CHANGE_EST_RECO_MONTH_REUT">"c3941"</definedName>
    <definedName name="IQ_PERCENT_CHANGE_EST_RECO_WEEK" hidden="1">"c1831"</definedName>
    <definedName name="IQ_PERCENT_CHANGE_EST_RECO_WEEK_CIQ" hidden="1">"c3796"</definedName>
    <definedName name="IQ_PERCENT_CHANGE_EST_RECO_WEEK_REUT">"c3966"</definedName>
    <definedName name="IQ_PERCENT_CHANGE_EST_REV_12MONTHS" hidden="1">"c1796"</definedName>
    <definedName name="IQ_PERCENT_CHANGE_EST_REV_12MONTHS_CIQ" hidden="1">"c3741"</definedName>
    <definedName name="IQ_PERCENT_CHANGE_EST_REV_12MONTHS_REUT">"c3910"</definedName>
    <definedName name="IQ_PERCENT_CHANGE_EST_REV_18MONTHS" hidden="1">"c1797"</definedName>
    <definedName name="IQ_PERCENT_CHANGE_EST_REV_18MONTHS_CIQ" hidden="1">"c3742"</definedName>
    <definedName name="IQ_PERCENT_CHANGE_EST_REV_18MONTHS_REUT">"c3911"</definedName>
    <definedName name="IQ_PERCENT_CHANGE_EST_REV_3MONTHS" hidden="1">"c1793"</definedName>
    <definedName name="IQ_PERCENT_CHANGE_EST_REV_3MONTHS_CIQ" hidden="1">"c3738"</definedName>
    <definedName name="IQ_PERCENT_CHANGE_EST_REV_3MONTHS_REUT">"c3907"</definedName>
    <definedName name="IQ_PERCENT_CHANGE_EST_REV_6MONTHS" hidden="1">"c1794"</definedName>
    <definedName name="IQ_PERCENT_CHANGE_EST_REV_6MONTHS_CIQ" hidden="1">"c3739"</definedName>
    <definedName name="IQ_PERCENT_CHANGE_EST_REV_6MONTHS_REUT">"c3908"</definedName>
    <definedName name="IQ_PERCENT_CHANGE_EST_REV_9MONTHS" hidden="1">"c1795"</definedName>
    <definedName name="IQ_PERCENT_CHANGE_EST_REV_9MONTHS_CIQ" hidden="1">"c3740"</definedName>
    <definedName name="IQ_PERCENT_CHANGE_EST_REV_9MONTHS_REUT">"c3909"</definedName>
    <definedName name="IQ_PERCENT_CHANGE_EST_REV_DAY" hidden="1">"c1790"</definedName>
    <definedName name="IQ_PERCENT_CHANGE_EST_REV_DAY_CIQ" hidden="1">"c3735"</definedName>
    <definedName name="IQ_PERCENT_CHANGE_EST_REV_DAY_REUT">"c3904"</definedName>
    <definedName name="IQ_PERCENT_CHANGE_EST_REV_MONTH" hidden="1">"c1792"</definedName>
    <definedName name="IQ_PERCENT_CHANGE_EST_REV_MONTH_CIQ" hidden="1">"c3737"</definedName>
    <definedName name="IQ_PERCENT_CHANGE_EST_REV_MONTH_REUT">"c3906"</definedName>
    <definedName name="IQ_PERCENT_CHANGE_EST_REV_WEEK" hidden="1">"c1791"</definedName>
    <definedName name="IQ_PERCENT_CHANGE_EST_REV_WEEK_CIQ" hidden="1">"c3736"</definedName>
    <definedName name="IQ_PERCENT_CHANGE_EST_REV_WEEK_REUT">"c3905"</definedName>
    <definedName name="IQ_PERCENT_FLOAT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CIQ" hidden="1">"c4688"</definedName>
    <definedName name="IQ_PRETAX_GW_INC_EST_REUT">"c5354"</definedName>
    <definedName name="IQ_PRETAX_GW_INC_HIGH_EST" hidden="1">"c1704"</definedName>
    <definedName name="IQ_PRETAX_GW_INC_HIGH_EST_CIQ" hidden="1">"c4690"</definedName>
    <definedName name="IQ_PRETAX_GW_INC_HIGH_EST_REUT">"c5356"</definedName>
    <definedName name="IQ_PRETAX_GW_INC_LOW_EST" hidden="1">"c1705"</definedName>
    <definedName name="IQ_PRETAX_GW_INC_LOW_EST_CIQ" hidden="1">"c4691"</definedName>
    <definedName name="IQ_PRETAX_GW_INC_LOW_EST_REUT">"c5357"</definedName>
    <definedName name="IQ_PRETAX_GW_INC_MEDIAN_EST" hidden="1">"c1703"</definedName>
    <definedName name="IQ_PRETAX_GW_INC_MEDIAN_EST_CIQ" hidden="1">"c4689"</definedName>
    <definedName name="IQ_PRETAX_GW_INC_MEDIAN_EST_REUT">"c5355"</definedName>
    <definedName name="IQ_PRETAX_GW_INC_NUM_EST" hidden="1">"c1706"</definedName>
    <definedName name="IQ_PRETAX_GW_INC_NUM_EST_CIQ" hidden="1">"c4692"</definedName>
    <definedName name="IQ_PRETAX_GW_INC_NUM_EST_REUT">"c5358"</definedName>
    <definedName name="IQ_PRETAX_GW_INC_STDDEV_EST" hidden="1">"c1707"</definedName>
    <definedName name="IQ_PRETAX_GW_INC_STDDEV_EST_CIQ" hidden="1">"c4693"</definedName>
    <definedName name="IQ_PRETAX_GW_INC_STDDEV_EST_REUT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CIQ" hidden="1">"c4681"</definedName>
    <definedName name="IQ_PRETAX_INC_EST_REUT">"c5347"</definedName>
    <definedName name="IQ_PRETAX_INC_HIGH_EST" hidden="1">"c1697"</definedName>
    <definedName name="IQ_PRETAX_INC_HIGH_EST_CIQ" hidden="1">"c4683"</definedName>
    <definedName name="IQ_PRETAX_INC_HIGH_EST_REUT">"c5349"</definedName>
    <definedName name="IQ_PRETAX_INC_LOW_EST" hidden="1">"c1698"</definedName>
    <definedName name="IQ_PRETAX_INC_LOW_EST_CIQ" hidden="1">"c4684"</definedName>
    <definedName name="IQ_PRETAX_INC_LOW_EST_REUT">"c5350"</definedName>
    <definedName name="IQ_PRETAX_INC_MEDIAN_EST" hidden="1">"c1696"</definedName>
    <definedName name="IQ_PRETAX_INC_MEDIAN_EST_CIQ" hidden="1">"c4682"</definedName>
    <definedName name="IQ_PRETAX_INC_MEDIAN_EST_REUT">"c5348"</definedName>
    <definedName name="IQ_PRETAX_INC_NUM_EST" hidden="1">"c1699"</definedName>
    <definedName name="IQ_PRETAX_INC_NUM_EST_CIQ" hidden="1">"c4685"</definedName>
    <definedName name="IQ_PRETAX_INC_NUM_EST_REUT">"c5351"</definedName>
    <definedName name="IQ_PRETAX_INC_STDDEV_EST" hidden="1">"c1700"</definedName>
    <definedName name="IQ_PRETAX_INC_STDDEV_EST_CIQ" hidden="1">"c4686"</definedName>
    <definedName name="IQ_PRETAX_INC_STDDEV_EST_REUT">"c5352"</definedName>
    <definedName name="IQ_PRETAX_OPERATING_INC_AVG_ASSETS_FFIEC" hidden="1">"c13365"</definedName>
    <definedName name="IQ_PRETAX_REPORT_INC_EST" hidden="1">"c1709"</definedName>
    <definedName name="IQ_PRETAX_REPORT_INC_EST_CIQ" hidden="1">"c4695"</definedName>
    <definedName name="IQ_PRETAX_REPORT_INC_EST_REUT">"c5361"</definedName>
    <definedName name="IQ_PRETAX_REPORT_INC_HIGH_EST" hidden="1">"c1711"</definedName>
    <definedName name="IQ_PRETAX_REPORT_INC_HIGH_EST_CIQ" hidden="1">"c4697"</definedName>
    <definedName name="IQ_PRETAX_REPORT_INC_HIGH_EST_REUT">"c5363"</definedName>
    <definedName name="IQ_PRETAX_REPORT_INC_LOW_EST" hidden="1">"c1712"</definedName>
    <definedName name="IQ_PRETAX_REPORT_INC_LOW_EST_CIQ" hidden="1">"c4698"</definedName>
    <definedName name="IQ_PRETAX_REPORT_INC_LOW_EST_REUT">"c5364"</definedName>
    <definedName name="IQ_PRETAX_REPORT_INC_MEDIAN_EST" hidden="1">"c1710"</definedName>
    <definedName name="IQ_PRETAX_REPORT_INC_MEDIAN_EST_CIQ" hidden="1">"c4696"</definedName>
    <definedName name="IQ_PRETAX_REPORT_INC_MEDIAN_EST_REUT">"c5362"</definedName>
    <definedName name="IQ_PRETAX_REPORT_INC_NUM_EST" hidden="1">"c1713"</definedName>
    <definedName name="IQ_PRETAX_REPORT_INC_NUM_EST_CIQ" hidden="1">"c4699"</definedName>
    <definedName name="IQ_PRETAX_REPORT_INC_NUM_EST_REUT">"c5365"</definedName>
    <definedName name="IQ_PRETAX_REPORT_INC_STDDEV_EST" hidden="1">"c1714"</definedName>
    <definedName name="IQ_PRETAX_REPORT_INC_STDDEV_EST_CIQ" hidden="1">"c4700"</definedName>
    <definedName name="IQ_PRETAX_REPORT_INC_STDDEV_EST_REUT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CFPS_FWD_REUT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>"c5494"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>"c5481"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HIGH_EST" hidden="1">"c4501"</definedName>
    <definedName name="IQ_RECURRING_PROFIT_HIGH_EST_CIQ" hidden="1">"c5039"</definedName>
    <definedName name="IQ_RECURRING_PROFIT_LOW_EST" hidden="1">"c4502"</definedName>
    <definedName name="IQ_RECURRING_PROFIT_LOW_EST_CIQ" hidden="1">"c5040"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HIGH_EST" hidden="1">"c4510"</definedName>
    <definedName name="IQ_RECURRING_PROFIT_SHARE_HIGH_EST_CIQ" hidden="1">"c5048"</definedName>
    <definedName name="IQ_RECURRING_PROFIT_SHARE_LOW_EST" hidden="1">"c4511"</definedName>
    <definedName name="IQ_RECURRING_PROFIT_SHARE_LOW_EST_CIQ" hidden="1">"c5049"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CIQ" hidden="1">"c3830"</definedName>
    <definedName name="IQ_RETURN_ASSETS_HIGH_EST_REUT">"c3992"</definedName>
    <definedName name="IQ_RETURN_ASSETS_HIGH_GUIDANCE" hidden="1">"c4183"</definedName>
    <definedName name="IQ_RETURN_ASSETS_LOW_EST" hidden="1">"c3531"</definedName>
    <definedName name="IQ_RETURN_ASSETS_LOW_EST_CIQ" hidden="1">"c3831"</definedName>
    <definedName name="IQ_RETURN_ASSETS_LOW_EST_REUT">"c3993"</definedName>
    <definedName name="IQ_RETURN_ASSETS_LOW_GUIDANCE" hidden="1">"c4223"</definedName>
    <definedName name="IQ_RETURN_ASSETS_MEDIAN_EST" hidden="1">"c3532"</definedName>
    <definedName name="IQ_RETURN_ASSETS_MEDIAN_EST_CIQ" hidden="1">"c3829"</definedName>
    <definedName name="IQ_RETURN_ASSETS_MEDIAN_EST_REUT">"c3991"</definedName>
    <definedName name="IQ_RETURN_ASSETS_NUM_EST" hidden="1">"c3527"</definedName>
    <definedName name="IQ_RETURN_ASSETS_NUM_EST_CIQ" hidden="1">"c3832"</definedName>
    <definedName name="IQ_RETURN_ASSETS_NUM_EST_REUT">"c3994"</definedName>
    <definedName name="IQ_RETURN_ASSETS_STDDEV_EST" hidden="1">"c3528"</definedName>
    <definedName name="IQ_RETURN_ASSETS_STDDEV_EST_CIQ" hidden="1">"c3833"</definedName>
    <definedName name="IQ_RETURN_ASSETS_STDDEV_EST_REUT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CIQ" hidden="1">"c3823"</definedName>
    <definedName name="IQ_RETURN_EQUITY_HIGH_EST_REUT">"c3985"</definedName>
    <definedName name="IQ_RETURN_EQUITY_HIGH_GUIDANCE" hidden="1">"c4182"</definedName>
    <definedName name="IQ_RETURN_EQUITY_LOW_EST" hidden="1">"c3537"</definedName>
    <definedName name="IQ_RETURN_EQUITY_LOW_EST_CIQ" hidden="1">"c3824"</definedName>
    <definedName name="IQ_RETURN_EQUITY_LOW_EST_REUT">"c3986"</definedName>
    <definedName name="IQ_RETURN_EQUITY_LOW_GUIDANCE" hidden="1">"c4222"</definedName>
    <definedName name="IQ_RETURN_EQUITY_MEDIAN_EST" hidden="1">"c3538"</definedName>
    <definedName name="IQ_RETURN_EQUITY_MEDIAN_EST_CIQ" hidden="1">"c3822"</definedName>
    <definedName name="IQ_RETURN_EQUITY_MEDIAN_EST_REUT">"c3984"</definedName>
    <definedName name="IQ_RETURN_EQUITY_NUM_EST" hidden="1">"c3533"</definedName>
    <definedName name="IQ_RETURN_EQUITY_NUM_EST_CIQ" hidden="1">"c3825"</definedName>
    <definedName name="IQ_RETURN_EQUITY_NUM_EST_REUT">"c3987"</definedName>
    <definedName name="IQ_RETURN_EQUITY_STDDEV_EST" hidden="1">"c3534"</definedName>
    <definedName name="IQ_RETURN_EQUITY_STDDEV_EST_CIQ" hidden="1">"c3826"</definedName>
    <definedName name="IQ_RETURN_EQUITY_STDDEV_EST_REUT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ATE">39294.6219675926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>"c5496"</definedName>
    <definedName name="IQ_REVENUE_EST_CIQ" hidden="1">"c3616"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ISION_DATE_" hidden="1">39483.7502777778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>"c228"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POT_CLOSEPRICE" hidden="1">"c17802"</definedName>
    <definedName name="IQ_SPOT_HIGHPRICE" hidden="1">"c17800"</definedName>
    <definedName name="IQ_SPOT_LASTSALEPRICE" hidden="1">"c17806"</definedName>
    <definedName name="IQ_SPOT_LOWPRICE" hidden="1">"c17801"</definedName>
    <definedName name="IQ_SPOT_PRICEDATE" hidden="1">"c17805"</definedName>
    <definedName name="IQ_SPOT_YEARHIGH" hidden="1">"c17803"</definedName>
    <definedName name="IQ_SPOT_YEARLOW" hidden="1">"c17804"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"c2857"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HIGH_EST" hidden="1">"c4534"</definedName>
    <definedName name="IQ_TOTAL_DEBT_HIGH_EST_CIQ" hidden="1">"c5087"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"c15789"</definedName>
    <definedName name="IQ_VOICE_SUB_TOTAL_HOMES_PASSED" hidden="1">"c15770"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1">"$A$2:$A$1010"</definedName>
    <definedName name="IQRA2" hidden="1">"$A$3:$A$74"</definedName>
    <definedName name="IQRA3">"$A$4:$A$1685"</definedName>
    <definedName name="IQRA4" hidden="1">"$A$5:$A$256"</definedName>
    <definedName name="IQRA5" hidden="1">"$A$6:$A$503"</definedName>
    <definedName name="IQRA552">"$A$553"</definedName>
    <definedName name="IQRA553">"$A$554:$A$555"</definedName>
    <definedName name="IQRA554">"$A$555"</definedName>
    <definedName name="IQRA555">"$A$556:$A$612"</definedName>
    <definedName name="IQRA56" hidden="1">"$A$57:$A$310"</definedName>
    <definedName name="IQRA563">"$A$564"</definedName>
    <definedName name="IQRA6">"$A$7:$A$764"</definedName>
    <definedName name="IQRA613">"$A$614:$A$615"</definedName>
    <definedName name="IQRA614">"$A$615:$A$616"</definedName>
    <definedName name="IQRA615">"$A$616:$A$617"</definedName>
    <definedName name="IQRA616">"$A$617"</definedName>
    <definedName name="IQRA618">"$A$619:$A$620"</definedName>
    <definedName name="IQRA619">"$A$620:$A$621"</definedName>
    <definedName name="IQRA620">"$A$621:$A$622"</definedName>
    <definedName name="IQRA621">"$A$622"</definedName>
    <definedName name="IQRA7" hidden="1">"$A$8:$A$509"</definedName>
    <definedName name="IQRA8" hidden="1">"$A$9:$A$255"</definedName>
    <definedName name="IQRA9" hidden="1">"$A$10:$A$262"</definedName>
    <definedName name="IQRAA5" hidden="1">"$AA$6"</definedName>
    <definedName name="IQRAA59">"$AA$60:$AA$69"</definedName>
    <definedName name="IQRAA61">"$AA$62:$AA$71"</definedName>
    <definedName name="IQRAB10">"$AB$11:$AB$769"</definedName>
    <definedName name="IQRAB6">"$AB$7:$AB$765"</definedName>
    <definedName name="IQRAD17" hidden="1">"$AD$18:$AD$268"</definedName>
    <definedName name="IQRAE59">"$AE$60:$AE$69"</definedName>
    <definedName name="IQRAE61">"$AE$62:$AE$71"</definedName>
    <definedName name="IQRAF17">"$AF$18:$AF$269"</definedName>
    <definedName name="IQRAI15" hidden="1">"$AI$16:$AI$39"</definedName>
    <definedName name="IQRAJ10">"$AJ$11:$AJ$769"</definedName>
    <definedName name="IQRAJ6">"$AJ$7:$AJ$260"</definedName>
    <definedName name="IQRAN15" hidden="1">"$AN$16:$AN$520"</definedName>
    <definedName name="IQRAR10">"$AR$11:$AR$264"</definedName>
    <definedName name="IQRB1">"$B$2:$B$1010"</definedName>
    <definedName name="IQRB10">"$B$11:$B$767"</definedName>
    <definedName name="IQRB11" hidden="1">"$B$12:$B$264"</definedName>
    <definedName name="IQRB128">"$B$129:$B$138"</definedName>
    <definedName name="IQRB129">"$B$130:$B$131"</definedName>
    <definedName name="IQRB133">"$B$134:$B$143"</definedName>
    <definedName name="IQRB139">"$B$140:$B$149"</definedName>
    <definedName name="IQRB140">"$B$141:$B$150"</definedName>
    <definedName name="IQRB141">"$B$142:$B$145"</definedName>
    <definedName name="IQRB144">"$B$145:$B$148"</definedName>
    <definedName name="IQRB148">"$B$149:$B$152"</definedName>
    <definedName name="IQRB149">"$B$150:$B$153"</definedName>
    <definedName name="IQRB151">"$B$152:$B$153"</definedName>
    <definedName name="IQRB152">"$B$153:$B$154"</definedName>
    <definedName name="IQRB153">"$B$154:$B$168"</definedName>
    <definedName name="IQRB1531" hidden="1">"$B$1532:$B$3044"</definedName>
    <definedName name="IQRB162">"$B$163:$B$172"</definedName>
    <definedName name="IQRB165">"$B$166:$B$170"</definedName>
    <definedName name="IQRB168">"$B$169:$B$178"</definedName>
    <definedName name="IQRB170">"$B$171:$B$180"</definedName>
    <definedName name="IQRB171">"$B$172:$B$181"</definedName>
    <definedName name="IQRB173">"$B$174:$B$183"</definedName>
    <definedName name="IQRB174">"$B$175:$B$176"</definedName>
    <definedName name="IQRB177">"$B$178:$B$179"</definedName>
    <definedName name="IQRB180">"$B$181:$B$182"</definedName>
    <definedName name="IQRB181">"$B$182:$B$191"</definedName>
    <definedName name="IQRB183">"$B$184:$B$193"</definedName>
    <definedName name="IQRB184">"$B$185:$B$194"</definedName>
    <definedName name="IQRB185">"$B$186:$B$187"</definedName>
    <definedName name="IQRB186">"$B$187:$B$188"</definedName>
    <definedName name="IQRB188">"$B$189:$B$190"</definedName>
    <definedName name="IQRB189">"$B$190:$B$204"</definedName>
    <definedName name="IQRB191">"$B$192:$B$206"</definedName>
    <definedName name="IQRB192">"$B$193:$B$207"</definedName>
    <definedName name="IQRB193">"$B$194:$B$195"</definedName>
    <definedName name="IQRB194">"$B$195:$B$209"</definedName>
    <definedName name="IQRB195">"$B$196:$B$197"</definedName>
    <definedName name="IQRB196">"$B$197:$B$198"</definedName>
    <definedName name="IQRB199">"$B$200:$B$205"</definedName>
    <definedName name="IQRB2" hidden="1">"$B$3:$B$760"</definedName>
    <definedName name="IQRB201">"$B$202:$B$207"</definedName>
    <definedName name="IQRB202">"$B$203:$B$217"</definedName>
    <definedName name="IQRB206">"$B$207:$B$212"</definedName>
    <definedName name="IQRB208">"$B$209:$B$214"</definedName>
    <definedName name="IQRB209">"$B$210:$B$215"</definedName>
    <definedName name="IQRB21" hidden="1">"$C$21"</definedName>
    <definedName name="IQRB211">"$B$212:$B$217"</definedName>
    <definedName name="IQRB215">"$B$216:$B$227"</definedName>
    <definedName name="IQRB217">"$B$218:$B$229"</definedName>
    <definedName name="IQRB218">"$B$219:$B$224"</definedName>
    <definedName name="IQRB219">"$B$220:$B$225"</definedName>
    <definedName name="IQRB220">"$B$221:$B$232"</definedName>
    <definedName name="IQRB221">"$B$222:$B$236"</definedName>
    <definedName name="IQRB222">"$B$223:$B$237"</definedName>
    <definedName name="IQRB224">"$B$225:$B$239"</definedName>
    <definedName name="IQRB226">"$B$227:$B$241"</definedName>
    <definedName name="IQRB227">"$B$228:$B$239"</definedName>
    <definedName name="IQRB229">"$B$230:$B$254"</definedName>
    <definedName name="IQRB232">"$B$233:$B$237"</definedName>
    <definedName name="IQRB233">"$B$234:$B$238"</definedName>
    <definedName name="IQRB234">"$B$235:$B$259"</definedName>
    <definedName name="IQRB239">"$B$240:$B$244"</definedName>
    <definedName name="IQRB240">"$B$241:$B$245"</definedName>
    <definedName name="IQRB242">"$B$243:$B$247"</definedName>
    <definedName name="IQRB243">"$B$244:$B$248"</definedName>
    <definedName name="IQRB244">"$B$245:$B$249"</definedName>
    <definedName name="IQRB246">"$B$247:$B$248"</definedName>
    <definedName name="IQRB249">"$B$250:$B$274"</definedName>
    <definedName name="IQRB250">"$B$251:$B$275"</definedName>
    <definedName name="IQRB251">"$B$252:$B$276"</definedName>
    <definedName name="IQRB252">"$B$253:$B$277"</definedName>
    <definedName name="IQRB3" hidden="1">"$B$4:$B$1113"</definedName>
    <definedName name="IQRB30" hidden="1">"$B$31:$B$3982"</definedName>
    <definedName name="IQRB4" hidden="1">"$B$5:$B$1114"</definedName>
    <definedName name="IQRB5" hidden="1">"$B$6:$B$503"</definedName>
    <definedName name="IQRB6" hidden="1">"$B$7:$B$762"</definedName>
    <definedName name="IQRB7" hidden="1">"$B$8:$B$1520"</definedName>
    <definedName name="IQRB8" hidden="1">"$B$9:$B$919"</definedName>
    <definedName name="IQRB9" hidden="1">"$B$10:$B$61"</definedName>
    <definedName name="IQRC10">"$C$11:$C$767"</definedName>
    <definedName name="IQRC11" hidden="1">"$C$12:$C$264"</definedName>
    <definedName name="IQRC5">"$C$6:$C$920"</definedName>
    <definedName name="IQRC6" hidden="1">"$C$7:$C$511"</definedName>
    <definedName name="IQRC7" hidden="1">"$C$8:$C$709"</definedName>
    <definedName name="IQRC8" hidden="1">"$C$9:$C$255"</definedName>
    <definedName name="IQRC9" hidden="1">"$C$10:$C$32"</definedName>
    <definedName name="IQRD10">"$D$11:$D$767"</definedName>
    <definedName name="IQRD11" hidden="1">"$D$12:$D$264"</definedName>
    <definedName name="IQRD25">"$D$26:$D$279"</definedName>
    <definedName name="IQRD28">"$D$29:$D$282"</definedName>
    <definedName name="IQRD29">"$D$30:$D$536"</definedName>
    <definedName name="IQRD31">"$D$32:$D$537"</definedName>
    <definedName name="IQRD4" hidden="1">"$D$5:$D$255"</definedName>
    <definedName name="IQRD40" hidden="1">"$D$41:$D$2543"</definedName>
    <definedName name="IQRD41" hidden="1">"$D$42:$D$2544"</definedName>
    <definedName name="IQRD49" hidden="1">"$D$50"</definedName>
    <definedName name="IQRD5" hidden="1">"$D$6:$D$257"</definedName>
    <definedName name="IQRD6" hidden="1">"$D$7:$D$510"</definedName>
    <definedName name="IQRD8" hidden="1">"$D$9:$D$512"</definedName>
    <definedName name="IQRE2">"$E$3:$E$2519"</definedName>
    <definedName name="IQRE3">"$E$4:$E$2559"</definedName>
    <definedName name="IQRE4">"$E$5:$E$2519"</definedName>
    <definedName name="IQRE41" hidden="1">"$E$42:$E$2544"</definedName>
    <definedName name="IQRE54" hidden="1">"$E$55:$E$183"</definedName>
    <definedName name="IQRE8" hidden="1">"$E$9:$E$1667"</definedName>
    <definedName name="IQRF49" hidden="1">"$F$50:$F$302"</definedName>
    <definedName name="IQRF6" hidden="1">"$F$7:$F$510"</definedName>
    <definedName name="IQRF9" hidden="1">"$F$10:$F$12"</definedName>
    <definedName name="IQRG3">"$G$4:$G$2727"</definedName>
    <definedName name="IQRH29" hidden="1">"$H$30:$H$33"</definedName>
    <definedName name="IQRI5" hidden="1">"$I$6:$I$34"</definedName>
    <definedName name="IQRJ4" hidden="1">"$J$5:$J$1262"</definedName>
    <definedName name="IQRK20" hidden="1">"$K$21:$K$273"</definedName>
    <definedName name="IQRK21" hidden="1">"$K$22:$K$274"</definedName>
    <definedName name="IQRL8">"$L$9:$L$30"</definedName>
    <definedName name="IQRL9" hidden="1">"$L$10:$L$764"</definedName>
    <definedName name="IQRM1" hidden="1">"$M$2:$M$6"</definedName>
    <definedName name="IQRM26" hidden="1">"$M$27:$M$280"</definedName>
    <definedName name="IQRN4">"$N$5:$N$14"</definedName>
    <definedName name="IQRN5" hidden="1">"$N$6:$N$320"</definedName>
    <definedName name="IQRO24" hidden="1">"$O$25:$O$46"</definedName>
    <definedName name="IQRP195">"$P$196:$P$199"</definedName>
    <definedName name="IQRQ195">"$Q$196:$Q$199"</definedName>
    <definedName name="IQRQ4">"$Q$5:$Q$14"</definedName>
    <definedName name="IQRQ6" hidden="1">"$Q$7:$Q$321"</definedName>
    <definedName name="IQRR49" hidden="1">"$R$50:$R$554"</definedName>
    <definedName name="IQRR5" hidden="1">"$R$6:$R$934"</definedName>
    <definedName name="IQRR50" hidden="1">"$R$51:$R$556"</definedName>
    <definedName name="IQRR6" hidden="1">"$R$7:$R$258"</definedName>
    <definedName name="IQRS15" hidden="1">"$S$16:$S$37"</definedName>
    <definedName name="IQRS17" hidden="1">"$S$18:$S$39"</definedName>
    <definedName name="IQRS21" hidden="1">"$S$22:$S$43"</definedName>
    <definedName name="IQRS22" hidden="1">"$S$23:$S$44"</definedName>
    <definedName name="IQRS23" hidden="1">"$S$24:$S$45"</definedName>
    <definedName name="IQRS24" hidden="1">"$S$25:$S$46"</definedName>
    <definedName name="IQRS4">"$S$5:$S$14"</definedName>
    <definedName name="IQRS49" hidden="1">"$S$50:$S$555"</definedName>
    <definedName name="IQRS5" hidden="1">"$S$6:$S$510"</definedName>
    <definedName name="IQRS6" hidden="1">"$S$7:$S$179"</definedName>
    <definedName name="IQRT10">"$T$11:$T$769"</definedName>
    <definedName name="IQRT49" hidden="1">"$T$50:$T$555"</definedName>
    <definedName name="IQRT5" hidden="1">"$T$6:$T$764"</definedName>
    <definedName name="IQRT6" hidden="1">"$T$7:$T$763"</definedName>
    <definedName name="IQRU10">"$U$11:$U$769"</definedName>
    <definedName name="IQRU15" hidden="1">"$U$16:$U$24"</definedName>
    <definedName name="IQRU17" hidden="1">"$U$18:$U$26"</definedName>
    <definedName name="IQRU21" hidden="1">"$U$22:$U$30"</definedName>
    <definedName name="IQRU22" hidden="1">"$U$23:$U$31"</definedName>
    <definedName name="IQRU23" hidden="1">"$U$24:$U$32"</definedName>
    <definedName name="IQRU24" hidden="1">"$U$25:$U$33"</definedName>
    <definedName name="IQRV5" hidden="1">"$V$6:$V$9"</definedName>
    <definedName name="IQRW18" hidden="1">"$W$19:$W$56"</definedName>
    <definedName name="IQRW5" hidden="1">"$W$6:$W$9"</definedName>
    <definedName name="IQRX10">"$X$11:$X$264"</definedName>
    <definedName name="IQRX5" hidden="1">"$X$6:$X$9"</definedName>
    <definedName name="IQRY10">"$Y$11:$Y$264"</definedName>
    <definedName name="IQRY5" hidden="1">"$Y$6"</definedName>
    <definedName name="IQRZ5" hidden="1">"$Z$6"</definedName>
    <definedName name="iQShowHideColumns">"iQShowAll"</definedName>
    <definedName name="IsColHidden">FALSE</definedName>
    <definedName name="IsLTMColHidden" hidden="1">FALSE</definedName>
    <definedName name="ISMethod">1</definedName>
    <definedName name="JE_BalanceAmount">#REF!</definedName>
    <definedName name="JE_BalanceUnits">#REF!</definedName>
    <definedName name="JE_CompanyNo">#REF!</definedName>
    <definedName name="JE_Description">#REF!</definedName>
    <definedName name="JE_Header1">#REF!</definedName>
    <definedName name="JE_Header2">#REF!</definedName>
    <definedName name="JE_Home">#REF!</definedName>
    <definedName name="JE_HomeCell">#REF!</definedName>
    <definedName name="JE_Input">#REF!</definedName>
    <definedName name="JE_JournalNo">#REF!</definedName>
    <definedName name="JE_MaxRows">#REF!</definedName>
    <definedName name="JE_Result_GL40_1">#REF!</definedName>
    <definedName name="JE_Result_GL40_2">#REF!</definedName>
    <definedName name="JE_Results">#REF!</definedName>
    <definedName name="jim">{"'Directory'!$A$72:$E$91"}</definedName>
    <definedName name="jj" hidden="1">'[60]Shares 5 Year Plan'!#REF!</definedName>
    <definedName name="jjfgg" hidden="1">{0,0,"",0}</definedName>
    <definedName name="jjj" hidden="1">{#N/A,#N/A,TRUE,"4Q BCG";#N/A,#N/A,TRUE,"4Q w|o Wireless";#N/A,#N/A,TRUE,"4Q Wireless"}</definedName>
    <definedName name="JK" hidden="1">{#N/A,#N/A,TRUE,"Y생산";#N/A,#N/A,TRUE,"Y판매";#N/A,#N/A,TRUE,"Y총물량";#N/A,#N/A,TRUE,"Y능력";#N/A,#N/A,TRUE,"YKD"}</definedName>
    <definedName name="jkj" hidden="1">{#N/A,#N/A,TRUE,"FY BCG";#N/A,#N/A,TRUE,"FY w|o Wireless";#N/A,#N/A,TRUE,"FY Wireless"}</definedName>
    <definedName name="jkjyf" hidden="1">{0,0,0,0}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oe" hidden="1">{#N/A,#N/A,FALSE,"cover";#N/A,#N/A,FALSE,"alt";#N/A,#N/A,FALSE,"ant";#N/A,#N/A,FALSE,"del";#N/A,#N/A,FALSE,"em";#N/A,#N/A,FALSE,"jv";#N/A,#N/A,FALSE,"ky";#N/A,#N/A,FALSE,"TiO2";#N/A,#N/A,FALSE,"fl";#N/A,#N/A,FALSE,"wpmp"}</definedName>
    <definedName name="jyfng" hidden="1">{0,0,"",0}</definedName>
    <definedName name="k" hidden="1">'[57]2010 Shares Budget'!#REF!</definedName>
    <definedName name="K2__CVPARAMS__" hidden="1">"Any by Any!$C$14:$D$35;"</definedName>
    <definedName name="K2__EVCOMOPTS__">14</definedName>
    <definedName name="K2__LOCKEDCVW__" hidden="1">"MAIN,OTHERREV,ACTUAL,USD,E.2990,ALL_JOBS,ALL_ORGS,ALL_PROD,2004.JAN,PERIODIC,;"</definedName>
    <definedName name="K2__LOCKSTATUS__" hidden="1">2</definedName>
    <definedName name="K2__MAXEXPCOLS__" hidden="1">100</definedName>
    <definedName name="K2__MAXEXPROWS__" hidden="1">1000</definedName>
    <definedName name="K2__WBEVMODE__" hidden="1">0</definedName>
    <definedName name="K2__WBREFOPTIONS__" hidden="1">134217728</definedName>
    <definedName name="K2__WSINFO__" hidden="1">"osoft"</definedName>
    <definedName name="K2_WBEVMODE" hidden="1">-1</definedName>
    <definedName name="KEY">#REF!</definedName>
    <definedName name="kkkg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kkl" hidden="1">{"'Customer Support Trends'!$A$1:$AB$13"}</definedName>
    <definedName name="klklklkl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kyd.CounterLimitCell.01." hidden="1">"x"</definedName>
    <definedName name="kyd.CounterLimitCell.02." hidden="1">"x"</definedName>
    <definedName name="kyd.Dim.01." hidden="1">"chandept"</definedName>
    <definedName name="kyd.Dim.02." hidden="1">"chandep#"</definedName>
    <definedName name="kyd.ElementList.01." hidden="1">"x"</definedName>
    <definedName name="kyd.ElementType.01." hidden="1">1</definedName>
    <definedName name="kyd.ElementType.02." hidden="1">1</definedName>
    <definedName name="kyd.ItemType.01." hidden="1">1</definedName>
    <definedName name="kyd.ItemType.02." hidden="1">2</definedName>
    <definedName name="kyd.NumLevels.01." hidden="1">999</definedName>
    <definedName name="kyd.NumLevels.02." hidden="1">999</definedName>
    <definedName name="kyd.ParentName.01." hidden="1">"TOTAL PRODUCTION"</definedName>
    <definedName name="kyd.ParentName.02." hidden="1">""</definedName>
    <definedName name="kyd.PrintParent.01." hidden="1">FALSE</definedName>
    <definedName name="kyd.PrintParent.02." hidden="1">TRUE</definedName>
    <definedName name="kyd.SelectString.01." hidden="1">"*"</definedName>
    <definedName name="kyd.SelectString.02." hidden="1">"*"</definedName>
    <definedName name="L">#REF!</definedName>
    <definedName name="LastSaved">39121.6527777778</definedName>
    <definedName name="LDCFUND">#REF!</definedName>
    <definedName name="LDCHOLD">#REF!</definedName>
    <definedName name="LDCHOLDII">#REF!</definedName>
    <definedName name="limcount" hidden="1">1</definedName>
    <definedName name="LINE">#REF!</definedName>
    <definedName name="lines">#REF!</definedName>
    <definedName name="LINE검토2" hidden="1">{#N/A,#N/A,TRUE,"Y생산";#N/A,#N/A,TRUE,"Y판매";#N/A,#N/A,TRUE,"Y총물량";#N/A,#N/A,TRUE,"Y능력";#N/A,#N/A,TRUE,"YKD"}</definedName>
    <definedName name="Liquids" hidden="1">{#N/A,#N/A,FALSE,"Earnings release"}</definedName>
    <definedName name="ListOffset" hidden="1">1</definedName>
    <definedName name="ll" hidden="1">{"pemandy2k",#N/A,FALSE,"PEMANDY2K"}</definedName>
    <definedName name="lllllllllllll22222222222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lllllllllllllllllllllllllllllllll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lllllllllllllllllllllllllllllllllllllll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LNG">#REF!</definedName>
    <definedName name="Long_Term_Debt">#REF!</definedName>
    <definedName name="LTD_20051" hidden="1">{#N/A,#N/A,FALSE,"Aging Summary";#N/A,#N/A,FALSE,"Ratio Analysis";#N/A,#N/A,FALSE,"Test 120 Day Accts";#N/A,#N/A,FALSE,"Tickmarks"}</definedName>
    <definedName name="LTD_Cate">'[42]LTD Detail'!$A$5:$A$884</definedName>
    <definedName name="LTD_Int">'[42]LTD Detail'!$H$5:$H$884</definedName>
    <definedName name="LTD_MY">'[42]LTD Detail'!$F$5:$F$884</definedName>
    <definedName name="LTD_Prin">'[42]LTD Detail'!$G$5:$G$884</definedName>
    <definedName name="LTD_Year">'[42]LTD Detail'!$E$5:$E$884</definedName>
    <definedName name="LYN">'[61]TB-MH003'!#REF!</definedName>
    <definedName name="March" hidden="1">#REF!</definedName>
    <definedName name="May1Forecast" hidden="1">{"Page 1",#N/A,FALSE,"Sheet1";"Page 2",#N/A,FALSE,"Sheet1"}</definedName>
    <definedName name="MayBigRept">#REF!</definedName>
    <definedName name="MayForecast" hidden="1">{"Page 1",#N/A,FALSE,"Sheet1";"Page 2",#N/A,FALSE,"Sheet1"}</definedName>
    <definedName name="mc03g.reqarray2">{"Price","WIT","TS13","D","11/13/96","11/13/96","H"}</definedName>
    <definedName name="mcs03g.ReqArray">{"Price","WIT","TS13","D","11/13/96","11/13/96","H"}</definedName>
    <definedName name="mcs3g.reqarray2">{"Price","WIT","TS13","D","11/13/96","11/13/96","H"}</definedName>
    <definedName name="me">"Button 5"</definedName>
    <definedName name="med_pr">'[35]Variable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Warning">1</definedName>
    <definedName name="mirt" hidden="1">'[62]301 RTI'!$D$93,'[62]301 RTI'!$D$95,'[62]301 RTI'!$E$18</definedName>
    <definedName name="misc">1</definedName>
    <definedName name="misc2">1</definedName>
    <definedName name="MJMJMJ" hidden="1">{"'TG'!$A$1:$L$37"}</definedName>
    <definedName name="MM" hidden="1">#N/A</definedName>
    <definedName name="mmm" hidden="1">{#N/A,#N/A,FALSE,"cover";#N/A,#N/A,FALSE,"alt";#N/A,#N/A,FALSE,"ant";#N/A,#N/A,FALSE,"del";#N/A,#N/A,FALSE,"em";#N/A,#N/A,FALSE,"jv";#N/A,#N/A,FALSE,"ky";#N/A,#N/A,FALSE,"TiO2";#N/A,#N/A,FALSE,"fl";#N/A,#N/A,FALSE,"wpmp"}</definedName>
    <definedName name="mmmmm" hidden="1">{#N/A,#N/A,FALSE,"Cover";#N/A,#N/A,FALSE,"LUMI";#N/A,#N/A,FALSE,"COMD";#N/A,#N/A,FALSE,"Valuation";#N/A,#N/A,FALSE,"Assumptions";#N/A,#N/A,FALSE,"Pooling";#N/A,#N/A,FALSE,"BalanceSheet"}</definedName>
    <definedName name="mmmmmmm" hidden="1">{#N/A,#N/A,FALSE,"Chart3";#N/A,#N/A,FALSE,"Chart2";#N/A,#N/A,FALSE,"chart1";#N/A,#N/A,FALSE,"ManCtrl";#N/A,#N/A,FALSE,"Deposit";#N/A,#N/A,FALSE,"Loans";#N/A,#N/A,FALSE,"Inv";#N/A,#N/A,FALSE,"IncState";#N/A,#N/A,FALSE,"BS";#N/A,#N/A,FALSE,"Cover"}</definedName>
    <definedName name="mmmmmmmmmmmmm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mmmmmmmmmmmmmm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mmmmmmmmmmmmmmm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mmmre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mn">{"Jan","Feb","Mar","Apr","May","Jun","Jul","Aug","Sep","Oct","Nov","Dec";"January","February","March","April","May","June","July","August","September","October","November","December"}</definedName>
    <definedName name="Modification.Time">"12/30/99 14:40:33"</definedName>
    <definedName name="MonitorCol">1</definedName>
    <definedName name="MonitorRow">1</definedName>
    <definedName name="month">[26]Input_month!$E$6:$G$18</definedName>
    <definedName name="MonthEndReconciliation_TempTable2">#REF!</definedName>
    <definedName name="MonthName">{"Jan","Feb","Mar","Apr","May","Jun","Jul","Aug","Sep","Oct","Nov","Dec";"January","February","March","April","May","June","July","August","September","October","November","December"}</definedName>
    <definedName name="MonthNames">{"Jan","Feb","Mar","Apr","May","Jun","Jul","Aug","Sep","Oct","Nov","Dec";"January","February","March","April","May","June","July","August","September","October","November","December"}</definedName>
    <definedName name="MonthNames1a">{"Jan","Feb","Mar","Apr","May","Jun","Jul","Aug","Sep","Oct","Nov","Dec";"January","February","March","April","May","June","July","August","September","October","November","December"}</definedName>
    <definedName name="monthnames2">{"Jan","Feb","Mar","Apr","May","Jun","Jul","Aug","Sep","Oct","Nov","Dec";"January","February","March","April","May","June","July","August","September","October","November","December"}</definedName>
    <definedName name="MOnthNames2a">{"Jan","Feb","Mar","Apr","May","Jun","Jul","Aug","Sep","Oct","Nov","Dec";"January","February","March","April","May","June","July","August","September","October","November","December"}</definedName>
    <definedName name="MonthNames2C">{"Jan","Feb","Mar","Apr","May","Jun","Jul","Aug","Sep","Oct","Nov","Dec";"January","February","March","April","May","June","July","August","September","October","November","December"}</definedName>
    <definedName name="MOnthNames3">{"Jan","Feb","Mar","Apr","May","Jun","Jul","Aug","Sep","Oct","Nov","Dec";"January","February","March","April","May","June","July","August","September","October","November","December"}</definedName>
    <definedName name="MOnthNames3C">{"Jan","Feb","Mar","Apr","May","Jun","Jul","Aug","Sep","Oct","Nov","Dec";"January","February","March","April","May","June","July","August","September","October","November","December"}</definedName>
    <definedName name="MOnthNames3D">{"Jan","Feb","Mar","Apr","May","Jun","Jul","Aug","Sep","Oct","Nov","Dec";"January","February","March","April","May","June","July","August","September","October","November","December"}</definedName>
    <definedName name="MOnthNames4">{"Jan","Feb","Mar","Apr","May","Jun","Jul","Aug","Sep","Oct","Nov","Dec";"January","February","March","April","May","June","July","August","September","October","November","December"}</definedName>
    <definedName name="months_pa">12</definedName>
    <definedName name="myDialog">"dial"</definedName>
    <definedName name="n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nbgbngcc" hidden="1">{0,0,"",0}</definedName>
    <definedName name="nbvcvnbv" hidden="1">{0,0,0,0}</definedName>
    <definedName name="newbel">{"'Directory'!$A$72:$E$91"}</definedName>
    <definedName name="newbls">{"'Directory'!$A$72:$E$91"}</definedName>
    <definedName name="newmatrix">{"Country",0,"Auto","Auto",""}</definedName>
    <definedName name="newt">{"'Directory'!$A$72:$E$91"}</definedName>
    <definedName name="newwcom">{"'Directory'!$A$72:$E$91"}</definedName>
    <definedName name="nggdhge" hidden="1">{"'TG'!$A$1:$L$37"}</definedName>
    <definedName name="nine" hidden="1">'[63]RMI Workup'!#REF!,'[63]RMI Workup'!#REF!,'[63]RMI Workup'!#REF!,'[63]RMI Workup'!#REF!</definedName>
    <definedName name="NITAccrual">#REF!</definedName>
    <definedName name="NM">"NM"</definedName>
    <definedName name="nmnmm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NONREG_QTR">'[31]PNG SAP IS Detail'!$S:$AA</definedName>
    <definedName name="NvsASD">"V2000-12-31"</definedName>
    <definedName name="NvsAutoDrillOk">"VN"</definedName>
    <definedName name="NvsElapsedTime">0.000689467597112525</definedName>
    <definedName name="NvsEndTime">41984.3096296295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"%,X,RZF..nPlosion,CZF.."</definedName>
    <definedName name="NvsPanelBusUnit">"V"</definedName>
    <definedName name="NvsPanelEffdt">"V1998-01-01"</definedName>
    <definedName name="NvsPanelSetid">"VSHARE"</definedName>
    <definedName name="NvsReqBU">"VLSGD"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AFFILIATE">"AFFILIATE_VW"</definedName>
    <definedName name="NvsValTbl.BUSINESS_UNIT">"BUS_UNIT_TBL_GL"</definedName>
    <definedName name="NvsValTbl.DEPTID">"DEPT_TBL"</definedName>
    <definedName name="NvsValTbl.OPERATING_UNIT">"OPER_UNIT_TBL"</definedName>
    <definedName name="NWC_017" hidden="1">#REF!</definedName>
    <definedName name="NWC_2017" hidden="1">#REF!</definedName>
    <definedName name="NYR1_P">[44]BSG!#REF!</definedName>
    <definedName name="NYR2_P">[44]BSG!#REF!</definedName>
    <definedName name="NYR3_P">[44]BSG!#REF!</definedName>
    <definedName name="NYR4_P">[44]BSG!#REF!</definedName>
    <definedName name="NYR5_P">[44]BSG!#REF!</definedName>
    <definedName name="OJKJ" hidden="1">#REF!</definedName>
    <definedName name="OK" hidden="1">{#N/A,#N/A,FALSE,"Cover";#N/A,#N/A,FALSE,"LUMI";#N/A,#N/A,FALSE,"COMD";#N/A,#N/A,FALSE,"Valuation";#N/A,#N/A,FALSE,"Assumptions";#N/A,#N/A,FALSE,"Pooling";#N/A,#N/A,FALSE,"BalanceSheet"}</definedName>
    <definedName name="okjnh" hidden="1">{"'TG'!$A$1:$L$37"}</definedName>
    <definedName name="one" hidden="1">'[64]Boeing (805)'!$C$75,'[64]Boeing (805)'!$C$78,'[64]Boeing (805)'!$F$12,'[64]Boeing (805)'!$J$11:$J$13,'[64]Boeing (805)'!$F$8</definedName>
    <definedName name="oo">'[57]2010 Shares Budget'!#REF!</definedName>
    <definedName name="OpTrigger">"Drop Down 142"</definedName>
    <definedName name="ORder2" hidden="1">0</definedName>
    <definedName name="OSG">{"fdsup://IBCentral/FAT Viewer?action=UPDATE&amp;creator=factset&amp;DOC_NAME=fat:reuters_qtrly_source_window.fat&amp;display_string=Audit&amp;DYN_ARGS=TRUE&amp;VAR:ID1=556352&amp;VAR:RCODE=FEBIT&amp;VAR:SDATE=20080699&amp;VAR:FREQ=Quarterly&amp;VAR:RELITEM=RP&amp;VAR:CURRENCY=&amp;VAR:CURRSOURCE=EXS","HARE&amp;VAR:NATFREQ=QUARTERLY&amp;VAR:RFIELD=FINALIZED&amp;VAR:DB_TYPE=&amp;VAR:UNITS=M&amp;window=popup&amp;width=450&amp;height=300&amp;START_MAXIMIZED=FALSE"}</definedName>
    <definedName name="OUTPUT">#REF!</definedName>
    <definedName name="p" hidden="1">#REF!</definedName>
    <definedName name="P1_">#REF!</definedName>
    <definedName name="P3_">#REF!</definedName>
    <definedName name="P87B">'[1]2000FASB'!#REF!</definedName>
    <definedName name="P87L">'[1]2000FASB'!#REF!</definedName>
    <definedName name="P87S">'[41]FASB 109'!#REF!</definedName>
    <definedName name="PAGM">#REF!</definedName>
    <definedName name="Pal_Workbook_GUID" hidden="1">"IXEICGU4L5XA3STIK9455AYZ"</definedName>
    <definedName name="Payment_Date">#N/A</definedName>
    <definedName name="pbStartPageNumber">1</definedName>
    <definedName name="pbUpdatePageNumbering">TRUE</definedName>
    <definedName name="PCAP">#REF!</definedName>
    <definedName name="Pdate">35902</definedName>
    <definedName name="percent_multiplier">100</definedName>
    <definedName name="Percent_of_52_week_high_8_9_99">"PCT52wHigh"</definedName>
    <definedName name="PERIOD_END">#REF!</definedName>
    <definedName name="pf">"PFTrMult"</definedName>
    <definedName name="PG6A">#REF!</definedName>
    <definedName name="PG6B">#REF!</definedName>
    <definedName name="PG6C">#REF!</definedName>
    <definedName name="PG6D">#REF!</definedName>
    <definedName name="PGKY">#REF!</definedName>
    <definedName name="PGWV">#REF!</definedName>
    <definedName name="Pharma" hidden="1">{"pemandy2k",#N/A,FALSE,"PEMANDY2K"}</definedName>
    <definedName name="phil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Pillar">"Pillar"</definedName>
    <definedName name="pjklgkj" hidden="1">{"'TG'!$A$1:$L$37"}</definedName>
    <definedName name="PLBS_2">"!$N$5:$U$121"</definedName>
    <definedName name="PLEASECHECK" hidden="1">{#N/A,#N/A,FALSE,"GENERAL BACK-END INFLUENCE";#N/A,#N/A,FALSE,"PRICE AND VOLUME INFLUENCE";#N/A,#N/A,FALSE,"Share Influence"}</definedName>
    <definedName name="PNGCos">#REF!</definedName>
    <definedName name="po" hidden="1">{#N/A,#N/A,TRUE,"Monthly Wireless";#N/A,#N/A,TRUE,"Qrt Wireless";#N/A,#N/A,TRUE,"FY Wireless";#N/A,#N/A,TRUE,"1Q Wireless";#N/A,#N/A,TRUE,"2Q Wireless";#N/A,#N/A,TRUE,"3Q Wireless";#N/A,#N/A,TRUE,"4Q Wireless"}</definedName>
    <definedName name="pooling_Premium">25%</definedName>
    <definedName name="Populate00">#REF!</definedName>
    <definedName name="Populate01">#REF!</definedName>
    <definedName name="Populate02">#REF!</definedName>
    <definedName name="Populate03">#REF!</definedName>
    <definedName name="Populate04">#REF!</definedName>
    <definedName name="Populate05">#REF!</definedName>
    <definedName name="Populate06">#REF!</definedName>
    <definedName name="Populate07">#REF!</definedName>
    <definedName name="Populate08">#REF!</definedName>
    <definedName name="Populate09">#REF!</definedName>
    <definedName name="Populate10">#REF!</definedName>
    <definedName name="Populate11">#REF!</definedName>
    <definedName name="Populate12">#REF!</definedName>
    <definedName name="pp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ppd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PPK" hidden="1">{#N/A,#N/A,FALSE,"96 3월물량표";#N/A,#N/A,FALSE,"96 4월물량표";#N/A,#N/A,FALSE,"96 5월물량표"}</definedName>
    <definedName name="ppp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pr_tax">#REF!</definedName>
    <definedName name="prdialog">"Dialog Frame 1"</definedName>
    <definedName name="PREPARED_BY">#REF!</definedName>
    <definedName name="PREPARED_DATE">#REF!</definedName>
    <definedName name="previous">#REF!</definedName>
    <definedName name="previousest">#REF!</definedName>
    <definedName name="PreviousEstimate">#REF!</definedName>
    <definedName name="price_date">36098</definedName>
    <definedName name="PRINT">#REF!</definedName>
    <definedName name="_xlnm.Print_Area" localSheetId="4">'Schedule III'!$A$1:$G$38</definedName>
    <definedName name="_xlnm.Print_Area" localSheetId="5">'Schedule IV 2023'!$A$1:$E$133</definedName>
    <definedName name="_xlnm.Print_Area" localSheetId="6">'Schedule IV 2024'!$A$1:$E$60</definedName>
    <definedName name="_xlnm.Print_Area" localSheetId="10">'Schedule IX'!$A$1:$F$36</definedName>
    <definedName name="_xlnm.Print_Area">#REF!</definedName>
    <definedName name="Print_Area_MI">#REF!</definedName>
    <definedName name="print_Area_MM">[65]CMDGEN!#REF!</definedName>
    <definedName name="_xlnm.Print_Titles" localSheetId="5">'Schedule IV 2023'!$5:$6</definedName>
    <definedName name="_xlnm.Print_Titles" localSheetId="6">'Schedule IV 2024'!$1:$6</definedName>
    <definedName name="_xlnm.Print_Titles" localSheetId="10">'Schedule IX'!$1:$7</definedName>
    <definedName name="_xlnm.Print_Titles" localSheetId="7">'Schedule VI'!$A:$A,'Schedule VI'!$4:$4</definedName>
    <definedName name="_xlnm.Print_Titles">#REF!</definedName>
    <definedName name="PRINT_TITLES_MI">#REF!</definedName>
    <definedName name="PRINT1997CNIT">#REF!</definedName>
    <definedName name="PRINT1997CS">#REF!</definedName>
    <definedName name="PRINT1998CNIT">#REF!</definedName>
    <definedName name="PRINT1998CS">#REF!</definedName>
    <definedName name="PRINT1999CNIT">#REF!</definedName>
    <definedName name="PRINT1999CS">#REF!</definedName>
    <definedName name="PRINT2">'[14]New g-p-08-401-save on this tab'!#REF!</definedName>
    <definedName name="PRINT2000CNIT">#REF!</definedName>
    <definedName name="PRINT2000CS">#REF!</definedName>
    <definedName name="PRINT2001CNIT">#REF!</definedName>
    <definedName name="PRINT2001CS">#REF!</definedName>
    <definedName name="PRINT2002CNIT">#REF!</definedName>
    <definedName name="PRINT2002CS">#REF!</definedName>
    <definedName name="PRINT2003CNIT">#REF!</definedName>
    <definedName name="PRINT2003CS">#REF!</definedName>
    <definedName name="PRINT2004CNIT">#REF!</definedName>
    <definedName name="PRINT2004CS">#REF!</definedName>
    <definedName name="PRINTCYR">[32]data!#REF!</definedName>
    <definedName name="PrintDepr1">#REF!</definedName>
    <definedName name="PrintDepr2">#REF!</definedName>
    <definedName name="PRINTNYR1">#REF!</definedName>
    <definedName name="PRINTNYR2">#REF!</definedName>
    <definedName name="Prints_LIFO">[66]A!#REF!</definedName>
    <definedName name="PRINTSU">'[44]COH Changes'!#REF!</definedName>
    <definedName name="PRIOR">#REF!</definedName>
    <definedName name="Procceds_From_CSSP_OSSP">'[27]Shares 5 Year Plan'!#REF!</definedName>
    <definedName name="Proceeds_From_CSSP1_ossp">#REF!</definedName>
    <definedName name="Proceeds_from_DRP">'[27]Shares 5 Year Plan'!#REF!</definedName>
    <definedName name="Proceeds_From_Exercise">'[27]Shares 5 Year Plan'!#REF!</definedName>
    <definedName name="produa" hidden="1">{"'Trend_Total'!$A$7:$V$10","'Trend_Total'!$A$1:$V$4"}</definedName>
    <definedName name="product_set" hidden="1">{"'Trend_Total'!$A$7:$V$10","'Trend_Total'!$A$1:$V$4"}</definedName>
    <definedName name="profit_sharing">#REF!</definedName>
    <definedName name="ProjectName">{"Project Caterpillar"}</definedName>
    <definedName name="ProjName">{"Journal Communications"}</definedName>
    <definedName name="prolinks_0105c4100d2b483189e1ecf022b5c913" hidden="1" xml:space="preserve">                       '[67]Moody''s Metrics Summary'!$B$31:$H$45</definedName>
    <definedName name="prolinks_0b4e42506cbe499abf04b637d63ab83f" hidden="1" xml:space="preserve">                       '[67]Moody''s Metrics Summary'!$B$31:$H$65</definedName>
    <definedName name="prolinks_0d26510580904482923b72e56a07a67f" hidden="1" xml:space="preserve">                       '[67]Selected Financials - Bars'!$D$29:$J$31</definedName>
    <definedName name="prolinks_19571f6851194214895875561c5bacbd" hidden="1" xml:space="preserve">                       '[67]Selected Financials - Bars'!$D$29:$J$31</definedName>
    <definedName name="prolinks_1b5a8aabd7464ec2a8d2a001922c8ff3" hidden="1" xml:space="preserve">                       '[67]Moody''s Metrics Summary'!$B$31:$H$45</definedName>
    <definedName name="prolinks_1d754a3d97394eecbef55f1ac556382e" hidden="1" xml:space="preserve">                       '[67]Selected Financials - Bars'!$D$29:$J$31</definedName>
    <definedName name="prolinks_1ddca15de73a4b91b59bcc36d9594559" hidden="1" xml:space="preserve">                       '[67]Moody''s Metrics Summary'!$B$4:$H$29</definedName>
    <definedName name="prolinks_248b825f27674998a22ab8412bee5cfa" hidden="1" xml:space="preserve">                       '[67]Selected Financials - Bars'!$D$8:$J$10</definedName>
    <definedName name="prolinks_2548c9c1eb6e43f39b87e4b0dd4497ac" hidden="1" xml:space="preserve">                       '[67]Moody''s Metrics Summary'!$B$47:$H$76</definedName>
    <definedName name="prolinks_27353a14ee50422f848ebdc0c206e279" hidden="1" xml:space="preserve">                       '[67]Moody''s Metrics Summary'!$B$47:$H$76</definedName>
    <definedName name="prolinks_2d69da14dbf841d780d611fa09f0992e" hidden="1" xml:space="preserve">                       '[67]Selected Financials - Bars'!$D$29:$J$31</definedName>
    <definedName name="prolinks_2fb2c2ba1d2f4454952f01a44be39248" hidden="1" xml:space="preserve">                       '[67]Selected Financials - Bars'!$D$29:$J$31</definedName>
    <definedName name="prolinks_3d8ddc4bf45940278aa1149d267936e5" hidden="1" xml:space="preserve">                       '[67]Moody''s Metrics Summary'!$B$31:$H$61</definedName>
    <definedName name="prolinks_56e68c25c31946b3920b0fdb083fab7c" hidden="1" xml:space="preserve">                       '[67]Selected Financials - Bars'!$D$8:$J$10</definedName>
    <definedName name="prolinks_582bec5fbfd64f9aae35ba65e9788f84" hidden="1" xml:space="preserve">                       '[67]Moody''s Metrics Summary'!$B$4:$H$29</definedName>
    <definedName name="prolinks_6169ac373ecd4a7c893ef0d07d671775" hidden="1" xml:space="preserve">                       '[67]Moody''s Metrics Summary'!$B$31:$H$45</definedName>
    <definedName name="prolinks_68c1decedb0c42b6910f6602be290301" hidden="1" xml:space="preserve">                       '[67]Moody''s Metrics Summary'!$B$4:$H$29</definedName>
    <definedName name="prolinks_77a3869090404a16adf4a333fd89a184" hidden="1" xml:space="preserve">                       '[67]Moody''s Metrics Summary'!$B$31:$H$45</definedName>
    <definedName name="prolinks_86976f2cade54e7d87abc1996012afd0" hidden="1" xml:space="preserve">                       '[67]Moody''s Metrics Summary'!$B$2:$H$29</definedName>
    <definedName name="prolinks_870fef28e6844072b8e956fdcda7dfa1" hidden="1" xml:space="preserve">                       '[67]Moody''s Metrics Summary'!$B$4:$H$29</definedName>
    <definedName name="prolinks_93d8c1313d2141689e5774b96e6ba2f0" hidden="1" xml:space="preserve">                       '[67]Moody''s Metrics Summary'!$B$31:$H$45</definedName>
    <definedName name="prolinks_9f51ade31ad44ec0a59390c9cc2ce356" hidden="1" xml:space="preserve">                       '[67]Moody''s Metrics Summary'!$B$47:$H$76</definedName>
    <definedName name="prolinks_a11d80857a9046ba9fbbc868b2f9dc40" hidden="1" xml:space="preserve">                       '[67]Selected Financials - Bars'!$D$8:$J$10</definedName>
    <definedName name="prolinks_abda01897c3c436f995bf169805956e7" hidden="1" xml:space="preserve">                       '[67]Selected Financials - Bars'!$D$29:$J$31</definedName>
    <definedName name="prolinks_af23124ba8a34f66b925351dc9d1d4b1" hidden="1" xml:space="preserve">                       '[67]Moody''s Metrics Summary'!$B$4:$H$29</definedName>
    <definedName name="prolinks_b2712de295b8469b915995d58fbc9ae8" hidden="1" xml:space="preserve">                       '[67]Selected Financials - Bars'!$D$29:$J$31</definedName>
    <definedName name="prolinks_b8dd280f5da84751b811f31a9e8165af" hidden="1" xml:space="preserve">                       '[67]Moody''s Metrics Summary'!$B$4:$H$29</definedName>
    <definedName name="prolinks_bc387dd26d3c4c61ab91522284d6df59" hidden="1" xml:space="preserve">                       '[67]Moody''s Metrics Summary'!$B$4:$H$29</definedName>
    <definedName name="prolinks_c486e1a3ad6840898d090bec3b8b5557" hidden="1" xml:space="preserve">                       '[67]Moody''s Metrics Summary'!$B$47:$H$76</definedName>
    <definedName name="prolinks_ccf2eeaeb9b040139184357f40f0a3d6" hidden="1" xml:space="preserve">                       '[67]Selected Financials - Bars'!$D$29:$J$31</definedName>
    <definedName name="prolinks_d68ae106886c47bcb5e9eed1d4e297cd" hidden="1" xml:space="preserve">                       '[67]Moody''s Metrics Summary'!$B$31:$H$45</definedName>
    <definedName name="prolinks_d7a92225487446e28a3ca645234d7a4e" hidden="1" xml:space="preserve">                       '[67]Credit Metric Backup'!$C$4:$H$23</definedName>
    <definedName name="prolinks_ddc45878f16642d797c5de57eada4c8a" hidden="1" xml:space="preserve">                       '[67]Moody''s Metrics Summary'!$B$47:$H$76</definedName>
    <definedName name="prolinks_e6a01a996cc049cf9ee7475c3cc10f80" hidden="1" xml:space="preserve">                       '[67]Moody''s Metrics Summary'!$B$2:$H$29</definedName>
    <definedName name="prolinks_ea3360dd075847659085ff214e686e5c" hidden="1" xml:space="preserve">                       '[67]Moody''s Metrics Summary'!$B$47:$H$76</definedName>
    <definedName name="prolinks_ef549e09744441ec94f3c7b18c3df9ed" hidden="1" xml:space="preserve">                       '[67]Moody''s Metrics Summary'!$B$4:$H$29</definedName>
    <definedName name="prolinks_fafea27b861f4b55aa98282d2af41fde" hidden="1" xml:space="preserve">                       '[67]Credit Metric Backup'!$C$4:$H$23</definedName>
    <definedName name="PTWP_Cap_Input">'[42]Capital Input'!$B$14:$CP$86</definedName>
    <definedName name="PTWP_Cap_Plan">'[42]Capital Input'!$J$15:$CP$86</definedName>
    <definedName name="PTWP_MODEL_IND">'[42]Capital Input'!$B$15:$B$84</definedName>
    <definedName name="PTWP_Tax_Life">'[42]Capital Input'!$G$15:$G$84</definedName>
    <definedName name="PUB_FileID">"L10003363.xls"</definedName>
    <definedName name="PUB_UserID" hidden="1">"MAYERX"</definedName>
    <definedName name="Purchase_Premium_A">25%</definedName>
    <definedName name="Purchase_Premium_B">0.25</definedName>
    <definedName name="puui" hidden="1">{#N/A,#N/A,TRUE,"Qrt BCG";#N/A,#N/A,TRUE,"Qrt w|o Wireless";#N/A,#N/A,TRUE,"Qrt Wireless"}</definedName>
    <definedName name="py">#REF!</definedName>
    <definedName name="PYR">"JANUARY 3, 1998"</definedName>
    <definedName name="qq" hidden="1">{#N/A,#N/A,FALSE,"정공"}</definedName>
    <definedName name="query">[14]Parse!#REF!</definedName>
    <definedName name="qwe">25</definedName>
    <definedName name="qwq">{"AT","COMPANIES",TRUE}</definedName>
    <definedName name="qwqwqw">{"AT","COMPANIES",TRUE}</definedName>
    <definedName name="R_Class">'[68]Retail Lookup'!$A$1:$C$43</definedName>
    <definedName name="R_MCF_EST">'[68]MCF Est-Retail'!$A$5:$BL$47</definedName>
    <definedName name="R_RATES">'[68]RSS-Rates'!$A$4:$BL$84</definedName>
    <definedName name="RARValidate">#REF!</definedName>
    <definedName name="RATE">'[4]Rate Calc'!#REF!</definedName>
    <definedName name="RBN">'[61]TB-MH003'!#REF!</definedName>
    <definedName name="RBU">'[61]TB-MH003'!#REF!</definedName>
    <definedName name="recap_dividend">"Picture 69"</definedName>
    <definedName name="recap_repurchase">"Picture 64"</definedName>
    <definedName name="redux">1</definedName>
    <definedName name="REG_QTR">'[31]PNG SAP IS Detail'!$E:$M</definedName>
    <definedName name="RegisteredUsers" hidden="1">{"'Customer Support Trends'!$A$1:$AB$13"}</definedName>
    <definedName name="RegisteredUsers2" hidden="1">{"'Customer Support Trends'!$A$1:$AB$13"}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lacement1" hidden="1">#REF!</definedName>
    <definedName name="replacement2" hidden="1">#REF!</definedName>
    <definedName name="replacement3">#REF!</definedName>
    <definedName name="replacement4">#REF!</definedName>
    <definedName name="replacement5">#REF!</definedName>
    <definedName name="REPORT">#N/A</definedName>
    <definedName name="ReportGroup" hidden="1">0</definedName>
    <definedName name="RETHEAD">'[30]Cost of Removal-Salvage'!#REF!</definedName>
    <definedName name="RETIREMENTS">'[30]Cost of Removal-Salvage'!#REF!</definedName>
    <definedName name="Revenue_2">"!$Q$8:$Z$71"</definedName>
    <definedName name="Revised">38685.5967361111</definedName>
    <definedName name="REVSPT">#REF!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tt" hidden="1">{"HUBAN","COMPANIES",TRUE}</definedName>
    <definedName name="RiskAfterRecalcMacro" hidden="1">""</definedName>
    <definedName name="RiskAfterSimMacro" hidden="1">""</definedName>
    <definedName name="riskATSSboxGraph">TRUE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TRUE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767</definedName>
    <definedName name="RiskFixedSeed">141592653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0</definedName>
    <definedName name="RiskStatFunctionsUpdateFreq">1</definedName>
    <definedName name="RiskTemplateSheetName">"myTemplate"</definedName>
    <definedName name="RiskUpdateDisplay">FALSE</definedName>
    <definedName name="RiskUpdateStatFunctions">TRUE</definedName>
    <definedName name="RiskUseDifferentSeedForEachSim">FALSE</definedName>
    <definedName name="RiskUseFixedSeed">TRUE</definedName>
    <definedName name="RiskUseMultipleCPUs">FALSE</definedName>
    <definedName name="row">#REF!</definedName>
    <definedName name="rows_array">{"Country",0,"Auto","Auto",""}</definedName>
    <definedName name="rrr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rrrl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rrrrttt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RTT">#REF!</definedName>
    <definedName name="Rwvu.allyears." hidden="1">'[27]Shares 5 Year Plan'!$D$1:$V$65536,'[27]Shares 5 Year Plan'!#REF!,'[27]Shares 5 Year Plan'!#REF!,'[27]Shares 5 Year Plan'!#REF!,'[27]Shares 5 Year Plan'!#REF!</definedName>
    <definedName name="Rwvu.yr1quarter." hidden="1">'[27]Shares 5 Year Plan'!$D$1:$G$65536,'[27]Shares 5 Year Plan'!$I$1:$L$65536,'[27]Shares 5 Year Plan'!$N$1:$Q$65536,'[27]Shares 5 Year Plan'!$S$1:$U$65536</definedName>
    <definedName name="S" hidden="1">'[69]Shares 5 Year Plan'!$D$1:$V$65536,'[69]Shares 5 Year Plan'!#REF!,'[69]Shares 5 Year Plan'!#REF!,'[69]Shares 5 Year Plan'!#REF!,'[69]Shares 5 Year Plan'!#REF!</definedName>
    <definedName name="S_CYR">[44]BSG!#REF!</definedName>
    <definedName name="S_NYR1">[44]BSG!#REF!</definedName>
    <definedName name="S_NYR2">[44]BSG!#REF!</definedName>
    <definedName name="S_NYR3">[44]BSG!#REF!</definedName>
    <definedName name="S_NYR4">[44]BSG!#REF!</definedName>
    <definedName name="S_NYR5">[44]BSG!#REF!</definedName>
    <definedName name="S5_">[44]BSG!#REF!</definedName>
    <definedName name="S6_">[44]BSG!#REF!</definedName>
    <definedName name="sadfds" hidden="1">{"'Trend_Total'!$A$7:$V$10","'Trend_Total'!$A$1:$V$4"}</definedName>
    <definedName name="saefsef" hidden="1">{0,0,FALSE,0}</definedName>
    <definedName name="salary">#REF!</definedName>
    <definedName name="santiago" hidden="1">{"'TG'!$A$1:$L$37"}</definedName>
    <definedName name="SAP">[70]SAP!$C:$E</definedName>
    <definedName name="SAP_AcctNum">[36]SAP!$B:$E</definedName>
    <definedName name="SAPBEXdnldView" hidden="1">"4EQP4BLT0APADJS7LNQ4O2US1"</definedName>
    <definedName name="SAPBEXhrIndnt" hidden="1">"Wide"</definedName>
    <definedName name="SAPBEXrevision" hidden="1">1</definedName>
    <definedName name="SAPBEXsysID" hidden="1">"W1P"</definedName>
    <definedName name="SAPBEXwbID" hidden="1">"EQLM3R63M1IV4ZJQ56VKHFLBV"</definedName>
    <definedName name="SAPsysID" hidden="1">"708C5W7SBKP804JT78WJ0JNKI"</definedName>
    <definedName name="SAPwbID" hidden="1">"ARS"</definedName>
    <definedName name="sasas" hidden="1">{"'TG'!$A$1:$L$37"}</definedName>
    <definedName name="Sch_A_02.00">#REF!</definedName>
    <definedName name="SchMTable">'[71]M Table'!$A$2:$C$31</definedName>
    <definedName name="sdfg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sdfsdfsd" hidden="1">{0,0,0,0}</definedName>
    <definedName name="sefsdfs" hidden="1">{0,0,FALSE,0}</definedName>
    <definedName name="SEJINBS" hidden="1">{#N/A,#N/A,FALSE,"정공"}</definedName>
    <definedName name="sencount" hidden="1">1</definedName>
    <definedName name="Set">" "</definedName>
    <definedName name="seven">#REF!</definedName>
    <definedName name="Shansby">"Button 1"</definedName>
    <definedName name="Shares_Issued_to_DRP">'[57]2010 Shares Budget'!#REF!</definedName>
    <definedName name="sheet11" hidden="1">'[57]2010 Shares Budget'!#REF!</definedName>
    <definedName name="ShortName">"New Millennium Business Planning Model"</definedName>
    <definedName name="six" hidden="1">'[72]840 Consumer Inventory'!$L$2340,'[72]840 Consumer Inventory'!$L$2332,'[72]840 Consumer Inventory'!$L$1127:$L$1133,'[72]840 Consumer Inventory'!$L$1117:$L$1125,'[72]840 Consumer Inventory'!$L$1112:$L$1115,'[72]840 Consumer Inventory'!$L$1108:$L$1109,'[72]840 Consumer Inventory'!$L$1105:$L$1106</definedName>
    <definedName name="SIXMTH01">7</definedName>
    <definedName name="SIXMTH02">14</definedName>
    <definedName name="SIXMTH03">22</definedName>
    <definedName name="SIXMTH04">29</definedName>
    <definedName name="SIXMTH05">37</definedName>
    <definedName name="SIXMTH06">44</definedName>
    <definedName name="sodfj">{"'Sheet1'!$A$1:$J$121"}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tri" hidden="1">1000</definedName>
    <definedName name="solver_num" hidden="1">0</definedName>
    <definedName name="solver_num_1" hidden="1">0</definedName>
    <definedName name="solver_num_1_1" hidden="1">1</definedName>
    <definedName name="solver_nwt" hidden="1">1</definedName>
    <definedName name="solver_oldobj" hidden="1">1543721.6579517</definedName>
    <definedName name="solver_pre" hidden="1">0.000001</definedName>
    <definedName name="solver_rel1" hidden="1">2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100</definedName>
    <definedName name="solver_rhs1_1" hidden="1">100</definedName>
    <definedName name="solver_rhs1_1_1" hidden="1">1542801</definedName>
    <definedName name="solver_rhs2" hidden="1">15</definedName>
    <definedName name="solver_rhs3" hidden="1">15</definedName>
    <definedName name="solver_rsmp" hidden="1">2</definedName>
    <definedName name="solver_scl" hidden="1">2</definedName>
    <definedName name="solver_seed" hidden="1">0</definedName>
    <definedName name="solver_sho" hidden="1">2</definedName>
    <definedName name="solver_tim" hidden="1">100</definedName>
    <definedName name="solver_tmp" hidden="1">1542801</definedName>
    <definedName name="solver_tol" hidden="1">0.05</definedName>
    <definedName name="solver_typ" hidden="1">3</definedName>
    <definedName name="solver_val" hidden="1">1500000</definedName>
    <definedName name="solver_val_1" hidden="1">1500000</definedName>
    <definedName name="solver_val_1_1" hidden="1">1542801</definedName>
    <definedName name="SortRange">[47]Sheet1!$A$2:$U$39206</definedName>
    <definedName name="SOURCE">[44]BSG!#REF!</definedName>
    <definedName name="Space">"          "</definedName>
    <definedName name="Spaces">"      "</definedName>
    <definedName name="spoc" hidden="1">{"Page 1",#N/A,FALSE,"Sheet1";"Page 2",#N/A,FALSE,"Sheet1"}</definedName>
    <definedName name="SPSet">"current"</definedName>
    <definedName name="SPWS_WBID">"3C52EB45-9832-45B6-BF9F-0E00F2EC1894"</definedName>
    <definedName name="ss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STATE">#REF!</definedName>
    <definedName name="STATEMENT_II">#REF!</definedName>
    <definedName name="STATEMENT_III">#REF!</definedName>
    <definedName name="sum">#REF!</definedName>
    <definedName name="SUMHEAD">'[30]Cost of Removal-Salvage'!#REF!</definedName>
    <definedName name="SUMMARY">'[30]Cost of Removal-Salvage'!#REF!</definedName>
    <definedName name="SummaryRept">#REF!</definedName>
    <definedName name="Swvu.allyears." hidden="1">'[27]Shares 5 Year Plan'!#REF!</definedName>
    <definedName name="Swvu.income_statement." hidden="1">[28]ROHIS!$A:$B,[28]ROHIS!$7:$9</definedName>
    <definedName name="Swvu.operating_segment." hidden="1">[28]ROHIS!#REF!</definedName>
    <definedName name="Swvu.yr1fullrpt." hidden="1">'[27]Shares 5 Year Plan'!#REF!</definedName>
    <definedName name="swvu.yr1fullrpt1" hidden="1">#REF!</definedName>
    <definedName name="T_Class">'[68]Transport Lookup'!$A$1:$C$40</definedName>
    <definedName name="T_MCF_EST">'[68]MCF Est-Transport'!$A$5:$BL$43</definedName>
    <definedName name="T_RATES">'[68]TSS-Rates'!$A$4:$BL$59</definedName>
    <definedName name="tableExportToExcel">#REF!</definedName>
    <definedName name="Tables_AutoReverse">#REF!</definedName>
    <definedName name="Tables_DescDefault">#REF!</definedName>
    <definedName name="Tables_JEType">#REF!</definedName>
    <definedName name="Tables_RecordMode">#REF!</definedName>
    <definedName name="tax">#REF!</definedName>
    <definedName name="tax_rate">38%</definedName>
    <definedName name="Taxes___HC">"ssflat"</definedName>
    <definedName name="TaxRate">'[73]Tax Rates'!$A$1:$F$24</definedName>
    <definedName name="TCO">#REF!</definedName>
    <definedName name="Template" hidden="1">{#N/A,#N/A,FALSE,"Aging Summary";#N/A,#N/A,FALSE,"Ratio Analysis";#N/A,#N/A,FALSE,"Test 120 Day Accts";#N/A,#N/A,FALSE,"Tickmarks"}</definedName>
    <definedName name="Template.WIRE">"DBACCESS"</definedName>
    <definedName name="TemplateDate">32967</definedName>
    <definedName name="TemplateName">"Global Industrial Annual v135 - Test.xls"</definedName>
    <definedName name="TemplateSaveName">"GCA v4.2 - Win7"</definedName>
    <definedName name="TemplateYrOneFirstMo">#REF!</definedName>
    <definedName name="ten">#REF!</definedName>
    <definedName name="test" hidden="1">{#N/A,#N/A,FALSE,"Documentation";#N/A,#N/A,FALSE,"Introduction";#N/A,#N/A,FALSE,"Input";#N/A,#N/A,FALSE,"PreMEA";#N/A,#N/A,FALSE,"PreMEA";#N/A,#N/A,FALSE,"PostMEA";#N/A,#N/A,FALSE,"AgeDist";#N/A,#N/A,FALSE,"IBUCalc"}</definedName>
    <definedName name="TEST0">#REF!</definedName>
    <definedName name="TEST1">#REF!</definedName>
    <definedName name="TEST10">#REF!</definedName>
    <definedName name="TEST11">#REF!</definedName>
    <definedName name="test2" hidden="1">#REF!</definedName>
    <definedName name="test3">{"AT","COMPANIES",TRUE}</definedName>
    <definedName name="test4" hidden="1">#REF!</definedName>
    <definedName name="test5">{"AT","COMPANIES",TRUE}</definedName>
    <definedName name="TEST6">#REF!</definedName>
    <definedName name="TEST7">#REF!</definedName>
    <definedName name="TEST8">#REF!</definedName>
    <definedName name="TEST9">#REF!</definedName>
    <definedName name="TestAdd">"Test RefersTo1"</definedName>
    <definedName name="TESTHKEY">#REF!</definedName>
    <definedName name="TESTKEYS">#REF!</definedName>
    <definedName name="TESTVKEY">#REF!</definedName>
    <definedName name="TextRefCopyRangeCount" hidden="1">38</definedName>
    <definedName name="th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THEME2" hidden="1">{#N/A,#N/A,FALSE,"96 3월물량표";#N/A,#N/A,FALSE,"96 4월물량표";#N/A,#N/A,FALSE,"96 5월물량표"}</definedName>
    <definedName name="This_Year">"1998E"</definedName>
    <definedName name="three" hidden="1">'[59]301 RTI'!$D$93,'[59]301 RTI'!$D$95,'[59]301 RTI'!$E$18</definedName>
    <definedName name="TITLES">'[14]New g-p-08-401-save on this tab'!#REF!</definedName>
    <definedName name="Tolerance">#REF!</definedName>
    <definedName name="TOP_S">[44]BSG!#REF!</definedName>
    <definedName name="TOPCNIT">#REF!</definedName>
    <definedName name="TOPCS">#REF!</definedName>
    <definedName name="TOPCYR">[32]data!#REF!</definedName>
    <definedName name="TOPNYR1">#REF!</definedName>
    <definedName name="TOPNYR2">#REF!</definedName>
    <definedName name="TopSection">[47]Sheet1!$A$1:$U$1</definedName>
    <definedName name="TOTAL">#REF!</definedName>
    <definedName name="Total_Cap_Liab">#REF!</definedName>
    <definedName name="Total_Shares_Exercised">'[27]Shares 5 Year Plan'!#REF!</definedName>
    <definedName name="toto" hidden="1">{"'PROFILS'!$A$2:$E$3"}</definedName>
    <definedName name="TP_Footer_Path" hidden="1">"S:\00270\05ret\othsys\team\12-31-2004 Disclosure (FAS)\"</definedName>
    <definedName name="TP_Footer_User" hidden="1">"AGETSA"</definedName>
    <definedName name="TP_Footer_Version" hidden="1">"v4.00"</definedName>
    <definedName name="Trace">FALSE</definedName>
    <definedName name="trc_XLS_DATASHEET_ProtectDate">36888.4816550926</definedName>
    <definedName name="treeList" hidden="1">"11110000000000000000000000000000000000000000000000000000000000000000000000000000000000000000000000000000000000000000000000000000000000000000000000000000000000000000000000000000000000000000000000000000"</definedName>
    <definedName name="trev">{"wac","93439010","Price"}</definedName>
    <definedName name="trtrt" hidden="1">{"'TG'!$A$1:$L$37"}</definedName>
    <definedName name="tryu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twenty">#REF!</definedName>
    <definedName name="two" hidden="1">'[59]301 RTI'!$D$95:$D$96,'[59]301 RTI'!$E$12,'[59]301 RTI'!$F$10</definedName>
    <definedName name="u" hidden="1">{"'Customer Support Trends'!$A$1:$AB$13"}</definedName>
    <definedName name="uhvfrtr" hidden="1">{"'TG'!$A$1:$L$37"}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hidden="1">'[74]301 RTI'!$D$87,'[74]301 RTI'!$D$89,'[74]301 RTI'!$E$18</definedName>
    <definedName name="Update_Type">"Range"</definedName>
    <definedName name="UpgradeVersion">"v2.35"</definedName>
    <definedName name="uuuuu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uyuy" hidden="1">{"'TG'!$A$1:$L$37"}</definedName>
    <definedName name="Validation">"MAM"</definedName>
    <definedName name="Version.WIRE">1</definedName>
    <definedName name="visits" hidden="1">{"'Customer Support Trends'!$A$1:$AB$13"}</definedName>
    <definedName name="vistis2" hidden="1">{"'Customer Support Trends'!$A$1:$AB$13"}</definedName>
    <definedName name="VITON_AFPModel_Sep2011" hidden="1">{#N/A,#N/A,FALSE,"GENERAL BACK-END INFLUENCE";#N/A,#N/A,FALSE,"PRICE AND VOLUME INFLUENCE";#N/A,#N/A,FALSE,"Share Influence"}</definedName>
    <definedName name="VTM_1" hidden="1">#REF!</definedName>
    <definedName name="vv" hidden="1">#N/A</definedName>
    <definedName name="vvhnju" hidden="1">{"'TG'!$A$1:$L$37"}</definedName>
    <definedName name="w" hidden="1">'[59]301 RTI'!$D$95:$D$96,'[59]301 RTI'!$E$12,'[59]301 RTI'!$F$10</definedName>
    <definedName name="weq" hidden="1">{"Fixed Cost Chart","Chart 1","Fixed Cost Chart Chart 1"}</definedName>
    <definedName name="wert" hidden="1">{#N/A,#N/A,TRUE,"1Q BCG";#N/A,#N/A,TRUE,"1Q w|o Wireless";#N/A,#N/A,TRUE,"1Q Wireless"}</definedName>
    <definedName name="whatthehell" hidden="1">{"'Trend_Total'!$A$7:$V$10","'Trend_Total'!$A$1:$V$4"}</definedName>
    <definedName name="Wood_Products">"divWood"</definedName>
    <definedName name="workpaper" hidden="1">{#N/A,#N/A,FALSE,"Month";#N/A,#N/A,FALSE,"Period";#N/A,#N/A,FALSE,"12 Month";#N/A,#N/A,FALSE,"Quarter"}</definedName>
    <definedName name="WP_Sch_B_03.00_a_p01">'[75]WPB-3a b'!$A$1:$N$57</definedName>
    <definedName name="WP_Sch_B_03.00_a_p02">'[75]WPB-3a b'!$A$58:$N$100</definedName>
    <definedName name="WP_Sch_B_03.00_a01_p01">'[75]WPB-3a1 b1 c'!$A$1:$L$107</definedName>
    <definedName name="WP_Sch_B_03.00_a01_p02">'[75]WPB-3a1 b1 c'!$A$108:$L$179</definedName>
    <definedName name="WP_Sch_B_03.00_b">'[75]WPB-3a b'!$A$101:$N$151</definedName>
    <definedName name="WP_Sch_B_03.00_b01">'[75]WPB-3a1 b1 c'!$A$232:$L$283</definedName>
    <definedName name="WP_Sch_B_03.00_c01">'[75]WPB-3a1 b1 c'!$A$284:$L$348</definedName>
    <definedName name="WP_Sch_B_03.01_a01_p03">'[75]WPB-3a1 b1 c'!$A$180:$L$231</definedName>
    <definedName name="WP_Sch_B_06.00a">'[75]WPB-6a b c'!$A$1:$K$52</definedName>
    <definedName name="WP_Sch_B_06.00b">'[75]WPB-6a b c'!$A$53:$K$104</definedName>
    <definedName name="WP_Sch_B_06.00c">'[75]WPB-6a b c'!$A$105:$K$157</definedName>
    <definedName name="WP_Sch_B_08.00_p01">'[75]WPB-8'!$A$1:$M$52</definedName>
    <definedName name="WP_Sch_B_08.00_p02">'[75]WPB-8'!$A$53:$M$90</definedName>
    <definedName name="wrn.1st._.Quarter." hidden="1">{#N/A,#N/A,TRUE,"1Q BCG";#N/A,#N/A,TRUE,"1Q w|o Wireless";#N/A,#N/A,TRUE,"1Q Wireless"}</definedName>
    <definedName name="wrn.2nd._.Quarter." hidden="1">{#N/A,#N/A,TRUE,"2Q BCG";#N/A,#N/A,TRUE,"2Q w|o Wireless";#N/A,#N/A,TRUE,"2Q Wireless"}</definedName>
    <definedName name="wrn.3._.Scenarios.">{"full model","100% Stock",FALSE,"PROFORMA";"full model","50/50",FALSE,"PROFORMA";"full model","100% Cash",FALSE,"PROFORMA"}</definedName>
    <definedName name="wrn.345." hidden="1">{#N/A,#N/A,FALSE,"96 3월물량표";#N/A,#N/A,FALSE,"96 4월물량표";#N/A,#N/A,FALSE,"96 5월물량표"}</definedName>
    <definedName name="wrn.3rd._.Quarter." hidden="1">{#N/A,#N/A,TRUE,"3Q BCG";#N/A,#N/A,TRUE,"3Q w|o Wireless";#N/A,#N/A,TRUE,"3Q Wireless"}</definedName>
    <definedName name="wrn.4th._.Quarter." hidden="1">{#N/A,#N/A,TRUE,"4Q BCG";#N/A,#N/A,TRUE,"4Q w|o Wireless";#N/A,#N/A,TRUE,"4Q Wireless"}</definedName>
    <definedName name="wrn.802._.Countries.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802._.Countries._1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802._.Countries._1_1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802._.Countries._1_2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802._.Countries._2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802._.Countries._3" hidden="1">{#N/A,#N/A,FALSE,"summary";#N/A,#N/A,FALSE,"HRS01";#N/A,#N/A,FALSE,"ROS01";#N/A,#N/A,FALSE,"ROB01";#N/A,#N/A,FALSE,"ITH01";#N/A,#N/A,FALSE,"ITH02";#N/A,#N/A,FALSE,"TRS01";#N/A,#N/A,FALSE,"TRB01";#N/A,#N/A,FALSE,"AUB01";#N/A,#N/A,FALSE,"NZB01";#N/A,#N/A,FALSE,"JPB01";#N/A,#N/A,FALSE,"MXS01";#N/A,#N/A,FALSE,"MXS02";#N/A,#N/A,FALSE,"MXS03";#N/A,#N/A,FALSE,"ARS01";#N/A,#N/A,FALSE,"ARB01";#N/A,#N/A,FALSE,"BOB01";#N/A,#N/A,FALSE,"BRS01";#N/A,#N/A,FALSE,"CLS01";#N/A,#N/A,FALSE,"COS01";#N/A,#N/A,FALSE,"COJ01";#N/A,#N/A,FALSE,"PYB01";#N/A,#N/A,FALSE,"UYB01";#N/A,#N/A,FALSE,"VES01";#N/A,#N/A,FALSE,"CRB01";#N/A,#N/A,FALSE,"PHS01";#N/A,#N/A,FALSE,"INJ01";#N/A,#N/A,FALSE,"CNB01";#N/A,#N/A,FALSE,"RAB01";#N/A,#N/A,FALSE,"ZWB01";#N/A,#N/A,FALSE,"ILS01";#N/A,#N/A,FALSE,"FRS02";#N/A,#N/A,FALSE,"THS01";#N/A,#N/A,FALSE,"ZAS02"}</definedName>
    <definedName name="wrn.abce." hidden="1">{#N/A,#N/A,FALSE,"1998 SBT Issuse";#N/A,#N/A,FALSE,"REVIEW Summary"}</definedName>
    <definedName name="wrn.Aging._.and._.Trend._.Analysis." hidden="1">{#N/A,#N/A,FALSE,"Aging Summary";#N/A,#N/A,FALSE,"Ratio Analysis";#N/A,#N/A,FALSE,"Test 120 Day Accts";#N/A,#N/A,FALSE,"Tickmarks"}</definedName>
    <definedName name="wrn.ALCO._.MONTHLY._.REPORTS." hidden="1">{"ALCO-M Financial Highlights",#N/A,FALSE,"GFB ALCO";"ALCO-M Key Ratio Comparisons",#N/A,FALSE,"GFB ALCO";"ALCO-M Projected Key Ratios",#N/A,FALSE,"GFB ALCO";"ALCO-M Management Report",#N/A,FALSE,"GFB ALCO";"ALCO-M Management Report vs Last Month",#N/A,FALSE,"Mgmt Report vs LM";"ALCO-M Earning Assets",#N/A,FALSE,"GFB ALCO";"ALCO-M Rate Related Liabilities",#N/A,FALSE,"GFB ALCO";"ALCO-M Graph Net Interest Margin &amp; Spread",#N/A,FALSE,"GFB ALCO"}</definedName>
    <definedName name="wrn.ALCO._.QUARTERLY._.REPORTS." hidden="1">{"AL1 FINANCIAL HIGHLIGHTS",#N/A,FALSE,"SUMMARY";"AL4 KEY RATIOS",#N/A,FALSE,"GFB ALCO";"AL5 PROJECTED KEY RATIOS",#N/A,FALSE,"GFB ALCO";"AL7 MANAGEMENT REPORT",#N/A,FALSE,"GFB ALCO";"AL7A MANAGEMENT REPORT LM",#N/A,FALSE,"Mgmt Report vs LM";"AL8 EARNING ASSETS",#N/A,FALSE,"GFB ALCO";"AL9 RATE RELATED LIABILITIES",#N/A,FALSE,"GFB ALCO";"AL12 MARGIN &amp; SPREAD GRAPH",#N/A,FALSE,"GFB ALCO"}</definedName>
    <definedName name="wrn.ALL." hidden="1">{#N/A,#N/A,FALSE,"Qrt Fcst";#N/A,#N/A,FALSE,"Qrt Fcst vs Plan &amp; PY";#N/A,#N/A,FALSE,"FY Fcst vs Plan &amp; PY";#N/A,#N/A,FALSE,"EVA CAP";#N/A,#N/A,FALSE,"EVA NOPAT"}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Stock_10_12_14.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_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owrates." hidden="1">{"rates",#N/A,FALSE,"COSSUM"}</definedName>
    <definedName name="wrn.allyears." hidden="1">{"allyears",#N/A,FALSE}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OARD._.REPORTS." hidden="1">{"BD1 FINANCIAL HIGHLIGHTS",#N/A,FALSE,"SUMMARY";"BD2 STATEMENT OF CONDITION",#N/A,FALSE,"GFB ALCO";"BD3 STATEMENT OF CONDITION MONTHLY",#N/A,FALSE,"GFB ALCO";"BD4 INCOME STATEMENT",#N/A,FALSE,"GFB ALCO";"BD5 INCOME STATEMENT MONTHLY",#N/A,FALSE,"GFB ALCO";"BD6 MARGIN &amp; SPREAD GRAPH",#N/A,FALSE,"GFB ALCO";"BD7 SELECTED RATIOS",#N/A,FALSE,"RATIOS"}</definedName>
    <definedName name="wrn.BOARDPACKETREC." hidden="1">{#N/A,#N/A,FALSE,"A";#N/A,#N/A,FALSE,"BOARD PACKET"}</definedName>
    <definedName name="wrn.Brylane._.Weekly." hidden="1">{"Brylane Weekly",#N/A,FALSE,"Weekly-Brylane";"Batch Comparison",#N/A,FALSE,"Batch Comparison";"Prescreen Comparison",#N/A,FALSE,"Batch Comparison"}</definedName>
    <definedName name="wrn.BUDGET." hidden="1">{"COVER",#N/A,FALSE,"BUDGET";"BS",#N/A,FALSE,"BUDGET";"IS",#N/A,FALSE,"BUDGET";"EXP",#N/A,FALSE,"BUDGET";"EA",#N/A,FALSE,"BUDGET";"EAI",#N/A,FALSE,"BUDGET";"PL",#N/A,FALSE,"BUDGET";"PLE",#N/A,FALSE,"BUDGET";"RATIO",#N/A,FALSE,"BUDGET"}</definedName>
    <definedName name="wrn.BUDGET._.REPORTS." hidden="1">{"BALANCE SHEET",#N/A,TRUE,"B-GCB";"INCOME STATEMENT",#N/A,TRUE,"B-GCB";"RATIOS",#N/A,TRUE,"B-GCB";"EARNING ASSET SUMMARY",#N/A,TRUE,"B-GCB";"EARNING ASSET DETAIL",#N/A,TRUE,"EA";"PAYING LIABILITY SUMMARY",#N/A,TRUE,"B-GCB";"PAYING LIABILITY DETAIL",#N/A,TRUE,"PL";"NON INTEREST INCOME DETAIL",#N/A,TRUE,"NII"}</definedName>
    <definedName name="wrn.cash._.plan." hidden="1">{"pemandy2k",#N/A,FALSE,"PEMANDY2K"}</definedName>
    <definedName name="wrn.CASH._.PLAN._.BUS._.SUMMARIES." hidden="1">{#N/A,#N/A,FALSE,"TOT DUP I TECH";#N/A,#N/A,FALSE,"TOT DISPLAYS";#N/A,#N/A,FALSE,"TOT  ELECTR";#N/A,#N/A,FALSE,"TOT IMAGING"}</definedName>
    <definedName name="wrn.CASH._.PLAN._.BUS._SUMMARIES.a" hidden="1">{#N/A,#N/A,FALSE,"TOT DUP I TECH";#N/A,#N/A,FALSE,"TOT DISPLAYS";#N/A,#N/A,FALSE,"TOT  ELECTR";#N/A,#N/A,FALSE,"TOT IMAGING"}</definedName>
    <definedName name="wrn.cash._.plan.a" hidden="1">{"pemandy2k",#N/A,FALSE,"PEMANDY2K"}</definedName>
    <definedName name="wrn.CASH._PLAN._.BUS._.SUMMARIES.b" hidden="1">{#N/A,#N/A,FALSE,"TOT DUP I TECH";#N/A,#N/A,FALSE,"TOT DISPLAYS";#N/A,#N/A,FALSE,"TOT  ELECTR";#N/A,#N/A,FALSE,"TOT IMAGING"}</definedName>
    <definedName name="wrn.cash._plan.b" hidden="1">{"pemandy2k",#N/A,FALSE,"PEMANDY2K"}</definedName>
    <definedName name="wrn.CASHFLOW." hidden="1">{#N/A,#N/A,TRUE,"A"}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ontribution." hidden="1">{#N/A,#N/A,FALSE,"Contribution Analysis"}</definedName>
    <definedName name="wrn.contribution1" hidden="1">{#N/A,#N/A,FALSE,"Contribution Analysis"}</definedName>
    <definedName name="wrn.COS." hidden="1">{"detail",#N/A,FALSE,"COSSUM"}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1" hidden="1">{"orixcsc",#N/A,FALSE,"ORIX CSC";"orixcsc2",#N/A,FALSE,"ORIX CSC"}</definedName>
    <definedName name="wrn.csc2." hidden="1">{#N/A,#N/A,FALSE,"ORIX CSC"}</definedName>
    <definedName name="wrn.csc3" hidden="1">{#N/A,#N/A,FALSE,"ORIX CSC"}</definedName>
    <definedName name="wrn.CTA._.Countries.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CTA._.Countries._1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CTA._.Countries._1_1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CTA._.Countries._1_2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CTA._.Countries._2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CTA._.Countries._3" hidden="1">{#N/A,#N/A,FALSE,"summary";#N/A,#N/A,FALSE,"DES01";#N/A,#N/A,FALSE,"BES01";#N/A,#N/A,FALSE,"NLS01";#N/A,#N/A,FALSE,"GBS01";#N/A,#N/A,FALSE,"ESS01";#N/A,#N/A,FALSE,"PTS01";#N/A,#N/A,FALSE,"GRJ01";#N/A,#N/A,FALSE,"GRJ02";#N/A,#N/A,FALSE,"MAB01";#N/A,#N/A,FALSE,"MAS01";#N/A,#N/A,FALSE,"HUS01";#N/A,#N/A,FALSE,"RCS01";#N/A,#N/A,FALSE,"SKS01";#N/A,#N/A,FALSE,"ITB01";#N/A,#N/A,FALSE,"ITS01";#N/A,#N/A,FALSE,"FRS01";#N/A,#N/A,FALSE,"ATS01";#N/A,#N/A,FALSE,"RPS01";#N/A,#N/A,FALSE,"UAH01";#N/A,#N/A,FALSE,"AUS01";#N/A,#N/A,FALSE,"JPJ01";#N/A,#N/A,FALSE,"IDS01";#N/A,#N/A,FALSE,"PHB01";#N/A,#N/A,FALSE,"PHJ01";#N/A,#N/A,FALSE,"INB01";#N/A,#N/A,FALSE,"PKJ01";#N/A,#N/A,FALSE,"THJ01";#N/A,#N/A,FALSE,"SZJ01";#N/A,#N/A,FALSE,"ZWS01";#N/A,#N/A,FALSE,"EGB01";#N/A,#N/A,FALSE,"EGB02";#N/A,#N/A,FALSE,"EGJ01";#N/A,#N/A,FALSE,"EGJ02";#N/A,#N/A,FALSE,"ETJ01";#N/A,#N/A,FALSE,"LSJ01";#N/A,#N/A,FALSE,"ZAS01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_tp." hidden="1">{"vtp_1",#N/A,TRUE,"Recap_Calv";"vtp_2",#N/A,TRUE,"Recap_Calv";"vtp_3",#N/A,TRUE,"Recap_Calv";"vtp_4",#N/A,TRUE,"CCPMA_FC"}</definedName>
    <definedName name="wrn.dep60." hidden="1">{"v60_1",#N/A,FALSE,"Recap_Calv";"v60_2",#N/A,FALSE,"Recap_Calv";"v60_3",#N/A,FALSE,"Recap_Calv";"v60_4",#N/A,FALSE,"CCPMA_FC"}</definedName>
    <definedName name="wrn.dep61." hidden="1">{"v61_1",#N/A,TRUE,"Recap_Calv";"v61_2",#N/A,TRUE,"Recap_Calv";"v61_3",#N/A,TRUE,"Recap_Calv";"v61_4",#N/A,TRUE,"CCPMA_FC"}</definedName>
    <definedName name="wrn.Dept_Income_Statement." hidden="1">{#N/A,#N/A,FALSE,"Month";#N/A,#N/A,FALSE,"Period";#N/A,#N/A,FALSE,"12 Month";#N/A,#N/A,FALSE,"Quarter"}</definedName>
    <definedName name="wrn.detalles._.total." hidden="1">{"total","abonados garantia",FALSE,"detalle19982007"}</definedName>
    <definedName name="wrn.DFR._.IV._.A._.Future._.Revenue.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DFR._.IV._.C." hidden="1">{"RS_PG1",#N/A,FALSE,"RS";"RH_PG1",#N/A,FALSE,"RH";"RA_PG1",#N/A,FALSE,"RA";"GM_PG1",#N/A,FALSE,"GM";"GMH_PG1",#N/A,FALSE,"GMH";"GL_PG1",#N/A,FALSE,"GL";"GLH_PG1",#N/A,FALSE,"GLH";"L_PG1",#N/A,FALSE,"L";"HVPS_PG1",#N/A,FALSE,"HVPS";"AL_PG1",#N/A,FALSE,"AL";"SE_PG1",#N/A,FALSE,"SE";"SM_PG1",#N/A,FALSE,"SM";"SH_PG1",#N/A,FALSE,"SH";"MTS_PG1",#N/A,FALSE,"MTS";"PAL_PG1",#N/A,FALSE,"PAL"}</definedName>
    <definedName name="wrn.Differences._.report." hidden="1">{#N/A,#N/A,TRUE,"equity";#N/A,#N/A,TRUE,"pre";#N/A,#N/A,TRUE,"after";#N/A,#N/A,TRUE,"sectors";#N/A,#N/A,TRUE,"multi";#N/A,#N/A,TRUE,"cavs";#N/A,#N/A,TRUE,"interest"}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RELEASE." hidden="1">{#N/A,#N/A,FALSE,"Earnings release"}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acilities._.planning._.woorksheets." hidden="1">{#N/A,#N/A,FALSE,"Line 1";#N/A,#N/A,FALSE,"Line 2";#N/A,#N/A,FALSE,"Line 3";#N/A,#N/A,FALSE,"Line 4";#N/A,#N/A,FALSE,"Line 5";#N/A,#N/A,FALSE,"Line 6";#N/A,#N/A,FALSE,"Line 7"}</definedName>
    <definedName name="wrn.FC_txplein." hidden="1">{"ss1",#N/A,TRUE,"Recap_Calv1";"arrco1",#N/A,TRUE,"Recap_Calv1";"agirc1",#N/A,TRUE,"Recap_Calv1";"ccpma1",#N/A,TRUE,"CCPMA_FC";"tot1",#N/A,TRUE,"Recap_Calv1"}</definedName>
    <definedName name="wrn.FCB." hidden="1">{"FCB_ALL",#N/A,FALSE,"FCB"}</definedName>
    <definedName name="wrn.fcb2" hidden="1">{"FCB_ALL",#N/A,FALSE,"FCB"}</definedName>
    <definedName name="wrn.Fiscal._.Year." hidden="1">{#N/A,#N/A,TRUE,"FY BCG";#N/A,#N/A,TRUE,"FY w|o Wireless";#N/A,#N/A,TRUE,"FY Wireless"}</definedName>
    <definedName name="wrn.FOUR._.CASES.">{"MODEL","ALL STOCK",FALSE,"CS First Boston Merger Model";"MODEL","ALL CASH",FALSE,"CS First Boston Merger Model";"MODEL","ALL CASH WITH EQUITY OFFERING",FALSE,"CS First Boston Merger Model";"MODEL","HALF CASH/HALF STOCK",FALSE,"CS First Boston Merger Model"}</definedName>
    <definedName name="wrn.FOUR._.CASES._1">{"MODEL","ALL STOCK",FALSE,"CS First Boston Merger Model";"MODEL","ALL CASH",FALSE,"CS First Boston Merger Model";"MODEL","ALL CASH WITH EQUITY OFFERING",FALSE,"CS First Boston Merger Model";"MODEL","HALF CASH/HALF STOCK",FALSE,"CS First Boston Merger Model"}</definedName>
    <definedName name="wrn.Full._.Model." hidden="1">{"P&amp;L",#N/A,FALSE,"P&amp;LPlan";"Cashflow",#N/A,FALSE,"Cash Flow";"Bal Sht",#N/A,FALSE,"Bal Sht";"Revenue",#N/A,FALSE,"Revenue";"Capital",#N/A,FALSE,"Capital";"Assumptions",#N/A,FALSE,"Assumptions";"G&amp;A",#N/A,FALSE,"G&amp;A";"Sales",#N/A,FALSE,"Sales";"Mktg",#N/A,FALSE,"Mktg";"R&amp;D",#N/A,FALSE,"R&amp;D";"Ttl Svc Cost",#N/A,FALSE,"TotalSvcCost";"Tech Sppt",#N/A,FALSE,"Tech Support";"Consulting",#N/A,FALSE,"Consulting";"Training",#N/A,FALSE,"Training"}</definedName>
    <definedName name="wrn.GAC._.PRINT._.OUT." hidden="1">{#N/A,#N/A,FALSE,"JE051 PAGE 1 OF 3";#N/A,#N/A,FALSE,"JE051 PAGE 2 OF 3";#N/A,#N/A,FALSE,"JE051 PAGE 3 OF 3"}</definedName>
    <definedName name="wrn.GL._.DIRECTORY." hidden="1">{#N/A,#N/A,TRUE,"GL Acct Mtnc";#N/A,#N/A,TRUE,"revised Report Line Mtnc (4)";"1591010acctinfo",#N/A,TRUE,"1591010";"1591010lineinfo",#N/A,TRUE,"1591010"}</definedName>
    <definedName name="wrn.HU_9697." hidden="1">{#N/A,#N/A,FALSE,"Exhibit";#N/A,#N/A,FALSE,"MPPayments";#N/A,#N/A,FALSE,"Capitation";#N/A,#N/A,FALSE,"Claims";#N/A,#N/A,FALSE,"ActualPymts"}</definedName>
    <definedName name="wrn.INTEGRATEDS." hidden="1">{#N/A,#N/A,FALSE,"Sheet1"}</definedName>
    <definedName name="wrn.INTERMEDIATES." hidden="1">{#N/A,#N/A,FALSE,"Sheet1"}</definedName>
    <definedName name="wrn.JUNIORS." hidden="1">{#N/A,#N/A,FALSE,"Sheet1"}</definedName>
    <definedName name="wrn.LOCAL._.CURRENCY." hidden="1">{#N/A,#N/A,FALSE,"OAS";#N/A,#N/A,FALSE,"OBG";#N/A,#N/A,FALSE,"OCZ";#N/A,#N/A,FALSE,"OFR";#N/A,#N/A,FALSE,"OGR";#N/A,#N/A,FALSE,"OGY";#N/A,#N/A,FALSE,"OHY ";#N/A,#N/A,FALSE,"OLX";#N/A,#N/A,FALSE,"ONL";#N/A,#N/A,FALSE,"OPO";#N/A,#N/A,FALSE,"OPL";#N/A,#N/A,FALSE,"OSK";#N/A,#N/A,FALSE,"OSP";#N/A,#N/A,FALSE,"OSZ";#N/A,#N/A,FALSE,"OTU";#N/A,#N/A,FALSE,"OUK"}</definedName>
    <definedName name="wrn.LOCAL._.CURRENCY1" hidden="1">{#N/A,#N/A,FALSE,"OAS";#N/A,#N/A,FALSE,"OBG";#N/A,#N/A,FALSE,"OCZ";#N/A,#N/A,FALSE,"OFR";#N/A,#N/A,FALSE,"OGR";#N/A,#N/A,FALSE,"OGY";#N/A,#N/A,FALSE,"OHY ";#N/A,#N/A,FALSE,"OLX";#N/A,#N/A,FALSE,"ONL";#N/A,#N/A,FALSE,"OPO";#N/A,#N/A,FALSE,"OPL";#N/A,#N/A,FALSE,"OSK";#N/A,#N/A,FALSE,"OSP";#N/A,#N/A,FALSE,"OSZ";#N/A,#N/A,FALSE,"OTU";#N/A,#N/A,FALSE,"OUK"}</definedName>
    <definedName name="wrn.MADCAPRM._.Report." hidden="1">{#N/A,#N/A,FALSE,"Documentation";#N/A,#N/A,FALSE,"Introduction";#N/A,#N/A,FALSE,"Input";#N/A,#N/A,FALSE,"PreMEA";#N/A,#N/A,FALSE,"PreMEA";#N/A,#N/A,FALSE,"PostMEA";#N/A,#N/A,FALSE,"AgeDist";#N/A,#N/A,FALSE,"IBUCalc"}</definedName>
    <definedName name="wrn.Maint." hidden="1">{#N/A,#N/A,FALSE,"cover";#N/A,#N/A,FALSE,"alt";#N/A,#N/A,FALSE,"ant";#N/A,#N/A,FALSE,"del";#N/A,#N/A,FALSE,"em";#N/A,#N/A,FALSE,"jv";#N/A,#N/A,FALSE,"ky";#N/A,#N/A,FALSE,"TiO2";#N/A,#N/A,FALSE,"fl";#N/A,#N/A,FALSE,"wpmp"}</definedName>
    <definedName name="wrn.MAINTENANCE." hidden="1">{#N/A,#N/A,FALSE,"MAINTENANCE"}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1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ly._.Report." hidden="1">{"Variance Report",#N/A,TRUE,"Variances";"Monthly Report",#N/A,TRUE,"Monthly";"Published Report",#N/A,TRUE,"Published";"Coo-Brylane",#N/A,TRUE,"COO-Brylane";"Coo-Shop At Home",#N/A,TRUE,"COO-Shop At Home"}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s." hidden="1">{#N/A,#N/A,TRUE,"Monthly BCG";#N/A,#N/A,TRUE,"Monthly w|o Wireless";#N/A,#N/A,TRUE,"Monthly Wireless"}</definedName>
    <definedName name="wrn.NON." hidden="1">{#N/A,#N/A,FALSE,"Sheet1"}</definedName>
    <definedName name="wrn.options." hidden="1">{"pg1",#N/A,FALSE,"Options";"pg2",#N/A,FALSE,"Options"}</definedName>
    <definedName name="wrn.ORGANISATION." hidden="1">{#N/A,#N/A,FALSE,"ORGANISATION"}</definedName>
    <definedName name="wrn.OTHER._.ITEMS." hidden="1">{#N/A,#N/A,FALSE,"OINET OIA OFA"}</definedName>
    <definedName name="wrn.OUTPUT." hidden="1">{"DCF","UPSIDE CASE",FALSE,"Sheet1";"DCF","BASE CASE",FALSE,"Sheet1";"DCF","DOWNSIDE CASE",FALSE,"Sheet1"}</definedName>
    <definedName name="wrn.OUTPUT._1">{"DCF","UPSIDE CASE",FALSE,"Sheet1";"DCF","BASE CASE",FALSE,"Sheet1";"DCF","DOWNSIDE CASE",FALSE,"Sheet1"}</definedName>
    <definedName name="wrn.OUTPUT._from_AB">{"DCF","UPSIDE CASE",FALSE,"Sheet1";"DCF","BASE CASE",FALSE,"Sheet1";"DCF","DOWNSIDE CASE",FALSE,"Sheet1"}</definedName>
    <definedName name="wrn.OUTPUT._from_DBAB">{"DCF","UPSIDE CASE",FALSE,"Sheet1";"DCF","BASE CASE",FALSE,"Sheet1";"DCF","DOWNSIDE CASE",FALSE,"Sheet1"}</definedName>
    <definedName name="wrn.Page._.1." hidden="1">{"Page 1",#N/A,FALSE,"Sheet1";"Page 2",#N/A,FALSE,"Sheet1"}</definedName>
    <definedName name="wrn.PBFH98._.curve." hidden="1">{#N/A,#N/A,FALSE,"PlanSum";#N/A,#N/A,FALSE,"Drop1";#N/A,#N/A,FALSE,"Drop2";#N/A,#N/A,FALSE,"Drop3";#N/A,#N/A,FALSE,"Drop4";#N/A,#N/A,FALSE,"Drop5";#N/A,#N/A,FALSE,"Misc";#N/A,#N/A,FALSE,"Total"}</definedName>
    <definedName name="wrn.PBSpringCurve." hidden="1">{#N/A,#N/A,FALSE,"PlanSum";#N/A,#N/A,FALSE,"Drop1";#N/A,#N/A,FALSE,"Drop2";#N/A,#N/A,FALSE,"Drop3";#N/A,#N/A,FALSE,"Drop4";#N/A,#N/A,FALSE,"Misc";#N/A,#N/A,FALSE,"Total"}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t._.Detail._.2005._.to._.2009." hidden="1">{"Dec_04_Act",#N/A,FALSE,"dec 31 2004 actuals";"Plant05",#N/A,FALSE,"2005";"Plant06",#N/A,FALSE,"2006";"Plant07",#N/A,FALSE,"2007";"Plant08",#N/A,FALSE,"2008";"Plant09",#N/A,FALSE,"2009";"OtherData",#N/A,FALSE,"Other data";"Trans_SIAct",#N/A,FALSE,"Trans SI Act class.";"Dist_SIAct",#N/A,FALSE,"Dist SI Act class";"Total_DistAct",#N/A,FALSE,"Total Dist Act class";"Trans_NetSalv_Amort",#N/A,FALSE,"Net salvage amortTrans";"Dist_NetSalv_Amort",#N/A,FALSE,"Net salvage amort Dist"}</definedName>
    <definedName name="wrn.PO95." hidden="1">{"INV_CF_IN",#N/A,FALSE,"LYAPO_US";"US_ATOI",#N/A,FALSE,"LYAPO_US";"EARN_IN",#N/A,FALSE,"LYAPO_US"}</definedName>
    <definedName name="wrn.Print._.24.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wrn.print._.standalone." hidden="1">{"standalone1",#N/A,FALSE,"DCFBase";"standalone2",#N/A,FALSE,"DCFBase"}</definedName>
    <definedName name="wrn.Project._.Criteria." hidden="1">{#N/A,#N/A,FALSE,"Sheet1"}</definedName>
    <definedName name="wrn.Publish." hidden="1">{"Contents",#N/A,FALSE,"Comparisons";"ShareInfo",#N/A,FALSE,"Comparisons";"Profitability",#N/A,FALSE,"Comparisons";"FirmValue",#N/A,FALSE,"Comparisons";"Labour",#N/A,FALSE,"Comparisons";"Capital",#N/A,FALSE,"Comparisons"}</definedName>
    <definedName name="wrn.Quarterlys." hidden="1">{#N/A,#N/A,TRUE,"Qrt BCG";#N/A,#N/A,TRUE,"Qrt w|o Wireless";#N/A,#N/A,TRUE,"Qrt Wireless"}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ports." hidden="1">{#N/A,#N/A,FALSE,"Chart3";#N/A,#N/A,FALSE,"Chart2";#N/A,#N/A,FALSE,"chart1";#N/A,#N/A,FALSE,"ManCtrl";#N/A,#N/A,FALSE,"Deposit";#N/A,#N/A,FALSE,"Loans";#N/A,#N/A,FALSE,"Inv";#N/A,#N/A,FALSE,"IncState";#N/A,#N/A,FALSE,"BS";#N/A,#N/A,FALSE,"Cover"}</definedName>
    <definedName name="wrn.RESERVED." hidden="1">{"PG1",#N/A,FALSE,"ComShRsrv";"PG2",#N/A,FALSE,"ComShRsrv";"PG3",#N/A,FALSE,"ComShRsrv"}</definedName>
    <definedName name="wrn.Revenue._.Details." hidden="1">{"Revenue by Industry Chart",#N/A,FALSE,"Mix";"Annual Revenue Detail",#N/A,FALSE,"Mix";"Quarterly Revenue Detail",#N/A,FALSE,"Mix"}</definedName>
    <definedName name="wrn.Revs." hidden="1">{"Base_rev",#N/A,FALSE,"Proj_IS_Base";"Projrev",#N/A,FALSE,"Proj_IS_wOTLC";"Delta",#N/A,FALSE,"Delta Rev_PV"}</definedName>
    <definedName name="wrn.Scenario_Summary." hidden="1">{#N/A,#N/A,FALSE,"Scenario";#N/A,#N/A,FALSE,"Summary"}</definedName>
    <definedName name="wrn.SENIORS." hidden="1">{#N/A,#N/A,FALSE,"Sheet1"}</definedName>
    <definedName name="wrn.Set." hidden="1">{#N/A,#N/A,TRUE,"Operating Statement";#N/A,#N/A,TRUE,"Operating Statement - YTD";#N/A,#N/A,TRUE,"Assets";#N/A,#N/A,TRUE,"Liab. &amp; Equity";#N/A,#N/A,TRUE,"Cash Flow";#N/A,#N/A,TRUE,"Cash Flow - YTD"}</definedName>
    <definedName name="wrn.Shop._.At._.Home._.Weekly." hidden="1">{"Shop At Home Weekly",#N/A,FALSE,"Weekly-Shop At Home"}</definedName>
    <definedName name="wrn.SITE._.NUMBERS._.1995." hidden="1">{#N/A,#N/A,FALSE,"SITE NUMBERS 1995"}</definedName>
    <definedName name="wrn.SITE._.NUMBERS._.1996." hidden="1">{#N/A,#N/A,FALSE,"SITE NUMBERS 1996"}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lide._.Add._.Ons." hidden="1">{"Sec2Sch1",#N/A,FALSE,"Sheet1";"Sec2Sch2",#N/A,FALSE,"Sheet1";"Sec2Sch3",#N/A,FALSE,"Sheet1"}</definedName>
    <definedName name="wrn.Soy._.infl." hidden="1">{#N/A,#N/A,FALSE,"GENERAL BACK-END INFLUENCE";#N/A,#N/A,FALSE,"PRICE AND VOLUME INFLUENCE";#N/A,#N/A,FALSE,"Share Influence"}</definedName>
    <definedName name="wrn.STAND_ALONE_BOTH." hidden="1">{"FCB_ALL",#N/A,FALSE,"FCB";"GREY_ALL",#N/A,FALSE,"GREY"}</definedName>
    <definedName name="wrn.SUATINING." hidden="1">{#N/A,#N/A,FALSE,"SUSTAINING"}</definedName>
    <definedName name="wrn.sum." hidden="1">{"Opsys",#N/A,FALSE,"NPV_OPsys";"NT",#N/A,FALSE,"NPV_NT";"DevP",#N/A,FALSE,"NPV_DevPdt";"Office",#N/A,FALSE,"NPV_Office"}</definedName>
    <definedName name="wrn.Summary._.Forecast." hidden="1">{"contents",#N/A,TRUE,"S. Table of Contents";#N/A,#N/A,TRUE,"Forecast P&amp;L";#N/A,#N/A,TRUE,"Plan P&amp;L";#N/A,#N/A,TRUE,"External Forecast P&amp;L";#N/A,#N/A,TRUE,"External Plan P&amp;L";#N/A,#N/A,TRUE,"Forecast Bridge";#N/A,#N/A,TRUE,"Change";"Summary",#N/A,TRUE,"Summary";"P&amp;L vs Plan",#N/A,TRUE,"Fcst vs Plan";#N/A,#N/A,TRUE,"Fcst vs Plan Qtr";"External P&amp;L vs LY",#N/A,TRUE,"External vs LY";#N/A,#N/A,TRUE,"External vs LY Qtr";#N/A,#N/A,TRUE,"External vs Analyst";"Sensitivity",#N/A,TRUE,"External Sensitivity";"Opportunities",#N/A,TRUE,"Opportunities";"Risks",#N/A,TRUE,"Risks";"Forecast GP Summary",#N/A,TRUE,"Gross Profit Forecast";"Plan GP Summary",#N/A,TRUE,"Gross Profit Plan";#N/A,#N/A,TRUE,"Mix and Margins";#N/A,#N/A,TRUE,"Inventory Cap";"Forecast Store Summary",#N/A,TRUE,"Store Forecast";"Forecast G&amp;A Summary",#N/A,TRUE,"G&amp;A Forecast";"Forecast Media Summary",#N/A,TRUE,"Media Forecast";#N/A,#N/A,TRUE,"Other Income Forecast";"Forecast Expansion Summary",#N/A,TRUE,"Expansion Forecast";"Forecast Manufacturing Summary",#N/A,TRUE,"Manufacturing Forecast";"dbm",#N/A,TRUE,"DBM Profit Forecast";#N/A,#N/A,TRUE,"Benefits Forecast";#N/A,#N/A,TRUE,"Merch Sales";#N/A,#N/A,TRUE,"Total Sales";#N/A,#N/A,TRUE,"EBIT";#N/A,#N/A,TRUE,"Consultant";#N/A,#N/A,TRUE,"Support";#N/A,#N/A,TRUE,"Alterations";"Bonuses",#N/A,TRUE,"Bonuses";#N/A,#N/A,TRUE,"Shrink";#N/A,#N/A,TRUE,"Forecast BS";#N/A,#N/A,TRUE,"Plan BS";"Forecast CF",#N/A,TRUE,"Forecast CF";#N/A,#N/A,TRUE,"Plan CF";#N/A,#N/A,TRUE,"Forecast Financing";#N/A,#N/A,TRUE,"Debt Covenants"}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test." hidden="1">{"test2",#N/A,TRUE,"Prices"}</definedName>
    <definedName name="wrn.Tweety." hidden="1">{#N/A,#N/A,FALSE,"A&amp;E";#N/A,#N/A,FALSE,"HighTop";#N/A,#N/A,FALSE,"JG";#N/A,#N/A,FALSE,"RI";#N/A,#N/A,FALSE,"woHT";#N/A,#N/A,FALSE,"woHT&amp;JG"}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Western._.District._.1997._.Capital._.Budget." hidden="1">{#N/A,#N/A,FALSE,"EXP97"}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Year._.Set." hidden="1">{#N/A,#N/A,FALSE,"Operating Statement";#N/A,#N/A,FALSE,"Assets";#N/A,#N/A,FALSE,"Liab. &amp; Equity";#N/A,#N/A,FALSE,"Cash Flow"}</definedName>
    <definedName name="wrn.YTD._.Set." hidden="1">{#N/A,#N/A,FALSE,"Operating Statement - YTD";#N/A,#N/A,FALSE,"Assets";#N/A,#N/A,FALSE,"Liab. &amp; Equity";#N/A,#N/A,FALSE,"Cash Flow - YTD"}</definedName>
    <definedName name="wrn.Y차._.종합." hidden="1">{#N/A,#N/A,TRUE,"Y생산";#N/A,#N/A,TRUE,"Y판매";#N/A,#N/A,TRUE,"Y총물량";#N/A,#N/A,TRUE,"Y능력";#N/A,#N/A,TRUE,"YKD"}</definedName>
    <definedName name="wrn.부문손익." hidden="1">{#N/A,#N/A,FALSE,"매출이익"}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현대정공구매현황." hidden="1">{#N/A,#N/A,FALSE,"정공"}</definedName>
    <definedName name="wrn_otpt" hidden="1">{"DCF","UPSIDE CASE",FALSE,"Sheet1";"DCF","BASE CASE",FALSE,"Sheet1";"DCF","DOWNSIDE CASE",FALSE,"Sheet1"}</definedName>
    <definedName name="wrn_otpt_1">{"DCF","UPSIDE CASE",FALSE,"Sheet1";"DCF","BASE CASE",FALSE,"Sheet1";"DCF","DOWNSIDE CASE",FALSE,"Sheet1"}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TR_Price">#REF!</definedName>
    <definedName name="WTR_Volume">#REF!</definedName>
    <definedName name="wvu.allyears." hidden="1">{TRUE,TRUE,-0.5,-14.75,483,300,FALSE,TRUE,TRUE,TRUE,0,20,20,6,1,10.35,2,4,TRUE,TRUE,3,TRUE,1,FALSE,100,"Swvu.allyears.","ACwvu.allyears.",1,FALSE,FALSE,0.25,0.25,1,0.5,1,"&amp;L&amp;F &amp;D &amp;T&amp;CPSC
1994 Equity Budget","Page &amp;P",TRUE,FALSE,FALSE,FALSE,1,100,#N/A,#N/A,"=R1C20:R237C40","=C1:C3","Rwvu.allyears.","Cwvu.allyears.",FALSE,FALSE}</definedName>
    <definedName name="wvu.COVERPAGE." hidden="1">{TRUE,TRUE,0.25,-14,481.5,243.75,FALSE,TRUE,TRUE,TRUE,0,3,#N/A,1,#N/A,4.85882352941176,15.5882352941176,1,FALSE,FALSE,3,TRUE,1,FALSE,100,"Swvu.COVERPAGE.","ACwvu.COVERPAGE.",#N/A,FALSE,FALSE,0,0,0,0.5,2,"","&amp;R&amp;8f:\ldgrpt\genldgr
&amp;F &amp;A",FALSE,FALSE,FALSE,FALSE,1,#N/A,1,1,"=R1C1:R60C14","=R1:R3","Rwvu.COVERPAGE.",#N/A,FALSE,FALSE,FALSE,1,300,300,FALSE,FALSE,TRUE,TRUE,TRUE}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yr1fullrpt." hidden="1">{TRUE,TRUE,-1.25,-15.5,484.5,279.75,FALSE,TRUE,TRUE,TRUE,0,1,2,5,28,2.98305084745763,3,4,TRUE,TRUE,3,TRUE,1,FALSE,100,"Swvu.yr1fullrpt.","ACwvu.yr1fullrpt.",1,FALSE,FALSE,0.25,0.25,1,0.5,2,"&amp;L&amp;F &amp;D &amp;T&amp;CPSC
1995 Equity Forecast","Page &amp;P",TRUE,FALSE,FALSE,FALSE,1,55,#N/A,#N/A,"=R1C1:R336C20","=C1:C3",#N/A,"Cwvu.yr1fullrpt.",FALSE,FALSE}</definedName>
    <definedName name="wvu.yr1quarter." hidden="1">{TRUE,TRUE,-1.25,-15.5,484.5,279.75,FALSE,TRUE,TRUE,TRUE,0,1,3,5,4,2.98305084745763,3,4,TRUE,TRUE,3,TRUE,1,FALSE,100,"Swvu.yr1quarter.","ACwvu.yr1quarter.",1,FALSE,FALSE,0.25,0.25,1,0.5,2,"&amp;L&amp;F &amp;D &amp;T&amp;CPSC
1995 Equity Forecast","Page &amp;P",TRUE,FALSE,FALSE,FALSE,1,100,#N/A,#N/A,"=R1C1:R336C20","=C1:C3","Rwvu.yr1quarter.","Cwvu.yr1quarter.",FALSE,FALSE}</definedName>
    <definedName name="ww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99de23140d764db6b40f7e6b41c4334d_634352773526334760" hidden="1">#REF!,#REF!,#REF!</definedName>
    <definedName name="WW99de23140d764db6b40f7e6b41c4334d_634357987362292340" hidden="1">#REF!</definedName>
    <definedName name="WW99de23140d764db6b40f7e6b41c4334d_634366497595121095" hidden="1">#REF!</definedName>
    <definedName name="wwwww" hidden="1">{#N/A,#N/A,FALSE,"Exhibit";#N/A,#N/A,FALSE,"MPPayments";#N/A,#N/A,FALSE,"Capitation";#N/A,#N/A,FALSE,"Claims";#N/A,#N/A,FALSE,"ActualPymts"}</definedName>
    <definedName name="x" hidden="1">{#N/A,#N/A,FALSE,"Earnings release"}</definedName>
    <definedName name="XREF_COLUMN_1" hidden="1">#REF!</definedName>
    <definedName name="XREF_COLUMN_4" hidden="1">#REF!</definedName>
    <definedName name="XRefColumnsCount" hidden="1">22</definedName>
    <definedName name="XRefCopy1" hidden="1">#REF!</definedName>
    <definedName name="XRefCopy2" hidden="1">#REF!</definedName>
    <definedName name="XRefCopyRangeCount" hidden="1">2</definedName>
    <definedName name="XRefPasteRangeCount" hidden="1">31</definedName>
    <definedName name="xxx">#REF!</definedName>
    <definedName name="y" hidden="1">{"'Customer Support Trends'!$A$1:$AB$13"}</definedName>
    <definedName name="YDD" hidden="1">{"INV_CF_IN",#N/A,FALSE,"LYAPO_US";"US_ATOI",#N/A,FALSE,"LYAPO_US";"EARN_IN",#N/A,FALSE,"LYAPO_US"}</definedName>
    <definedName name="Year_End">1988</definedName>
    <definedName name="YEAR01">15</definedName>
    <definedName name="YEAR02">30</definedName>
    <definedName name="YEAR03">45</definedName>
    <definedName name="year1">'[27]Shares 5 Year Plan'!#REF!</definedName>
    <definedName name="YearFive">[3]GlobalDates!$C$14</definedName>
    <definedName name="YearFour">[3]GlobalDates!$C$13</definedName>
    <definedName name="YearOne">[3]GlobalDates!$C$10</definedName>
    <definedName name="YearSix">[3]GlobalDates!$C$15</definedName>
    <definedName name="YearThree">[3]GlobalDates!$C$12</definedName>
    <definedName name="YearTwo">[3]GlobalDates!$C$11</definedName>
    <definedName name="YearZero">[76]GlobalDates!$C$9</definedName>
    <definedName name="yioyi" hidden="1">{#N/A,#N/A,TRUE,"1Q BCG";#N/A,#N/A,TRUE,"1Q w|o Wireless";#N/A,#N/A,TRUE,"1Q Wireless"}</definedName>
    <definedName name="YrEnd_FFr_USD">0.1767</definedName>
    <definedName name="YrOneFirstMo">[76]GlobalDates!$F$9</definedName>
    <definedName name="yrtrrt" hidden="1">{"'TG'!$A$1:$L$37"}</definedName>
    <definedName name="ythg">{"Country",0,"Auto","Auto",""}</definedName>
    <definedName name="ytytyt" hidden="1">{"'TG'!$A$1:$L$37"}</definedName>
    <definedName name="ytyyyyyyy" hidden="1">{"'TG'!$A$1:$L$37"}</definedName>
    <definedName name="yyy" hidden="1">{#N/A,#N/A,FALSE,"Sheet1"}</definedName>
    <definedName name="yyyyyyyyyyy" hidden="1">{"'TG'!$A$1:$L$37"}</definedName>
    <definedName name="Z_14A1AC4C_425B_11D2_913A_00A024D72BFF_.wvu.PrintArea" hidden="1">[28]ROHIS!$H$8:$M$55</definedName>
    <definedName name="Z_14A1AC4C_425B_11D2_913A_00A024D72BFF_.wvu.PrintTitles" hidden="1">[28]ROHIS!$A:$B,[28]ROHIS!$5:$7</definedName>
    <definedName name="Z_14A1AC4D_425B_11D2_913A_00A024D72BFF_.wvu.PrintArea" hidden="1">[28]ROHIS!#REF!</definedName>
    <definedName name="Z_14A1AC4D_425B_11D2_913A_00A024D72BFF_.wvu.PrintTitles" hidden="1">[28]ROHIS!#REF!,[28]ROHIS!#REF!</definedName>
    <definedName name="Z_16003E99_2AF6_11D3_9153_00A024D72BFF_.wvu.PrintArea" hidden="1">[28]ROHIS!$H$8:$M$55</definedName>
    <definedName name="Z_16003E99_2AF6_11D3_9153_00A024D72BFF_.wvu.PrintTitles" hidden="1">[28]ROHIS!$A:$B,[28]ROHIS!$5:$7</definedName>
    <definedName name="Z_16003E9A_2AF6_11D3_9153_00A024D72BFF_.wvu.PrintArea" hidden="1">[28]ROHIS!#REF!</definedName>
    <definedName name="Z_16003E9A_2AF6_11D3_9153_00A024D72BFF_.wvu.PrintTitles" hidden="1">[28]ROHIS!#REF!,[28]ROHIS!#REF!</definedName>
    <definedName name="Z_21144F7D_496E_11D2_913C_00A024D72BFF_.wvu.PrintArea" hidden="1">[28]ROHIS!$H$8:$M$55</definedName>
    <definedName name="Z_21144F7D_496E_11D2_913C_00A024D72BFF_.wvu.PrintTitles" hidden="1">[28]ROHIS!$A:$B,[28]ROHIS!$5:$7</definedName>
    <definedName name="Z_21144F7E_496E_11D2_913C_00A024D72BFF_.wvu.PrintArea" hidden="1">[28]ROHIS!#REF!</definedName>
    <definedName name="Z_21144F7E_496E_11D2_913C_00A024D72BFF_.wvu.PrintTitles" hidden="1">[28]ROHIS!#REF!,[28]ROHIS!#REF!</definedName>
    <definedName name="Z_40829AA8_3695_11D2_913A_00A024D72BFF_.wvu.PrintArea" hidden="1">[28]ROHIS!$H$8:$M$55</definedName>
    <definedName name="Z_40829AA8_3695_11D2_913A_00A024D72BFF_.wvu.PrintTitles" hidden="1">[28]ROHIS!$A:$B,[28]ROHIS!$5:$7</definedName>
    <definedName name="Z_40829AA9_3695_11D2_913A_00A024D72BFF_.wvu.PrintArea" hidden="1">[28]ROHIS!#REF!</definedName>
    <definedName name="Z_40829AA9_3695_11D2_913A_00A024D72BFF_.wvu.PrintTitles" hidden="1">[28]ROHIS!#REF!,[28]ROHIS!#REF!</definedName>
    <definedName name="Z_467F25C7_42B4_11D2_913A_00A024D72BFF_.wvu.PrintArea" hidden="1">[28]ROHIS!$H$8:$M$55</definedName>
    <definedName name="Z_467F25C7_42B4_11D2_913A_00A024D72BFF_.wvu.PrintTitles" hidden="1">[28]ROHIS!$A:$B,[28]ROHIS!$5:$7</definedName>
    <definedName name="Z_467F25C8_42B4_11D2_913A_00A024D72BFF_.wvu.PrintArea" hidden="1">[28]ROHIS!#REF!</definedName>
    <definedName name="Z_467F25C8_42B4_11D2_913A_00A024D72BFF_.wvu.PrintTitles" hidden="1">[28]ROHIS!#REF!,[28]ROHIS!#REF!</definedName>
    <definedName name="Z_4A5CD1A9_369B_11D2_B9F9_00C04F8F7D66_.wvu.PrintArea" hidden="1">[28]ROHIS!$H$8:$M$55</definedName>
    <definedName name="Z_4A5CD1A9_369B_11D2_B9F9_00C04F8F7D66_.wvu.PrintTitles" hidden="1">[28]ROHIS!$A:$B,[28]ROHIS!$5:$7</definedName>
    <definedName name="Z_4A5CD1AA_369B_11D2_B9F9_00C04F8F7D66_.wvu.PrintArea" hidden="1">[28]ROHIS!#REF!</definedName>
    <definedName name="Z_4A5CD1AA_369B_11D2_B9F9_00C04F8F7D66_.wvu.PrintTitles" hidden="1">[28]ROHIS!#REF!,[28]ROHIS!#REF!</definedName>
    <definedName name="Z_4AC299E3_0E12_11D7_BD3F_0090275B6B0C_.wvu.FilterData" hidden="1">#REF!</definedName>
    <definedName name="Z_4AC299E3_0E12_11D7_BD3F_0090275B6B0C_.wvu.Rows" hidden="1">#REF!</definedName>
    <definedName name="Z_75CF27B1_2E28_11D3_9156_00A024D72BFF_.wvu.PrintArea" hidden="1">[28]ROHIS!$H$8:$M$55</definedName>
    <definedName name="Z_75CF27B1_2E28_11D3_9156_00A024D72BFF_.wvu.PrintTitles" hidden="1">[28]ROHIS!$A:$B,[28]ROHIS!$5:$7</definedName>
    <definedName name="Z_75CF27B2_2E28_11D3_9156_00A024D72BFF_.wvu.PrintArea" hidden="1">[28]ROHIS!#REF!</definedName>
    <definedName name="Z_75CF27B2_2E28_11D3_9156_00A024D72BFF_.wvu.PrintTitles" hidden="1">[28]ROHIS!#REF!,[28]ROHIS!#REF!</definedName>
    <definedName name="Z_8A433870_3DA5_11D2_9EFC_00A024504215_.wvu.PrintArea" hidden="1">[28]ROHIS!$H$8:$M$55</definedName>
    <definedName name="Z_8A433870_3DA5_11D2_9EFC_00A024504215_.wvu.PrintTitles" hidden="1">[28]ROHIS!$A:$B,[28]ROHIS!$5:$7</definedName>
    <definedName name="Z_8A433871_3DA5_11D2_9EFC_00A024504215_.wvu.PrintArea" hidden="1">[28]ROHIS!#REF!</definedName>
    <definedName name="Z_8A433871_3DA5_11D2_9EFC_00A024504215_.wvu.PrintTitles" hidden="1">[28]ROHIS!#REF!,[28]ROHIS!#REF!</definedName>
    <definedName name="Z_9FEBD8EB_D6E8_11D2_9148_00A024D72BFF_.wvu.PrintArea" hidden="1">[28]ROHIS!$H$8:$M$55</definedName>
    <definedName name="Z_9FEBD8EB_D6E8_11D2_9148_00A024D72BFF_.wvu.PrintTitles" hidden="1">[28]ROHIS!$A:$B,[28]ROHIS!$5:$7</definedName>
    <definedName name="Z_9FEBD8EC_D6E8_11D2_9148_00A024D72BFF_.wvu.PrintArea" hidden="1">[28]ROHIS!#REF!</definedName>
    <definedName name="Z_9FEBD8EC_D6E8_11D2_9148_00A024D72BFF_.wvu.PrintTitles" hidden="1">[28]ROHIS!#REF!,[28]ROHIS!#REF!</definedName>
    <definedName name="Z_B21BDB45_3C17_11D2_913A_00A024D72BFF_.wvu.PrintArea" hidden="1">[28]ROHIS!$H$8:$M$55</definedName>
    <definedName name="Z_B21BDB45_3C17_11D2_913A_00A024D72BFF_.wvu.PrintTitles" hidden="1">[28]ROHIS!$A:$B,[28]ROHIS!$5:$7</definedName>
    <definedName name="Z_B21BDB46_3C17_11D2_913A_00A024D72BFF_.wvu.PrintArea" hidden="1">[28]ROHIS!#REF!</definedName>
    <definedName name="Z_B21BDB46_3C17_11D2_913A_00A024D72BFF_.wvu.PrintTitles" hidden="1">[28]ROHIS!#REF!,[28]ROHIS!#REF!</definedName>
    <definedName name="Z_B21BDBC3_3C17_11D2_913A_00A024D72BFF_.wvu.PrintArea" hidden="1">[28]ROHIS!$H$8:$M$55</definedName>
    <definedName name="Z_B21BDBC3_3C17_11D2_913A_00A024D72BFF_.wvu.PrintTitles" hidden="1">[28]ROHIS!$A:$B,[28]ROHIS!$5:$7</definedName>
    <definedName name="Z_B21BDBC4_3C17_11D2_913A_00A024D72BFF_.wvu.PrintArea" hidden="1">[28]ROHIS!#REF!</definedName>
    <definedName name="Z_B21BDBC4_3C17_11D2_913A_00A024D72BFF_.wvu.PrintTitles" hidden="1">[28]ROHIS!#REF!,[28]ROHIS!#REF!</definedName>
    <definedName name="Z_BE42173A_2AC8_11D2_913A_00A024D72BFF_.wvu.PrintArea" hidden="1">[28]ROHIS!$H$8:$M$55</definedName>
    <definedName name="Z_BE42173A_2AC8_11D2_913A_00A024D72BFF_.wvu.PrintTitles" hidden="1">[28]ROHIS!$A:$B,[28]ROHIS!$5:$7</definedName>
    <definedName name="Z_BE42173B_2AC8_11D2_913A_00A024D72BFF_.wvu.PrintArea" hidden="1">[28]ROHIS!#REF!</definedName>
    <definedName name="Z_BE42173B_2AC8_11D2_913A_00A024D72BFF_.wvu.PrintTitles" hidden="1">[28]ROHIS!#REF!,[28]ROHIS!#REF!</definedName>
    <definedName name="Z_C445C288_2E22_11D2_913A_00A024D72BFF_.wvu.PrintArea" hidden="1">[28]ROHIS!$H$8:$M$55</definedName>
    <definedName name="Z_C445C288_2E22_11D2_913A_00A024D72BFF_.wvu.PrintTitles" hidden="1">[28]ROHIS!$A:$B,[28]ROHIS!$5:$7</definedName>
    <definedName name="Z_C445C289_2E22_11D2_913A_00A024D72BFF_.wvu.PrintArea" hidden="1">[28]ROHIS!#REF!</definedName>
    <definedName name="Z_C445C289_2E22_11D2_913A_00A024D72BFF_.wvu.PrintTitles" hidden="1">[28]ROHIS!#REF!,[28]ROHIS!#REF!</definedName>
    <definedName name="Z_D6D6E1B2_4A4B_11D2_9EFE_00A024504215_.wvu.PrintArea" hidden="1">[28]ROHIS!$H$8:$M$55</definedName>
    <definedName name="Z_D6D6E1B2_4A4B_11D2_9EFE_00A024504215_.wvu.PrintTitles" hidden="1">[28]ROHIS!$A:$B,[28]ROHIS!$5:$7</definedName>
    <definedName name="Z_D6D6E1B3_4A4B_11D2_9EFE_00A024504215_.wvu.PrintArea" hidden="1">[28]ROHIS!#REF!</definedName>
    <definedName name="Z_D6D6E1B3_4A4B_11D2_9EFE_00A024504215_.wvu.PrintTitles" hidden="1">[28]ROHIS!#REF!,[28]ROHIS!#REF!</definedName>
    <definedName name="Z_F96E6FC7_35D4_11D2_913A_00A024D72BFF_.wvu.PrintArea" hidden="1">[28]ROHIS!$H$8:$M$55</definedName>
    <definedName name="Z_F96E6FC7_35D4_11D2_913A_00A024D72BFF_.wvu.PrintTitles" hidden="1">[28]ROHIS!$A:$B,[28]ROHIS!$5:$7</definedName>
    <definedName name="Z_F96E6FC8_35D4_11D2_913A_00A024D72BFF_.wvu.PrintArea" hidden="1">[28]ROHIS!#REF!</definedName>
    <definedName name="Z_F96E6FC8_35D4_11D2_913A_00A024D72BFF_.wvu.PrintTitles" hidden="1">[28]ROHIS!#REF!,[28]ROHIS!#REF!</definedName>
    <definedName name="Z_FE331461_12C0_11D7_8010_0090275B36CF_.wvu.FilterData" hidden="1">#REF!</definedName>
    <definedName name="Z_FE331461_12C0_11D7_8010_0090275B36CF_.wvu.Rows" hidden="1">#REF!</definedName>
    <definedName name="ZCBF_Columns" hidden="1">"no"</definedName>
    <definedName name="ZCBF_Headers" hidden="1">"no"</definedName>
    <definedName name="ZCBF_Interval" hidden="1">"periods"</definedName>
    <definedName name="ZCBF_PasteColumns" hidden="1">"yes"</definedName>
    <definedName name="ZCBF_Period" hidden="1">"12"</definedName>
    <definedName name="zero" hidden="1">#REF!</definedName>
    <definedName name="zhguz" hidden="1">{"DCF","UPSIDE CASE",FALSE,"Sheet1";"DCF","BASE CASE",FALSE,"Sheet1";"DCF","DOWNSIDE CASE",FALSE,"Sheet1"}</definedName>
    <definedName name="zxfg" hidden="1">#REF!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가1" hidden="1">{#N/A,#N/A,TRUE,"Y생산";#N/A,#N/A,TRUE,"Y판매";#N/A,#N/A,TRUE,"Y총물량";#N/A,#N/A,TRUE,"Y능력";#N/A,#N/A,TRUE,"YKD"}</definedName>
    <definedName name="가나다오" hidden="1">{#N/A,#N/A,FALSE,"정공"}</definedName>
    <definedName name="갤로" hidden="1">{#N/A,#N/A,FALSE,"정공"}</definedName>
    <definedName name="건물" hidden="1">{"'손익현황'!$A$1:$J$29"}</definedName>
    <definedName name="건물임." hidden="1">{"'손익현황'!$A$1:$J$29"}</definedName>
    <definedName name="경리손익" hidden="1">{#N/A,#N/A,FALSE,"정공"}</definedName>
    <definedName name="경비실적" hidden="1">{#N/A,#N/A,FALSE,"정공"}</definedName>
    <definedName name="계획" hidden="1">{#N/A,#N/A,FALSE,"정공"}</definedName>
    <definedName name="계획2" hidden="1">{#N/A,#N/A,FALSE,"정공"}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공수투입" hidden="1">{#N/A,#N/A,FALSE,"정공"}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금월" hidden="1">{#N/A,#N/A,TRUE,"Y생산";#N/A,#N/A,TRUE,"Y판매";#N/A,#N/A,TRUE,"Y총물량";#N/A,#N/A,TRUE,"Y능력";#N/A,#N/A,TRUE,"YKD"}</definedName>
    <definedName name="기계장치" hidden="1">{"'손익현황'!$A$1:$J$29"}</definedName>
    <definedName name="기아모텍" hidden="1">{#N/A,#N/A,FALSE,"정공"}</definedName>
    <definedName name="기아전자" hidden="1">{#N/A,#N/A,FALSE,"정공"}</definedName>
    <definedName name="ㄴㅇㅀㅁㅇㅎㄴㅇㅁㅀㅇㅀㄴㅇㅀ" hidden="1">{#N/A,#N/A,FALSE,"정공"}</definedName>
    <definedName name="나라사랑" hidden="1">{#N/A,#N/A,FALSE,"정공"}</definedName>
    <definedName name="나무라오" hidden="1">{#N/A,#N/A,FALSE,"정공"}</definedName>
    <definedName name="남의나라" hidden="1">{#N/A,#N/A,FALSE,"정공"}</definedName>
    <definedName name="다나가라" hidden="1">{#N/A,#N/A,FALSE,"정공"}</definedName>
    <definedName name="다다" hidden="1">{#N/A,#N/A,FALSE,"정공"}</definedName>
    <definedName name="다다익선" hidden="1">{#N/A,#N/A,FALSE,"정공"}</definedName>
    <definedName name="다달이" hidden="1">{#N/A,#N/A,FALSE,"정공"}</definedName>
    <definedName name="다라니경" hidden="1">{#N/A,#N/A,FALSE,"정공"}</definedName>
    <definedName name="다라니경을피우자" hidden="1">{#N/A,#N/A,FALSE,"정공"}</definedName>
    <definedName name="단말기" hidden="1">{#N/A,#N/A,FALSE,"정공"}</definedName>
    <definedName name="단말기번호" hidden="1">{#N/A,#N/A,FALSE,"정공"}</definedName>
    <definedName name="단알기" hidden="1">{#N/A,#N/A,FALSE,"정공"}</definedName>
    <definedName name="당초기준손이" hidden="1">{#N/A,#N/A,FALSE,"정공"}</definedName>
    <definedName name="당초손익표" hidden="1">{#N/A,#N/A,FALSE,"정공"}</definedName>
    <definedName name="대" hidden="1">#REF!</definedName>
    <definedName name="대리님" hidden="1">{#N/A,#N/A,FALSE,"정공"}</definedName>
    <definedName name="대상시트" hidden="1">{#N/A,#N/A,FALSE,"정공"}</definedName>
    <definedName name="두번째" hidden="1">{#N/A,#N/A,FALSE,"정공"}</definedName>
    <definedName name="란다리아" hidden="1">{#N/A,#N/A,FALSE,"정공"}</definedName>
    <definedName name="마마보이" hidden="1">{#N/A,#N/A,FALSE,"정공"}</definedName>
    <definedName name="매출기준" hidden="1">{#N/A,#N/A,FALSE,"정공"}</definedName>
    <definedName name="매출손익" hidden="1">{#N/A,#N/A,FALSE,"정공"}</definedName>
    <definedName name="매출전환손익" hidden="1">{#N/A,#N/A,FALSE,"정공"}</definedName>
    <definedName name="매출추1" hidden="1">{#N/A,#N/A,FALSE,"정공"}</definedName>
    <definedName name="매출추정" hidden="1">{#N/A,#N/A,FALSE,"정공"}</definedName>
    <definedName name="모나리자아" hidden="1">{#N/A,#N/A,FALSE,"정공"}</definedName>
    <definedName name="목차도" hidden="1">{#N/A,#N/A,FALSE,"정공"}</definedName>
    <definedName name="몰라" hidden="1">{#N/A,#N/A,FALSE,"정공"}</definedName>
    <definedName name="미미미아" hidden="1">{#N/A,#N/A,FALSE,"정공"}</definedName>
    <definedName name="미석" hidden="1">{#N/A,#N/A,FALSE,"정공"}</definedName>
    <definedName name="미수수익" hidden="1">{"'보고양식'!$A$58:$K$111"}</definedName>
    <definedName name="미지급명세" hidden="1">{"'보고양식'!$A$58:$K$111"}</definedName>
    <definedName name="ㅂ" hidden="1">{#N/A,#N/A,TRUE,"Y생산";#N/A,#N/A,TRUE,"Y판매";#N/A,#N/A,TRUE,"Y총물량";#N/A,#N/A,TRUE,"Y능력";#N/A,#N/A,TRUE,"YKD"}</definedName>
    <definedName name="바랑라" hidden="1">{#N/A,#N/A,FALSE,"정공"}</definedName>
    <definedName name="바보" hidden="1">{#N/A,#N/A,FALSE,"정공"}</definedName>
    <definedName name="바보상자" hidden="1">{#N/A,#N/A,FALSE,"정공"}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비교손익당초" hidden="1">{#N/A,#N/A,FALSE,"정공"}</definedName>
    <definedName name="사다함이" hidden="1">{#N/A,#N/A,FALSE,"정공"}</definedName>
    <definedName name="사람이야" hidden="1">{#N/A,#N/A,FALSE,"정공"}</definedName>
    <definedName name="사랑하오" hidden="1">{#N/A,#N/A,FALSE,"정공"}</definedName>
    <definedName name="사본" hidden="1">{#N/A,#N/A,FALSE,"정공"}</definedName>
    <definedName name="사업비교표" hidden="1">{#N/A,#N/A,FALSE,"정공"}</definedName>
    <definedName name="사업추진" hidden="1">{#N/A,#N/A,FALSE,"정공"}</definedName>
    <definedName name="삼성" hidden="1">{#N/A,#N/A,FALSE,"정공"}</definedName>
    <definedName name="삼성2" hidden="1">{#N/A,#N/A,FALSE,"정공"}</definedName>
    <definedName name="상로허호" hidden="1">{#N/A,#N/A,FALSE,"정공"}</definedName>
    <definedName name="새파일편집" hidden="1">{#N/A,#N/A,FALSE,"정공"}</definedName>
    <definedName name="생산능력" hidden="1">{#N/A,#N/A,FALSE,"정공"}</definedName>
    <definedName name="생산손익" hidden="1">{#N/A,#N/A,FALSE,"정공"}</definedName>
    <definedName name="생산품목" hidden="1">{#N/A,#N/A,FALSE,"정공"}</definedName>
    <definedName name="설비투자" hidden="1">{#N/A,#N/A,FALSE,"정공"}</definedName>
    <definedName name="소요기간" hidden="1">{#N/A,#N/A,FALSE,"정공"}</definedName>
    <definedName name="손익계산" hidden="1">{#N/A,#N/A,FALSE,"정공"}</definedName>
    <definedName name="송" hidden="1">{#N/A,#N/A,TRUE,"Y생산";#N/A,#N/A,TRUE,"Y판매";#N/A,#N/A,TRUE,"Y총물량";#N/A,#N/A,TRUE,"Y능력";#N/A,#N/A,TRUE,"YKD"}</definedName>
    <definedName name="송익" hidden="1">{#N/A,#N/A,FALSE,"정공"}</definedName>
    <definedName name="송창기" hidden="1">{#N/A,#N/A,TRUE,"Y생산";#N/A,#N/A,TRUE,"Y판매";#N/A,#N/A,TRUE,"Y총물량";#N/A,#N/A,TRUE,"Y능력";#N/A,#N/A,TRUE,"YKD"}</definedName>
    <definedName name="수량추정" hidden="1">{#N/A,#N/A,FALSE,"정공"}</definedName>
    <definedName name="수정손익" hidden="1">{#N/A,#N/A,FALSE,"정공"}</definedName>
    <definedName name="ㅇㄹㅇㄹㅇ" hidden="1">{#N/A,#N/A,FALSE,"정공"}</definedName>
    <definedName name="ㅇㅇㅇ" hidden="1">{#N/A,#N/A,FALSE,"정공"}</definedName>
    <definedName name="아나나" hidden="1">{#N/A,#N/A,FALSE,"정공"}</definedName>
    <definedName name="아나마오" hidden="1">{#N/A,#N/A,FALSE,"정공"}</definedName>
    <definedName name="아니면말고" hidden="1">{#N/A,#N/A,FALSE,"정공"}</definedName>
    <definedName name="아니오" hidden="1">{#N/A,#N/A,FALSE,"정공"}</definedName>
    <definedName name="아닙니다" hidden="1">{#N/A,#N/A,FALSE,"정공"}</definedName>
    <definedName name="앗서" hidden="1">{#N/A,#N/A,FALSE,"정공"}</definedName>
    <definedName name="약식손익" hidden="1">{#N/A,#N/A,FALSE,"정공"}</definedName>
    <definedName name="약정잉자" hidden="1">{#N/A,#N/A,FALSE,"정공"}</definedName>
    <definedName name="업무보고용" hidden="1">{#N/A,#N/A,FALSE,"정공"}</definedName>
    <definedName name="연주얀" hidden="1">{#N/A,#N/A,FALSE,"정공"}</definedName>
    <definedName name="예1" hidden="1">{#N/A,#N/A,FALSE,"정공"}</definedName>
    <definedName name="예2" hidden="1">{#N/A,#N/A,FALSE,"정공"}</definedName>
    <definedName name="예3" hidden="1">{#N/A,#N/A,FALSE,"정공"}</definedName>
    <definedName name="오성협" hidden="1">{#N/A,#N/A,TRUE,"Y생산";#N/A,#N/A,TRUE,"Y판매";#N/A,#N/A,TRUE,"Y총물량";#N/A,#N/A,TRUE,"Y능력";#N/A,#N/A,TRUE,"YKD"}</definedName>
    <definedName name="외화환차" hidden="1">{#N/A,#N/A,FALSE,"정공"}</definedName>
    <definedName name="외화환차1" hidden="1">{#N/A,#N/A,FALSE,"정공"}</definedName>
    <definedName name="요약" hidden="1">{#N/A,#N/A,FALSE,"정공"}</definedName>
    <definedName name="요약3" hidden="1">{#N/A,#N/A,FALSE,"정공"}</definedName>
    <definedName name="요약5" hidden="1">{#N/A,#N/A,FALSE,"정공"}</definedName>
    <definedName name="요약총괄" hidden="1">{#N/A,#N/A,FALSE,"정공"}</definedName>
    <definedName name="원가관리라" hidden="1">{#N/A,#N/A,FALSE,"정공"}</definedName>
    <definedName name="원가적용" hidden="1">{#N/A,#N/A,FALSE,"정공"}</definedName>
    <definedName name="월별원가절감상세" hidden="1">{#N/A,#N/A,FALSE,"정공"}</definedName>
    <definedName name="이런" hidden="1">{"'보고양식'!$A$58:$K$111"}</definedName>
    <definedName name="임동원" hidden="1">{#N/A,#N/A,FALSE,"정공"}</definedName>
    <definedName name="자본금" hidden="1">{#N/A,#N/A,FALSE,"정공"}</definedName>
    <definedName name="잔다르크" hidden="1">{#N/A,#N/A,FALSE,"정공"}</definedName>
    <definedName name="저1" hidden="1">{#N/A,#N/A,FALSE,"정공"}</definedName>
    <definedName name="저2" hidden="1">{#N/A,#N/A,FALSE,"정공"}</definedName>
    <definedName name="전2" hidden="1">{#N/A,#N/A,FALSE,"정공"}</definedName>
    <definedName name="전략" hidden="1">{#N/A,#N/A,FALSE,"정공"}</definedName>
    <definedName name="전략2" hidden="1">{#N/A,#N/A,FALSE,"정공"}</definedName>
    <definedName name="전략투" hidden="1">{#N/A,#N/A,FALSE,"정공"}</definedName>
    <definedName name="절감내역상세" hidden="1">{#N/A,#N/A,FALSE,"정공"}</definedName>
    <definedName name="절감반기계획對실적" hidden="1">{#N/A,#N/A,FALSE,"정공"}</definedName>
    <definedName name="조정후손익" hidden="1">{#N/A,#N/A,FALSE,"정공"}</definedName>
    <definedName name="조직3" hidden="1">{#N/A,#N/A,FALSE,"정공"}</definedName>
    <definedName name="종합2" hidden="1">{#N/A,#N/A,FALSE,"정공"}</definedName>
    <definedName name="종합미래2" hidden="1">{#N/A,#N/A,FALSE,"정공"}</definedName>
    <definedName name="주요업무2" hidden="1">{#N/A,#N/A,TRUE,"Y생산";#N/A,#N/A,TRUE,"Y판매";#N/A,#N/A,TRUE,"Y총물량";#N/A,#N/A,TRUE,"Y능력";#N/A,#N/A,TRUE,"YKD"}</definedName>
    <definedName name="주요업무3" hidden="1">{#N/A,#N/A,TRUE,"Y생산";#N/A,#N/A,TRUE,"Y판매";#N/A,#N/A,TRUE,"Y총물량";#N/A,#N/A,TRUE,"Y능력";#N/A,#N/A,TRUE,"YKD"}</definedName>
    <definedName name="중기" hidden="1">{#N/A,#N/A,FALSE,"정공"}</definedName>
    <definedName name="지급어음명세서3" hidden="1">{#N/A,#N/A,FALSE,"정공"}</definedName>
    <definedName name="차량운반구" hidden="1">{"'손익현황'!$A$1:$J$29"}</definedName>
    <definedName name="차트" hidden="1">{#N/A,#N/A,FALSE,"정공"}</definedName>
    <definedName name="총괄_신세대" hidden="1">{#N/A,#N/A,FALSE,"정공"}</definedName>
    <definedName name="최영" hidden="1">{#N/A,#N/A,FALSE,"정공"}</definedName>
    <definedName name="추진" hidden="1">{#N/A,#N/A,FALSE,"정공"}</definedName>
    <definedName name="추진전략" hidden="1">{#N/A,#N/A,FALSE,"정공"}</definedName>
    <definedName name="ㅋㅋ" hidden="1">{#N/A,#N/A,TRUE,"Y생산";#N/A,#N/A,TRUE,"Y판매";#N/A,#N/A,TRUE,"Y총물량";#N/A,#N/A,TRUE,"Y능력";#N/A,#N/A,TRUE,"YKD"}</definedName>
    <definedName name="판도라상자" hidden="1">{#N/A,#N/A,FALSE,"정공"}</definedName>
    <definedName name="품" hidden="1">{#N/A,#N/A,TRUE,"Y생산";#N/A,#N/A,TRUE,"Y판매";#N/A,#N/A,TRUE,"Y총물량";#N/A,#N/A,TRUE,"Y능력";#N/A,#N/A,TRUE,"YKD"}</definedName>
    <definedName name="현대" hidden="1">{#N/A,#N/A,FALSE,"정공"}</definedName>
    <definedName name="ㅓ" hidden="1">{#N/A,#N/A,TRUE,"Y생산";#N/A,#N/A,TRUE,"Y판매";#N/A,#N/A,TRUE,"Y총물량";#N/A,#N/A,TRUE,"Y능력";#N/A,#N/A,TRUE,"YKD"}</definedName>
    <definedName name="ㅣ" hidden="1">{#N/A,#N/A,FALSE,"정공"}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9" i="34" l="1"/>
  <c r="H38" i="34"/>
  <c r="F24" i="45"/>
  <c r="H11" i="45"/>
  <c r="H38" i="35"/>
  <c r="G38" i="35"/>
  <c r="F38" i="35"/>
  <c r="H37" i="35"/>
  <c r="F37" i="35"/>
  <c r="F12" i="5"/>
  <c r="J12" i="45"/>
  <c r="J13" i="45"/>
  <c r="F14" i="45"/>
  <c r="J14" i="45"/>
  <c r="J15" i="45"/>
  <c r="J16" i="45"/>
  <c r="F17" i="45"/>
  <c r="J17" i="45"/>
  <c r="J18" i="45"/>
  <c r="J19" i="45"/>
  <c r="J20" i="45"/>
  <c r="J21" i="45"/>
  <c r="F22" i="45"/>
  <c r="J22" i="45"/>
  <c r="J23" i="45"/>
  <c r="F18" i="45"/>
  <c r="C13" i="43"/>
  <c r="E12" i="43"/>
  <c r="E13" i="43" s="1"/>
  <c r="D12" i="43"/>
  <c r="D13" i="43" s="1"/>
  <c r="C10" i="43"/>
  <c r="C34" i="43" s="1"/>
  <c r="E9" i="43"/>
  <c r="E10" i="43" s="1"/>
  <c r="D9" i="43"/>
  <c r="D10" i="43" s="1"/>
  <c r="E14" i="16"/>
  <c r="C14" i="16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149" i="42"/>
  <c r="C149" i="42"/>
  <c r="B149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148" i="42"/>
  <c r="C148" i="42"/>
  <c r="B148" i="42" s="1"/>
  <c r="BP147" i="42"/>
  <c r="BO147" i="42"/>
  <c r="BN147" i="42"/>
  <c r="BM147" i="42"/>
  <c r="BL147" i="42"/>
  <c r="BK147" i="42"/>
  <c r="BJ147" i="42"/>
  <c r="BI147" i="42"/>
  <c r="BH147" i="42"/>
  <c r="BG147" i="42"/>
  <c r="BF147" i="42"/>
  <c r="BE147" i="42"/>
  <c r="BD147" i="42"/>
  <c r="BC147" i="42"/>
  <c r="BB147" i="42"/>
  <c r="BA147" i="42"/>
  <c r="AZ147" i="42"/>
  <c r="AY147" i="42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G147" i="42"/>
  <c r="F147" i="42"/>
  <c r="E147" i="42"/>
  <c r="D147" i="42"/>
  <c r="C147" i="42"/>
  <c r="BP146" i="42"/>
  <c r="BO146" i="42"/>
  <c r="BN146" i="42"/>
  <c r="BM146" i="42"/>
  <c r="BL146" i="42"/>
  <c r="BK146" i="42"/>
  <c r="BJ146" i="42"/>
  <c r="BI146" i="42"/>
  <c r="BH146" i="42"/>
  <c r="BG146" i="42"/>
  <c r="BF146" i="42"/>
  <c r="BE146" i="42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N146" i="42"/>
  <c r="AM146" i="42"/>
  <c r="AL146" i="42"/>
  <c r="AK146" i="42"/>
  <c r="AJ146" i="42"/>
  <c r="AI146" i="42"/>
  <c r="AH146" i="42"/>
  <c r="AG146" i="42"/>
  <c r="AF146" i="42"/>
  <c r="AE146" i="42"/>
  <c r="AD146" i="42"/>
  <c r="AC146" i="42"/>
  <c r="AB146" i="42"/>
  <c r="AA146" i="42"/>
  <c r="Z146" i="42"/>
  <c r="Y146" i="42"/>
  <c r="X146" i="42"/>
  <c r="W146" i="42"/>
  <c r="V146" i="42"/>
  <c r="U146" i="42"/>
  <c r="T146" i="42"/>
  <c r="S146" i="42"/>
  <c r="R146" i="42"/>
  <c r="Q146" i="42"/>
  <c r="P146" i="42"/>
  <c r="O146" i="42"/>
  <c r="N146" i="42"/>
  <c r="M146" i="42"/>
  <c r="L146" i="42"/>
  <c r="K146" i="42"/>
  <c r="J146" i="42"/>
  <c r="I146" i="42"/>
  <c r="H146" i="42"/>
  <c r="G146" i="42"/>
  <c r="F146" i="42"/>
  <c r="E146" i="42"/>
  <c r="D146" i="42"/>
  <c r="C146" i="42"/>
  <c r="B146" i="42" s="1"/>
  <c r="BP145" i="42"/>
  <c r="BO145" i="42"/>
  <c r="BN145" i="42"/>
  <c r="BM145" i="42"/>
  <c r="BL145" i="42"/>
  <c r="BK145" i="42"/>
  <c r="BJ145" i="42"/>
  <c r="BI145" i="42"/>
  <c r="BH145" i="42"/>
  <c r="BG145" i="42"/>
  <c r="BF145" i="42"/>
  <c r="BE145" i="42"/>
  <c r="BD145" i="42"/>
  <c r="BC145" i="42"/>
  <c r="BB145" i="42"/>
  <c r="BA145" i="42"/>
  <c r="AZ145" i="42"/>
  <c r="AY145" i="42"/>
  <c r="AX145" i="42"/>
  <c r="AW145" i="42"/>
  <c r="AV145" i="42"/>
  <c r="AU145" i="42"/>
  <c r="AT145" i="42"/>
  <c r="AS145" i="42"/>
  <c r="AR145" i="42"/>
  <c r="AQ145" i="42"/>
  <c r="AP145" i="42"/>
  <c r="AO145" i="42"/>
  <c r="AN145" i="42"/>
  <c r="AM145" i="42"/>
  <c r="AL145" i="42"/>
  <c r="AK145" i="42"/>
  <c r="AJ145" i="42"/>
  <c r="AI145" i="42"/>
  <c r="AH145" i="42"/>
  <c r="AG145" i="42"/>
  <c r="AF145" i="42"/>
  <c r="AE145" i="42"/>
  <c r="AD145" i="42"/>
  <c r="AC145" i="42"/>
  <c r="AB145" i="42"/>
  <c r="AA145" i="42"/>
  <c r="Z145" i="42"/>
  <c r="Y145" i="42"/>
  <c r="X145" i="42"/>
  <c r="W145" i="42"/>
  <c r="V145" i="42"/>
  <c r="U145" i="42"/>
  <c r="T145" i="42"/>
  <c r="S145" i="42"/>
  <c r="R145" i="42"/>
  <c r="Q145" i="42"/>
  <c r="P145" i="42"/>
  <c r="O145" i="42"/>
  <c r="N145" i="42"/>
  <c r="M145" i="42"/>
  <c r="L145" i="42"/>
  <c r="K145" i="42"/>
  <c r="J145" i="42"/>
  <c r="I145" i="42"/>
  <c r="H145" i="42"/>
  <c r="G145" i="42"/>
  <c r="F145" i="42"/>
  <c r="E145" i="42"/>
  <c r="D145" i="42"/>
  <c r="C145" i="42"/>
  <c r="B145" i="42" s="1"/>
  <c r="BP144" i="42"/>
  <c r="BO144" i="42"/>
  <c r="BN144" i="42"/>
  <c r="BM144" i="42"/>
  <c r="BL144" i="42"/>
  <c r="BK144" i="42"/>
  <c r="BJ144" i="42"/>
  <c r="BI144" i="42"/>
  <c r="BH144" i="42"/>
  <c r="BG144" i="42"/>
  <c r="BF144" i="42"/>
  <c r="BE144" i="42"/>
  <c r="BD144" i="42"/>
  <c r="BC144" i="42"/>
  <c r="BB144" i="42"/>
  <c r="BA144" i="42"/>
  <c r="AZ144" i="42"/>
  <c r="AY144" i="42"/>
  <c r="AX144" i="42"/>
  <c r="AW144" i="42"/>
  <c r="AV144" i="42"/>
  <c r="AU144" i="42"/>
  <c r="AT144" i="42"/>
  <c r="AS144" i="42"/>
  <c r="AR144" i="42"/>
  <c r="AQ144" i="42"/>
  <c r="AP144" i="42"/>
  <c r="AO144" i="42"/>
  <c r="AN144" i="42"/>
  <c r="AM144" i="42"/>
  <c r="AL144" i="42"/>
  <c r="AK144" i="42"/>
  <c r="AJ144" i="42"/>
  <c r="AI144" i="42"/>
  <c r="AH144" i="42"/>
  <c r="AG144" i="42"/>
  <c r="AF144" i="42"/>
  <c r="AE144" i="42"/>
  <c r="AD144" i="42"/>
  <c r="AC144" i="42"/>
  <c r="AB144" i="42"/>
  <c r="AA144" i="42"/>
  <c r="Z144" i="42"/>
  <c r="Y144" i="42"/>
  <c r="X144" i="42"/>
  <c r="W144" i="42"/>
  <c r="V144" i="42"/>
  <c r="U144" i="42"/>
  <c r="T144" i="42"/>
  <c r="S144" i="42"/>
  <c r="R144" i="42"/>
  <c r="Q144" i="42"/>
  <c r="P144" i="42"/>
  <c r="O144" i="42"/>
  <c r="N144" i="42"/>
  <c r="M144" i="42"/>
  <c r="L144" i="42"/>
  <c r="K144" i="42"/>
  <c r="J144" i="42"/>
  <c r="I144" i="42"/>
  <c r="H144" i="42"/>
  <c r="G144" i="42"/>
  <c r="F144" i="42"/>
  <c r="E144" i="42"/>
  <c r="D144" i="42"/>
  <c r="C144" i="42"/>
  <c r="BP143" i="42"/>
  <c r="BO143" i="42"/>
  <c r="BN143" i="42"/>
  <c r="BM143" i="42"/>
  <c r="BL143" i="42"/>
  <c r="BK143" i="42"/>
  <c r="BJ143" i="42"/>
  <c r="BI143" i="42"/>
  <c r="BH143" i="42"/>
  <c r="BG143" i="42"/>
  <c r="BF143" i="42"/>
  <c r="BE143" i="42"/>
  <c r="BD143" i="42"/>
  <c r="BC143" i="42"/>
  <c r="BB143" i="42"/>
  <c r="BA143" i="42"/>
  <c r="AZ143" i="42"/>
  <c r="AY143" i="42"/>
  <c r="AX143" i="42"/>
  <c r="AW143" i="42"/>
  <c r="AV143" i="42"/>
  <c r="AU143" i="42"/>
  <c r="AT143" i="42"/>
  <c r="AS143" i="42"/>
  <c r="AR143" i="42"/>
  <c r="AQ143" i="42"/>
  <c r="AP143" i="42"/>
  <c r="AO143" i="42"/>
  <c r="AN143" i="42"/>
  <c r="AM143" i="42"/>
  <c r="AL143" i="42"/>
  <c r="AK143" i="42"/>
  <c r="AJ143" i="42"/>
  <c r="AI143" i="42"/>
  <c r="AH143" i="42"/>
  <c r="AG143" i="42"/>
  <c r="AF143" i="42"/>
  <c r="AE143" i="42"/>
  <c r="AD143" i="42"/>
  <c r="AC143" i="42"/>
  <c r="AB143" i="42"/>
  <c r="AA143" i="42"/>
  <c r="Z143" i="42"/>
  <c r="Y143" i="42"/>
  <c r="X143" i="42"/>
  <c r="W143" i="42"/>
  <c r="V143" i="42"/>
  <c r="U143" i="42"/>
  <c r="T143" i="42"/>
  <c r="S143" i="42"/>
  <c r="R143" i="42"/>
  <c r="Q143" i="42"/>
  <c r="P143" i="42"/>
  <c r="O143" i="42"/>
  <c r="N143" i="42"/>
  <c r="M143" i="42"/>
  <c r="L143" i="42"/>
  <c r="K143" i="42"/>
  <c r="J143" i="42"/>
  <c r="I143" i="42"/>
  <c r="H143" i="42"/>
  <c r="G143" i="42"/>
  <c r="F143" i="42"/>
  <c r="E143" i="42"/>
  <c r="D143" i="42"/>
  <c r="C143" i="42"/>
  <c r="BP142" i="42"/>
  <c r="BO142" i="42"/>
  <c r="BN142" i="42"/>
  <c r="BM142" i="42"/>
  <c r="BL142" i="42"/>
  <c r="BK142" i="42"/>
  <c r="BJ142" i="42"/>
  <c r="BI142" i="42"/>
  <c r="BH142" i="42"/>
  <c r="BG142" i="42"/>
  <c r="BF142" i="42"/>
  <c r="BE142" i="42"/>
  <c r="BD142" i="42"/>
  <c r="BC142" i="42"/>
  <c r="BB142" i="42"/>
  <c r="BA142" i="42"/>
  <c r="AZ142" i="42"/>
  <c r="AY142" i="42"/>
  <c r="AX142" i="42"/>
  <c r="AW142" i="42"/>
  <c r="AV142" i="42"/>
  <c r="AU142" i="42"/>
  <c r="AT142" i="42"/>
  <c r="AS142" i="42"/>
  <c r="AR142" i="42"/>
  <c r="AQ142" i="42"/>
  <c r="AP142" i="42"/>
  <c r="AO142" i="42"/>
  <c r="AN142" i="42"/>
  <c r="AM142" i="42"/>
  <c r="AL142" i="42"/>
  <c r="AK142" i="42"/>
  <c r="AJ142" i="42"/>
  <c r="AI142" i="42"/>
  <c r="AH142" i="42"/>
  <c r="AG142" i="42"/>
  <c r="AF142" i="42"/>
  <c r="AE142" i="42"/>
  <c r="AD142" i="42"/>
  <c r="AC142" i="42"/>
  <c r="AB142" i="42"/>
  <c r="AA142" i="42"/>
  <c r="Z142" i="42"/>
  <c r="Y142" i="42"/>
  <c r="X142" i="42"/>
  <c r="W142" i="42"/>
  <c r="V142" i="42"/>
  <c r="U142" i="42"/>
  <c r="T142" i="42"/>
  <c r="S142" i="42"/>
  <c r="R142" i="42"/>
  <c r="Q142" i="42"/>
  <c r="P142" i="42"/>
  <c r="O142" i="42"/>
  <c r="N142" i="42"/>
  <c r="M142" i="42"/>
  <c r="L142" i="42"/>
  <c r="K142" i="42"/>
  <c r="J142" i="42"/>
  <c r="I142" i="42"/>
  <c r="H142" i="42"/>
  <c r="G142" i="42"/>
  <c r="F142" i="42"/>
  <c r="E142" i="42"/>
  <c r="D142" i="42"/>
  <c r="C142" i="42"/>
  <c r="BP141" i="42"/>
  <c r="BO141" i="42"/>
  <c r="BN141" i="42"/>
  <c r="BM141" i="42"/>
  <c r="BL141" i="42"/>
  <c r="BK141" i="42"/>
  <c r="BJ141" i="42"/>
  <c r="BI141" i="42"/>
  <c r="BH141" i="42"/>
  <c r="BG141" i="42"/>
  <c r="BF141" i="42"/>
  <c r="BE141" i="42"/>
  <c r="BD141" i="42"/>
  <c r="BC141" i="42"/>
  <c r="BB141" i="42"/>
  <c r="BA141" i="42"/>
  <c r="AZ141" i="42"/>
  <c r="AY141" i="42"/>
  <c r="AX141" i="42"/>
  <c r="AW141" i="42"/>
  <c r="AV141" i="42"/>
  <c r="AU141" i="42"/>
  <c r="AT141" i="42"/>
  <c r="AS141" i="42"/>
  <c r="AR141" i="42"/>
  <c r="AQ141" i="42"/>
  <c r="AP141" i="42"/>
  <c r="AO141" i="42"/>
  <c r="AN141" i="42"/>
  <c r="AM141" i="42"/>
  <c r="AL141" i="42"/>
  <c r="AK141" i="42"/>
  <c r="AJ141" i="42"/>
  <c r="AI141" i="42"/>
  <c r="AH141" i="42"/>
  <c r="AG141" i="42"/>
  <c r="AF141" i="42"/>
  <c r="AE141" i="42"/>
  <c r="AD141" i="42"/>
  <c r="AC141" i="42"/>
  <c r="AB141" i="42"/>
  <c r="AA141" i="42"/>
  <c r="Z141" i="42"/>
  <c r="Y141" i="42"/>
  <c r="X141" i="42"/>
  <c r="W141" i="42"/>
  <c r="V141" i="42"/>
  <c r="U141" i="42"/>
  <c r="T141" i="42"/>
  <c r="S141" i="42"/>
  <c r="R141" i="42"/>
  <c r="Q141" i="42"/>
  <c r="P141" i="42"/>
  <c r="O141" i="42"/>
  <c r="N141" i="42"/>
  <c r="M141" i="42"/>
  <c r="L141" i="42"/>
  <c r="K141" i="42"/>
  <c r="J141" i="42"/>
  <c r="I141" i="42"/>
  <c r="H141" i="42"/>
  <c r="G141" i="42"/>
  <c r="F141" i="42"/>
  <c r="E141" i="42"/>
  <c r="D141" i="42"/>
  <c r="C141" i="42"/>
  <c r="B141" i="42" s="1"/>
  <c r="BP140" i="42"/>
  <c r="BO140" i="42"/>
  <c r="BN140" i="42"/>
  <c r="BM140" i="42"/>
  <c r="BL140" i="42"/>
  <c r="BK140" i="42"/>
  <c r="BJ140" i="42"/>
  <c r="BI140" i="42"/>
  <c r="BH140" i="42"/>
  <c r="BG140" i="42"/>
  <c r="BF140" i="42"/>
  <c r="BE140" i="42"/>
  <c r="BD140" i="42"/>
  <c r="BC140" i="42"/>
  <c r="BB140" i="42"/>
  <c r="BA140" i="42"/>
  <c r="AZ140" i="42"/>
  <c r="AY140" i="42"/>
  <c r="AX140" i="42"/>
  <c r="AW140" i="42"/>
  <c r="AV140" i="42"/>
  <c r="AU140" i="42"/>
  <c r="AT140" i="42"/>
  <c r="AS140" i="42"/>
  <c r="AR140" i="42"/>
  <c r="AQ140" i="42"/>
  <c r="AP140" i="42"/>
  <c r="AO140" i="42"/>
  <c r="AN140" i="42"/>
  <c r="AM140" i="42"/>
  <c r="AL140" i="42"/>
  <c r="AK140" i="42"/>
  <c r="AJ140" i="42"/>
  <c r="AI140" i="42"/>
  <c r="AH140" i="42"/>
  <c r="AG140" i="42"/>
  <c r="AF140" i="42"/>
  <c r="AE140" i="42"/>
  <c r="AD140" i="42"/>
  <c r="AC140" i="42"/>
  <c r="AB140" i="42"/>
  <c r="AA140" i="42"/>
  <c r="Z140" i="42"/>
  <c r="Y140" i="42"/>
  <c r="X140" i="42"/>
  <c r="W140" i="42"/>
  <c r="V140" i="42"/>
  <c r="U140" i="42"/>
  <c r="T140" i="42"/>
  <c r="S140" i="42"/>
  <c r="R140" i="42"/>
  <c r="Q140" i="42"/>
  <c r="P140" i="42"/>
  <c r="O140" i="42"/>
  <c r="N140" i="42"/>
  <c r="M140" i="42"/>
  <c r="L140" i="42"/>
  <c r="K140" i="42"/>
  <c r="J140" i="42"/>
  <c r="I140" i="42"/>
  <c r="H140" i="42"/>
  <c r="G140" i="42"/>
  <c r="F140" i="42"/>
  <c r="E140" i="42"/>
  <c r="D140" i="42"/>
  <c r="C140" i="42"/>
  <c r="BP139" i="42"/>
  <c r="BO139" i="42"/>
  <c r="BN139" i="42"/>
  <c r="BM139" i="42"/>
  <c r="BL139" i="42"/>
  <c r="BK139" i="42"/>
  <c r="BJ139" i="42"/>
  <c r="BI139" i="42"/>
  <c r="BH139" i="42"/>
  <c r="BG139" i="42"/>
  <c r="BF139" i="42"/>
  <c r="BE139" i="42"/>
  <c r="BD139" i="42"/>
  <c r="BC139" i="42"/>
  <c r="BB139" i="42"/>
  <c r="BA139" i="42"/>
  <c r="AZ139" i="42"/>
  <c r="AY139" i="42"/>
  <c r="AX139" i="42"/>
  <c r="AW139" i="42"/>
  <c r="AV139" i="42"/>
  <c r="AU139" i="42"/>
  <c r="AT139" i="42"/>
  <c r="AS139" i="42"/>
  <c r="AR139" i="42"/>
  <c r="AQ139" i="42"/>
  <c r="AP139" i="42"/>
  <c r="AO139" i="42"/>
  <c r="AN139" i="42"/>
  <c r="AM139" i="42"/>
  <c r="AL139" i="42"/>
  <c r="AK139" i="42"/>
  <c r="AJ139" i="42"/>
  <c r="AI139" i="42"/>
  <c r="AH139" i="42"/>
  <c r="AG139" i="42"/>
  <c r="AF139" i="42"/>
  <c r="AE139" i="42"/>
  <c r="AD139" i="42"/>
  <c r="AC139" i="42"/>
  <c r="AB139" i="42"/>
  <c r="AA139" i="42"/>
  <c r="Z139" i="42"/>
  <c r="Y139" i="42"/>
  <c r="X139" i="42"/>
  <c r="W139" i="42"/>
  <c r="V139" i="42"/>
  <c r="U139" i="42"/>
  <c r="T139" i="42"/>
  <c r="S139" i="42"/>
  <c r="R139" i="42"/>
  <c r="Q139" i="42"/>
  <c r="P139" i="42"/>
  <c r="O139" i="42"/>
  <c r="N139" i="42"/>
  <c r="M139" i="42"/>
  <c r="L139" i="42"/>
  <c r="K139" i="42"/>
  <c r="J139" i="42"/>
  <c r="I139" i="42"/>
  <c r="H139" i="42"/>
  <c r="G139" i="42"/>
  <c r="F139" i="42"/>
  <c r="E139" i="42"/>
  <c r="D139" i="42"/>
  <c r="C139" i="42"/>
  <c r="BP138" i="42"/>
  <c r="BO138" i="42"/>
  <c r="BN138" i="42"/>
  <c r="BM138" i="42"/>
  <c r="BL138" i="42"/>
  <c r="BK138" i="42"/>
  <c r="BJ138" i="42"/>
  <c r="BI138" i="42"/>
  <c r="BH138" i="42"/>
  <c r="BG138" i="42"/>
  <c r="BF138" i="42"/>
  <c r="BE138" i="42"/>
  <c r="BD138" i="42"/>
  <c r="BC138" i="42"/>
  <c r="BB138" i="42"/>
  <c r="BA138" i="42"/>
  <c r="AZ138" i="42"/>
  <c r="AY138" i="42"/>
  <c r="AX138" i="42"/>
  <c r="AW138" i="42"/>
  <c r="AV138" i="42"/>
  <c r="AU138" i="42"/>
  <c r="AT138" i="42"/>
  <c r="AS138" i="42"/>
  <c r="AR138" i="42"/>
  <c r="AQ138" i="42"/>
  <c r="AP138" i="42"/>
  <c r="AO138" i="42"/>
  <c r="AN138" i="42"/>
  <c r="AM138" i="42"/>
  <c r="AL138" i="42"/>
  <c r="AK138" i="42"/>
  <c r="AJ138" i="42"/>
  <c r="AI138" i="42"/>
  <c r="AH138" i="42"/>
  <c r="AG138" i="42"/>
  <c r="AF138" i="42"/>
  <c r="AE138" i="42"/>
  <c r="AD138" i="42"/>
  <c r="AC138" i="42"/>
  <c r="AB138" i="42"/>
  <c r="AA138" i="42"/>
  <c r="Z138" i="42"/>
  <c r="Y138" i="42"/>
  <c r="X138" i="42"/>
  <c r="W138" i="42"/>
  <c r="V138" i="42"/>
  <c r="U138" i="42"/>
  <c r="T138" i="42"/>
  <c r="S138" i="42"/>
  <c r="R138" i="42"/>
  <c r="Q138" i="42"/>
  <c r="P138" i="42"/>
  <c r="O138" i="42"/>
  <c r="N138" i="42"/>
  <c r="M138" i="42"/>
  <c r="L138" i="42"/>
  <c r="K138" i="42"/>
  <c r="J138" i="42"/>
  <c r="I138" i="42"/>
  <c r="H138" i="42"/>
  <c r="G138" i="42"/>
  <c r="F138" i="42"/>
  <c r="E138" i="42"/>
  <c r="D138" i="42"/>
  <c r="C138" i="42"/>
  <c r="BP137" i="42"/>
  <c r="BO137" i="42"/>
  <c r="BN137" i="42"/>
  <c r="BM137" i="42"/>
  <c r="BL137" i="42"/>
  <c r="BK137" i="42"/>
  <c r="BJ137" i="42"/>
  <c r="BI137" i="42"/>
  <c r="BH137" i="42"/>
  <c r="BG137" i="42"/>
  <c r="BF137" i="42"/>
  <c r="BE137" i="42"/>
  <c r="BD137" i="42"/>
  <c r="BC137" i="42"/>
  <c r="BB137" i="42"/>
  <c r="BA137" i="42"/>
  <c r="AZ137" i="42"/>
  <c r="AY137" i="42"/>
  <c r="AX137" i="42"/>
  <c r="AW137" i="42"/>
  <c r="AV137" i="42"/>
  <c r="AU137" i="42"/>
  <c r="AT137" i="42"/>
  <c r="AS137" i="42"/>
  <c r="AR137" i="42"/>
  <c r="AQ137" i="42"/>
  <c r="AP137" i="42"/>
  <c r="AO137" i="42"/>
  <c r="AN137" i="42"/>
  <c r="AM137" i="42"/>
  <c r="AL137" i="42"/>
  <c r="AK137" i="42"/>
  <c r="AJ137" i="42"/>
  <c r="AI137" i="42"/>
  <c r="AH137" i="42"/>
  <c r="AG137" i="42"/>
  <c r="AF137" i="42"/>
  <c r="AE137" i="42"/>
  <c r="AD137" i="42"/>
  <c r="AC137" i="42"/>
  <c r="AB137" i="42"/>
  <c r="AA137" i="42"/>
  <c r="Z137" i="42"/>
  <c r="Y137" i="42"/>
  <c r="X137" i="42"/>
  <c r="W137" i="42"/>
  <c r="V137" i="42"/>
  <c r="U137" i="42"/>
  <c r="T137" i="42"/>
  <c r="S137" i="42"/>
  <c r="R137" i="42"/>
  <c r="Q137" i="42"/>
  <c r="P137" i="42"/>
  <c r="O137" i="42"/>
  <c r="N137" i="42"/>
  <c r="M137" i="42"/>
  <c r="L137" i="42"/>
  <c r="K137" i="42"/>
  <c r="J137" i="42"/>
  <c r="I137" i="42"/>
  <c r="H137" i="42"/>
  <c r="G137" i="42"/>
  <c r="F137" i="42"/>
  <c r="E137" i="42"/>
  <c r="D137" i="42"/>
  <c r="C137" i="42"/>
  <c r="BP136" i="42"/>
  <c r="BO136" i="42"/>
  <c r="BN136" i="42"/>
  <c r="BM136" i="42"/>
  <c r="BL136" i="42"/>
  <c r="BK136" i="42"/>
  <c r="BJ136" i="42"/>
  <c r="BI136" i="42"/>
  <c r="BH136" i="42"/>
  <c r="BG136" i="42"/>
  <c r="BF136" i="42"/>
  <c r="BE136" i="42"/>
  <c r="BD136" i="42"/>
  <c r="BC136" i="42"/>
  <c r="BB136" i="42"/>
  <c r="BA136" i="42"/>
  <c r="AZ136" i="42"/>
  <c r="AY136" i="42"/>
  <c r="AX136" i="42"/>
  <c r="AW136" i="42"/>
  <c r="AV136" i="42"/>
  <c r="AU136" i="42"/>
  <c r="AT136" i="42"/>
  <c r="AS136" i="42"/>
  <c r="AR136" i="42"/>
  <c r="AQ136" i="42"/>
  <c r="AP136" i="42"/>
  <c r="AO136" i="42"/>
  <c r="AN136" i="42"/>
  <c r="AM136" i="42"/>
  <c r="AL136" i="42"/>
  <c r="AK136" i="42"/>
  <c r="AJ136" i="42"/>
  <c r="AI136" i="42"/>
  <c r="AH136" i="42"/>
  <c r="AG136" i="42"/>
  <c r="AF136" i="42"/>
  <c r="AE136" i="42"/>
  <c r="AD136" i="42"/>
  <c r="AC136" i="42"/>
  <c r="AB136" i="42"/>
  <c r="AA136" i="42"/>
  <c r="Z136" i="42"/>
  <c r="Y136" i="42"/>
  <c r="X136" i="42"/>
  <c r="W136" i="42"/>
  <c r="V136" i="42"/>
  <c r="U136" i="42"/>
  <c r="T136" i="42"/>
  <c r="S136" i="42"/>
  <c r="R136" i="42"/>
  <c r="Q136" i="42"/>
  <c r="P136" i="42"/>
  <c r="O136" i="42"/>
  <c r="N136" i="42"/>
  <c r="M136" i="42"/>
  <c r="L136" i="42"/>
  <c r="K136" i="42"/>
  <c r="J136" i="42"/>
  <c r="I136" i="42"/>
  <c r="H136" i="42"/>
  <c r="G136" i="42"/>
  <c r="F136" i="42"/>
  <c r="E136" i="42"/>
  <c r="D136" i="42"/>
  <c r="C136" i="42"/>
  <c r="BP135" i="42"/>
  <c r="BO135" i="42"/>
  <c r="BN135" i="42"/>
  <c r="BM135" i="42"/>
  <c r="BL135" i="42"/>
  <c r="BK135" i="42"/>
  <c r="BJ135" i="42"/>
  <c r="BI135" i="42"/>
  <c r="BH135" i="42"/>
  <c r="BG135" i="42"/>
  <c r="BF135" i="42"/>
  <c r="BE135" i="42"/>
  <c r="BD135" i="42"/>
  <c r="BC135" i="42"/>
  <c r="BB135" i="42"/>
  <c r="BA135" i="42"/>
  <c r="AZ135" i="42"/>
  <c r="AY135" i="42"/>
  <c r="AX135" i="42"/>
  <c r="AW135" i="42"/>
  <c r="AV135" i="42"/>
  <c r="AU135" i="42"/>
  <c r="AT135" i="42"/>
  <c r="AS135" i="42"/>
  <c r="AR135" i="42"/>
  <c r="AQ135" i="42"/>
  <c r="AP135" i="42"/>
  <c r="AO135" i="42"/>
  <c r="AN135" i="42"/>
  <c r="AM135" i="42"/>
  <c r="AL135" i="42"/>
  <c r="AK135" i="42"/>
  <c r="AJ135" i="42"/>
  <c r="AI135" i="42"/>
  <c r="AH135" i="42"/>
  <c r="AG135" i="42"/>
  <c r="AF135" i="42"/>
  <c r="AE135" i="42"/>
  <c r="AD135" i="42"/>
  <c r="AC135" i="42"/>
  <c r="AB135" i="42"/>
  <c r="AA135" i="42"/>
  <c r="Z135" i="42"/>
  <c r="Y135" i="42"/>
  <c r="X135" i="42"/>
  <c r="W135" i="42"/>
  <c r="V135" i="42"/>
  <c r="U135" i="42"/>
  <c r="T135" i="42"/>
  <c r="S135" i="42"/>
  <c r="R135" i="42"/>
  <c r="Q135" i="42"/>
  <c r="P135" i="42"/>
  <c r="O135" i="42"/>
  <c r="N135" i="42"/>
  <c r="M135" i="42"/>
  <c r="L135" i="42"/>
  <c r="K135" i="42"/>
  <c r="J135" i="42"/>
  <c r="I135" i="42"/>
  <c r="H135" i="42"/>
  <c r="G135" i="42"/>
  <c r="F135" i="42"/>
  <c r="E135" i="42"/>
  <c r="D135" i="42"/>
  <c r="C135" i="42"/>
  <c r="C134" i="42"/>
  <c r="B134" i="42"/>
  <c r="BP133" i="42"/>
  <c r="BO133" i="42"/>
  <c r="BN133" i="42"/>
  <c r="BM133" i="42"/>
  <c r="BL133" i="42"/>
  <c r="BK133" i="42"/>
  <c r="BJ133" i="42"/>
  <c r="BI133" i="42"/>
  <c r="BH133" i="42"/>
  <c r="BG133" i="42"/>
  <c r="BF133" i="42"/>
  <c r="BE133" i="42"/>
  <c r="BD133" i="42"/>
  <c r="BC133" i="42"/>
  <c r="BB133" i="42"/>
  <c r="BA133" i="42"/>
  <c r="AZ133" i="42"/>
  <c r="AY133" i="42"/>
  <c r="AX133" i="42"/>
  <c r="AW133" i="42"/>
  <c r="AV133" i="42"/>
  <c r="AU133" i="42"/>
  <c r="AT133" i="42"/>
  <c r="AS133" i="42"/>
  <c r="AR133" i="42"/>
  <c r="AQ133" i="42"/>
  <c r="AP133" i="42"/>
  <c r="AO133" i="42"/>
  <c r="AN133" i="42"/>
  <c r="AM133" i="42"/>
  <c r="AL133" i="42"/>
  <c r="AK133" i="42"/>
  <c r="AJ133" i="42"/>
  <c r="AI133" i="42"/>
  <c r="AH133" i="42"/>
  <c r="AG133" i="42"/>
  <c r="AF133" i="42"/>
  <c r="AE133" i="42"/>
  <c r="AD133" i="42"/>
  <c r="AC133" i="42"/>
  <c r="AB133" i="42"/>
  <c r="AA133" i="42"/>
  <c r="Z133" i="42"/>
  <c r="Y133" i="42"/>
  <c r="X133" i="42"/>
  <c r="W133" i="42"/>
  <c r="V133" i="42"/>
  <c r="U133" i="42"/>
  <c r="T133" i="42"/>
  <c r="S133" i="42"/>
  <c r="R133" i="42"/>
  <c r="Q133" i="42"/>
  <c r="P133" i="42"/>
  <c r="O133" i="42"/>
  <c r="N133" i="42"/>
  <c r="M133" i="42"/>
  <c r="L133" i="42"/>
  <c r="K133" i="42"/>
  <c r="J133" i="42"/>
  <c r="I133" i="42"/>
  <c r="H133" i="42"/>
  <c r="G133" i="42"/>
  <c r="F133" i="42"/>
  <c r="E133" i="42"/>
  <c r="D133" i="42"/>
  <c r="C133" i="42"/>
  <c r="BP132" i="42"/>
  <c r="BO132" i="42"/>
  <c r="BN132" i="42"/>
  <c r="BM132" i="42"/>
  <c r="BL132" i="42"/>
  <c r="BK132" i="42"/>
  <c r="BJ132" i="42"/>
  <c r="BI132" i="42"/>
  <c r="BH132" i="42"/>
  <c r="BG132" i="42"/>
  <c r="BF132" i="42"/>
  <c r="BE132" i="42"/>
  <c r="BD132" i="42"/>
  <c r="BC132" i="42"/>
  <c r="BB132" i="42"/>
  <c r="BA132" i="42"/>
  <c r="AZ132" i="42"/>
  <c r="AY132" i="42"/>
  <c r="AX132" i="42"/>
  <c r="AW132" i="42"/>
  <c r="AV132" i="42"/>
  <c r="AU132" i="42"/>
  <c r="AT132" i="42"/>
  <c r="AS132" i="42"/>
  <c r="AR132" i="42"/>
  <c r="AQ132" i="42"/>
  <c r="AP132" i="42"/>
  <c r="AO132" i="42"/>
  <c r="AN132" i="42"/>
  <c r="AM132" i="42"/>
  <c r="AL132" i="42"/>
  <c r="AK132" i="42"/>
  <c r="AJ132" i="42"/>
  <c r="AI132" i="42"/>
  <c r="AH132" i="42"/>
  <c r="AG132" i="42"/>
  <c r="AF132" i="42"/>
  <c r="AE132" i="42"/>
  <c r="AD132" i="42"/>
  <c r="AC132" i="42"/>
  <c r="AB132" i="42"/>
  <c r="AA132" i="42"/>
  <c r="Z132" i="42"/>
  <c r="Y132" i="42"/>
  <c r="X132" i="42"/>
  <c r="W132" i="42"/>
  <c r="V132" i="42"/>
  <c r="U132" i="42"/>
  <c r="T132" i="42"/>
  <c r="S132" i="42"/>
  <c r="R132" i="42"/>
  <c r="Q132" i="42"/>
  <c r="P132" i="42"/>
  <c r="O132" i="42"/>
  <c r="N132" i="42"/>
  <c r="M132" i="42"/>
  <c r="L132" i="42"/>
  <c r="K132" i="42"/>
  <c r="J132" i="42"/>
  <c r="I132" i="42"/>
  <c r="H132" i="42"/>
  <c r="G132" i="42"/>
  <c r="F132" i="42"/>
  <c r="E132" i="42"/>
  <c r="D132" i="42"/>
  <c r="C132" i="42"/>
  <c r="BP131" i="42"/>
  <c r="BO131" i="42"/>
  <c r="BN131" i="42"/>
  <c r="BM131" i="42"/>
  <c r="BL131" i="42"/>
  <c r="BK131" i="42"/>
  <c r="BJ131" i="42"/>
  <c r="BI131" i="42"/>
  <c r="BH131" i="42"/>
  <c r="BG131" i="42"/>
  <c r="BF131" i="42"/>
  <c r="BE131" i="42"/>
  <c r="BD131" i="42"/>
  <c r="BC131" i="42"/>
  <c r="BB131" i="42"/>
  <c r="BA131" i="42"/>
  <c r="AZ131" i="42"/>
  <c r="AY131" i="42"/>
  <c r="AX131" i="42"/>
  <c r="AW131" i="42"/>
  <c r="AV131" i="42"/>
  <c r="AU131" i="42"/>
  <c r="AT131" i="42"/>
  <c r="AS131" i="42"/>
  <c r="AR131" i="42"/>
  <c r="AQ131" i="42"/>
  <c r="AP131" i="42"/>
  <c r="AO131" i="42"/>
  <c r="AN131" i="42"/>
  <c r="AM131" i="42"/>
  <c r="AL131" i="42"/>
  <c r="AK131" i="42"/>
  <c r="AJ131" i="42"/>
  <c r="AI131" i="42"/>
  <c r="AH131" i="42"/>
  <c r="AG131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G131" i="42"/>
  <c r="F131" i="42"/>
  <c r="E131" i="42"/>
  <c r="D131" i="42"/>
  <c r="C131" i="42"/>
  <c r="BP130" i="42"/>
  <c r="BO130" i="42"/>
  <c r="BN130" i="42"/>
  <c r="BM130" i="42"/>
  <c r="BL130" i="42"/>
  <c r="BK130" i="42"/>
  <c r="BJ130" i="42"/>
  <c r="BI130" i="42"/>
  <c r="BH130" i="42"/>
  <c r="BG130" i="42"/>
  <c r="BF130" i="42"/>
  <c r="BE130" i="42"/>
  <c r="BD130" i="42"/>
  <c r="BC130" i="42"/>
  <c r="BB130" i="42"/>
  <c r="BA130" i="42"/>
  <c r="AZ130" i="42"/>
  <c r="AY130" i="42"/>
  <c r="AX130" i="42"/>
  <c r="AW130" i="42"/>
  <c r="AV130" i="42"/>
  <c r="AU130" i="42"/>
  <c r="AT130" i="42"/>
  <c r="AS130" i="42"/>
  <c r="AR130" i="42"/>
  <c r="AQ130" i="42"/>
  <c r="AP130" i="42"/>
  <c r="AO130" i="42"/>
  <c r="AN130" i="42"/>
  <c r="AM130" i="42"/>
  <c r="AL130" i="42"/>
  <c r="AK130" i="42"/>
  <c r="AJ130" i="42"/>
  <c r="AI130" i="42"/>
  <c r="AH130" i="42"/>
  <c r="AG130" i="42"/>
  <c r="AF130" i="42"/>
  <c r="AE130" i="42"/>
  <c r="AD130" i="42"/>
  <c r="AC130" i="42"/>
  <c r="AB130" i="42"/>
  <c r="AA130" i="42"/>
  <c r="Z130" i="42"/>
  <c r="Y130" i="42"/>
  <c r="X130" i="42"/>
  <c r="W130" i="42"/>
  <c r="V130" i="42"/>
  <c r="U130" i="42"/>
  <c r="T130" i="42"/>
  <c r="S130" i="42"/>
  <c r="R130" i="42"/>
  <c r="Q130" i="42"/>
  <c r="P130" i="42"/>
  <c r="O130" i="42"/>
  <c r="N130" i="42"/>
  <c r="M130" i="42"/>
  <c r="L130" i="42"/>
  <c r="K130" i="42"/>
  <c r="J130" i="42"/>
  <c r="I130" i="42"/>
  <c r="H130" i="42"/>
  <c r="G130" i="42"/>
  <c r="F130" i="42"/>
  <c r="E130" i="42"/>
  <c r="D130" i="42"/>
  <c r="C130" i="42"/>
  <c r="B130" i="42" s="1"/>
  <c r="BP129" i="42"/>
  <c r="BO129" i="42"/>
  <c r="BN129" i="42"/>
  <c r="BM129" i="42"/>
  <c r="BL129" i="42"/>
  <c r="BK129" i="42"/>
  <c r="BJ129" i="42"/>
  <c r="BI129" i="42"/>
  <c r="BH129" i="42"/>
  <c r="BG129" i="42"/>
  <c r="BF129" i="42"/>
  <c r="BE129" i="42"/>
  <c r="BD129" i="42"/>
  <c r="BC129" i="42"/>
  <c r="BB129" i="42"/>
  <c r="BA129" i="42"/>
  <c r="AZ129" i="42"/>
  <c r="AY129" i="42"/>
  <c r="AX129" i="42"/>
  <c r="AW129" i="42"/>
  <c r="AV129" i="42"/>
  <c r="AU129" i="42"/>
  <c r="AT129" i="42"/>
  <c r="AS129" i="42"/>
  <c r="AR129" i="42"/>
  <c r="AQ129" i="42"/>
  <c r="AP129" i="42"/>
  <c r="AO129" i="42"/>
  <c r="AN129" i="42"/>
  <c r="AM129" i="42"/>
  <c r="AL129" i="42"/>
  <c r="AK129" i="42"/>
  <c r="AJ129" i="42"/>
  <c r="AI129" i="42"/>
  <c r="AH129" i="42"/>
  <c r="AG129" i="42"/>
  <c r="AF129" i="42"/>
  <c r="AE129" i="42"/>
  <c r="AD129" i="42"/>
  <c r="AC129" i="42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D129" i="42"/>
  <c r="C129" i="42"/>
  <c r="BP128" i="42"/>
  <c r="BO128" i="42"/>
  <c r="BN128" i="42"/>
  <c r="BM128" i="42"/>
  <c r="BL128" i="42"/>
  <c r="BK128" i="42"/>
  <c r="BJ128" i="42"/>
  <c r="BI128" i="42"/>
  <c r="BH128" i="42"/>
  <c r="BG128" i="42"/>
  <c r="BF128" i="42"/>
  <c r="BE128" i="42"/>
  <c r="BD128" i="42"/>
  <c r="BC128" i="42"/>
  <c r="BB128" i="42"/>
  <c r="BA128" i="42"/>
  <c r="AZ128" i="42"/>
  <c r="AY128" i="42"/>
  <c r="AX128" i="42"/>
  <c r="AW128" i="42"/>
  <c r="AV128" i="42"/>
  <c r="AU128" i="42"/>
  <c r="AT128" i="42"/>
  <c r="AS128" i="42"/>
  <c r="AR128" i="42"/>
  <c r="AQ128" i="42"/>
  <c r="AP128" i="42"/>
  <c r="AO128" i="42"/>
  <c r="AN128" i="42"/>
  <c r="AM128" i="42"/>
  <c r="AL128" i="42"/>
  <c r="AK128" i="42"/>
  <c r="AJ128" i="42"/>
  <c r="AI128" i="42"/>
  <c r="AH128" i="42"/>
  <c r="AG128" i="42"/>
  <c r="AF128" i="42"/>
  <c r="AE128" i="42"/>
  <c r="AD128" i="42"/>
  <c r="AC128" i="42"/>
  <c r="AB128" i="42"/>
  <c r="AA128" i="42"/>
  <c r="Z128" i="42"/>
  <c r="Y128" i="42"/>
  <c r="X128" i="42"/>
  <c r="W128" i="42"/>
  <c r="V128" i="42"/>
  <c r="U128" i="42"/>
  <c r="T128" i="42"/>
  <c r="S128" i="42"/>
  <c r="R128" i="42"/>
  <c r="Q128" i="42"/>
  <c r="P128" i="42"/>
  <c r="O128" i="42"/>
  <c r="N128" i="42"/>
  <c r="M128" i="42"/>
  <c r="L128" i="42"/>
  <c r="K128" i="42"/>
  <c r="J128" i="42"/>
  <c r="I128" i="42"/>
  <c r="H128" i="42"/>
  <c r="G128" i="42"/>
  <c r="F128" i="42"/>
  <c r="E128" i="42"/>
  <c r="D128" i="42"/>
  <c r="C128" i="42"/>
  <c r="BP127" i="42"/>
  <c r="BO127" i="42"/>
  <c r="BN127" i="42"/>
  <c r="BM127" i="42"/>
  <c r="BL127" i="42"/>
  <c r="BK127" i="42"/>
  <c r="BJ127" i="42"/>
  <c r="BI127" i="42"/>
  <c r="BH127" i="42"/>
  <c r="BG127" i="42"/>
  <c r="BG150" i="42" s="1"/>
  <c r="BF127" i="42"/>
  <c r="BF150" i="42" s="1"/>
  <c r="BE127" i="42"/>
  <c r="BE150" i="42" s="1"/>
  <c r="BD127" i="42"/>
  <c r="BC127" i="42"/>
  <c r="BB127" i="42"/>
  <c r="BA127" i="42"/>
  <c r="AZ127" i="42"/>
  <c r="AY127" i="42"/>
  <c r="AX127" i="42"/>
  <c r="AW127" i="42"/>
  <c r="AV127" i="42"/>
  <c r="AU127" i="42"/>
  <c r="AU150" i="42" s="1"/>
  <c r="AT127" i="42"/>
  <c r="AT150" i="42" s="1"/>
  <c r="AS127" i="42"/>
  <c r="AS150" i="42" s="1"/>
  <c r="AR127" i="42"/>
  <c r="AQ127" i="42"/>
  <c r="AP127" i="42"/>
  <c r="AO127" i="42"/>
  <c r="AN127" i="42"/>
  <c r="AM127" i="42"/>
  <c r="AL127" i="42"/>
  <c r="AK127" i="42"/>
  <c r="AJ127" i="42"/>
  <c r="AI127" i="42"/>
  <c r="AI150" i="42" s="1"/>
  <c r="AH127" i="42"/>
  <c r="AH150" i="42" s="1"/>
  <c r="AG127" i="42"/>
  <c r="AG150" i="42" s="1"/>
  <c r="AF127" i="42"/>
  <c r="AE127" i="42"/>
  <c r="AD127" i="42"/>
  <c r="AC127" i="42"/>
  <c r="AB127" i="42"/>
  <c r="AA127" i="42"/>
  <c r="Z127" i="42"/>
  <c r="Y127" i="42"/>
  <c r="X127" i="42"/>
  <c r="W127" i="42"/>
  <c r="W150" i="42" s="1"/>
  <c r="V127" i="42"/>
  <c r="V150" i="42" s="1"/>
  <c r="U127" i="42"/>
  <c r="U150" i="42" s="1"/>
  <c r="T127" i="42"/>
  <c r="S127" i="42"/>
  <c r="R127" i="42"/>
  <c r="Q127" i="42"/>
  <c r="P127" i="42"/>
  <c r="O127" i="42"/>
  <c r="N127" i="42"/>
  <c r="M127" i="42"/>
  <c r="L127" i="42"/>
  <c r="K127" i="42"/>
  <c r="K150" i="42" s="1"/>
  <c r="J127" i="42"/>
  <c r="J150" i="42" s="1"/>
  <c r="I127" i="42"/>
  <c r="I150" i="42" s="1"/>
  <c r="H127" i="42"/>
  <c r="G127" i="42"/>
  <c r="F127" i="42"/>
  <c r="E127" i="42"/>
  <c r="D127" i="42"/>
  <c r="C127" i="42"/>
  <c r="BP124" i="42"/>
  <c r="BO124" i="42"/>
  <c r="BN124" i="42"/>
  <c r="BM124" i="42"/>
  <c r="BL124" i="42"/>
  <c r="BK124" i="42"/>
  <c r="BJ124" i="42"/>
  <c r="BI124" i="42"/>
  <c r="BH124" i="42"/>
  <c r="BG124" i="42"/>
  <c r="BF124" i="42"/>
  <c r="BE124" i="42"/>
  <c r="BD124" i="42"/>
  <c r="BC124" i="42"/>
  <c r="BB124" i="42"/>
  <c r="BA124" i="42"/>
  <c r="AZ124" i="42"/>
  <c r="AY124" i="42"/>
  <c r="AX124" i="42"/>
  <c r="AW124" i="42"/>
  <c r="AV124" i="42"/>
  <c r="AU124" i="42"/>
  <c r="AT124" i="42"/>
  <c r="AS124" i="42"/>
  <c r="AR124" i="42"/>
  <c r="AQ124" i="42"/>
  <c r="AP124" i="42"/>
  <c r="AO124" i="42"/>
  <c r="AN124" i="42"/>
  <c r="AM124" i="42"/>
  <c r="AL124" i="42"/>
  <c r="AK124" i="42"/>
  <c r="AJ124" i="42"/>
  <c r="AI124" i="42"/>
  <c r="AH124" i="42"/>
  <c r="AG124" i="42"/>
  <c r="AF124" i="42"/>
  <c r="AE124" i="42"/>
  <c r="AD124" i="42"/>
  <c r="AC124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D124" i="42"/>
  <c r="C124" i="42"/>
  <c r="B124" i="42"/>
  <c r="BP115" i="42"/>
  <c r="BO115" i="42"/>
  <c r="BN115" i="42"/>
  <c r="BM115" i="42"/>
  <c r="BL115" i="42"/>
  <c r="BK115" i="42"/>
  <c r="BJ115" i="42"/>
  <c r="BI115" i="42"/>
  <c r="BH115" i="42"/>
  <c r="BG115" i="42"/>
  <c r="BF115" i="42"/>
  <c r="BE115" i="42"/>
  <c r="BD115" i="42"/>
  <c r="BC115" i="42"/>
  <c r="BB115" i="42"/>
  <c r="BA115" i="42"/>
  <c r="AZ115" i="42"/>
  <c r="AY115" i="42"/>
  <c r="AX115" i="42"/>
  <c r="AW115" i="42"/>
  <c r="AV115" i="42"/>
  <c r="AU115" i="42"/>
  <c r="AT115" i="42"/>
  <c r="AS115" i="42"/>
  <c r="AR115" i="42"/>
  <c r="AQ115" i="42"/>
  <c r="AP115" i="42"/>
  <c r="AO115" i="42"/>
  <c r="AN115" i="42"/>
  <c r="AM115" i="42"/>
  <c r="AL115" i="42"/>
  <c r="AK115" i="42"/>
  <c r="AJ115" i="42"/>
  <c r="AI115" i="42"/>
  <c r="AH115" i="42"/>
  <c r="AG115" i="42"/>
  <c r="AF115" i="42"/>
  <c r="AE115" i="42"/>
  <c r="AD115" i="42"/>
  <c r="AC115" i="42"/>
  <c r="AB115" i="42"/>
  <c r="AA115" i="42"/>
  <c r="Z115" i="42"/>
  <c r="Y115" i="42"/>
  <c r="X115" i="42"/>
  <c r="W115" i="42"/>
  <c r="V115" i="42"/>
  <c r="U115" i="42"/>
  <c r="T115" i="42"/>
  <c r="S115" i="42"/>
  <c r="R115" i="42"/>
  <c r="Q115" i="42"/>
  <c r="P115" i="42"/>
  <c r="O115" i="42"/>
  <c r="N115" i="42"/>
  <c r="M115" i="42"/>
  <c r="L115" i="42"/>
  <c r="K115" i="42"/>
  <c r="J115" i="42"/>
  <c r="I115" i="42"/>
  <c r="H115" i="42"/>
  <c r="G115" i="42"/>
  <c r="F115" i="42"/>
  <c r="E115" i="42"/>
  <c r="D115" i="42"/>
  <c r="C115" i="42"/>
  <c r="B114" i="42"/>
  <c r="B113" i="42"/>
  <c r="BP110" i="42"/>
  <c r="BO110" i="42"/>
  <c r="BN110" i="42"/>
  <c r="BM110" i="42"/>
  <c r="BL110" i="42"/>
  <c r="BK110" i="42"/>
  <c r="BJ110" i="42"/>
  <c r="BI110" i="42"/>
  <c r="BH110" i="42"/>
  <c r="BG110" i="42"/>
  <c r="BF110" i="42"/>
  <c r="BE110" i="42"/>
  <c r="BD110" i="42"/>
  <c r="BC110" i="42"/>
  <c r="BB110" i="42"/>
  <c r="BA110" i="42"/>
  <c r="AZ110" i="42"/>
  <c r="AY110" i="42"/>
  <c r="AX110" i="42"/>
  <c r="AW110" i="42"/>
  <c r="AV110" i="42"/>
  <c r="AU110" i="42"/>
  <c r="AT110" i="42"/>
  <c r="AS110" i="42"/>
  <c r="AR110" i="42"/>
  <c r="AQ110" i="42"/>
  <c r="AP110" i="42"/>
  <c r="AO110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E110" i="42"/>
  <c r="D110" i="42"/>
  <c r="C110" i="42"/>
  <c r="B109" i="42"/>
  <c r="B108" i="42"/>
  <c r="B107" i="42"/>
  <c r="B106" i="42"/>
  <c r="B105" i="42"/>
  <c r="B104" i="42"/>
  <c r="B103" i="42"/>
  <c r="B102" i="42"/>
  <c r="B110" i="42" s="1"/>
  <c r="BP99" i="42"/>
  <c r="BO99" i="42"/>
  <c r="BN99" i="42"/>
  <c r="BM99" i="42"/>
  <c r="BL99" i="42"/>
  <c r="BK99" i="42"/>
  <c r="BJ99" i="42"/>
  <c r="BI99" i="42"/>
  <c r="BH99" i="42"/>
  <c r="BG99" i="42"/>
  <c r="BF99" i="42"/>
  <c r="BE99" i="42"/>
  <c r="BD99" i="42"/>
  <c r="BC99" i="42"/>
  <c r="BB99" i="42"/>
  <c r="BA99" i="42"/>
  <c r="AZ99" i="42"/>
  <c r="AY99" i="42"/>
  <c r="AX99" i="42"/>
  <c r="AW99" i="42"/>
  <c r="AV99" i="42"/>
  <c r="AU99" i="42"/>
  <c r="AT99" i="42"/>
  <c r="AS99" i="42"/>
  <c r="AR99" i="42"/>
  <c r="AQ99" i="42"/>
  <c r="AP99" i="42"/>
  <c r="AO99" i="42"/>
  <c r="AN99" i="42"/>
  <c r="AM99" i="42"/>
  <c r="AL99" i="42"/>
  <c r="AK99" i="42"/>
  <c r="AJ99" i="42"/>
  <c r="AI99" i="42"/>
  <c r="AH99" i="42"/>
  <c r="AG99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C99" i="42"/>
  <c r="B98" i="42"/>
  <c r="B97" i="42"/>
  <c r="B96" i="42"/>
  <c r="B95" i="42"/>
  <c r="B94" i="42"/>
  <c r="B93" i="42"/>
  <c r="B92" i="42"/>
  <c r="B91" i="42"/>
  <c r="B90" i="42"/>
  <c r="B89" i="42"/>
  <c r="B88" i="42"/>
  <c r="B87" i="42"/>
  <c r="B86" i="42"/>
  <c r="BP83" i="42"/>
  <c r="BO83" i="42"/>
  <c r="BN83" i="42"/>
  <c r="BM83" i="42"/>
  <c r="BL83" i="42"/>
  <c r="BK83" i="42"/>
  <c r="BJ83" i="42"/>
  <c r="BI83" i="42"/>
  <c r="BH83" i="42"/>
  <c r="BG83" i="42"/>
  <c r="BF83" i="42"/>
  <c r="BE83" i="42"/>
  <c r="BD83" i="42"/>
  <c r="BC83" i="42"/>
  <c r="BB83" i="42"/>
  <c r="BA83" i="42"/>
  <c r="AZ83" i="42"/>
  <c r="AY83" i="42"/>
  <c r="AX83" i="42"/>
  <c r="AW83" i="42"/>
  <c r="AV83" i="42"/>
  <c r="AU83" i="42"/>
  <c r="AT83" i="42"/>
  <c r="AS83" i="42"/>
  <c r="AR83" i="42"/>
  <c r="AQ83" i="42"/>
  <c r="AP83" i="42"/>
  <c r="AO83" i="42"/>
  <c r="AN83" i="42"/>
  <c r="AM83" i="42"/>
  <c r="AL83" i="42"/>
  <c r="AK83" i="42"/>
  <c r="AJ83" i="42"/>
  <c r="AI83" i="42"/>
  <c r="AH83" i="42"/>
  <c r="AG83" i="42"/>
  <c r="AF83" i="42"/>
  <c r="AE83" i="42"/>
  <c r="AD83" i="42"/>
  <c r="AC83" i="42"/>
  <c r="AB83" i="42"/>
  <c r="AA83" i="42"/>
  <c r="Z83" i="42"/>
  <c r="Y83" i="42"/>
  <c r="X83" i="42"/>
  <c r="W83" i="42"/>
  <c r="V83" i="42"/>
  <c r="U83" i="42"/>
  <c r="T83" i="42"/>
  <c r="S83" i="42"/>
  <c r="R83" i="42"/>
  <c r="Q83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C83" i="42"/>
  <c r="B82" i="42"/>
  <c r="B81" i="42"/>
  <c r="B80" i="42"/>
  <c r="B79" i="42"/>
  <c r="B78" i="42"/>
  <c r="B77" i="42"/>
  <c r="B76" i="42"/>
  <c r="B75" i="42"/>
  <c r="B74" i="42"/>
  <c r="BP71" i="42"/>
  <c r="BO71" i="42"/>
  <c r="BN71" i="42"/>
  <c r="BM71" i="42"/>
  <c r="BL71" i="42"/>
  <c r="BK71" i="42"/>
  <c r="BJ71" i="42"/>
  <c r="BI71" i="42"/>
  <c r="BH71" i="42"/>
  <c r="BG71" i="42"/>
  <c r="BF71" i="42"/>
  <c r="BE71" i="42"/>
  <c r="BD71" i="42"/>
  <c r="BC71" i="42"/>
  <c r="BB71" i="42"/>
  <c r="BA71" i="42"/>
  <c r="AZ71" i="42"/>
  <c r="AY71" i="42"/>
  <c r="AX71" i="42"/>
  <c r="AW71" i="42"/>
  <c r="AV71" i="42"/>
  <c r="AU71" i="42"/>
  <c r="AT71" i="42"/>
  <c r="AS71" i="42"/>
  <c r="AR71" i="42"/>
  <c r="AQ71" i="42"/>
  <c r="AP71" i="42"/>
  <c r="AO71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E71" i="42"/>
  <c r="D71" i="42"/>
  <c r="C71" i="42"/>
  <c r="B70" i="42"/>
  <c r="B69" i="42"/>
  <c r="B68" i="42"/>
  <c r="B67" i="42"/>
  <c r="B71" i="42" s="1"/>
  <c r="BP64" i="42"/>
  <c r="BO64" i="42"/>
  <c r="BN64" i="42"/>
  <c r="BM64" i="42"/>
  <c r="BL64" i="42"/>
  <c r="BK64" i="42"/>
  <c r="BJ64" i="42"/>
  <c r="BI64" i="42"/>
  <c r="BH64" i="42"/>
  <c r="BG64" i="42"/>
  <c r="BF64" i="42"/>
  <c r="BE64" i="42"/>
  <c r="BD64" i="42"/>
  <c r="BC64" i="42"/>
  <c r="BB64" i="42"/>
  <c r="BA64" i="42"/>
  <c r="AZ64" i="42"/>
  <c r="AY64" i="42"/>
  <c r="AX64" i="42"/>
  <c r="AW64" i="42"/>
  <c r="AV64" i="42"/>
  <c r="AU64" i="42"/>
  <c r="AT64" i="42"/>
  <c r="AS64" i="42"/>
  <c r="AR64" i="42"/>
  <c r="AQ64" i="42"/>
  <c r="AP64" i="42"/>
  <c r="AO64" i="42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B63" i="42"/>
  <c r="B62" i="42"/>
  <c r="B61" i="42"/>
  <c r="BP58" i="42"/>
  <c r="BO58" i="42"/>
  <c r="BN58" i="42"/>
  <c r="BM58" i="42"/>
  <c r="BL58" i="42"/>
  <c r="BK58" i="42"/>
  <c r="BJ58" i="42"/>
  <c r="BI58" i="42"/>
  <c r="BH58" i="42"/>
  <c r="BG58" i="42"/>
  <c r="BF58" i="42"/>
  <c r="BE58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AF58" i="42"/>
  <c r="AE58" i="42"/>
  <c r="AD58" i="42"/>
  <c r="AC58" i="42"/>
  <c r="AB58" i="42"/>
  <c r="AA58" i="42"/>
  <c r="Z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C58" i="42"/>
  <c r="B57" i="42"/>
  <c r="B56" i="42"/>
  <c r="B55" i="42"/>
  <c r="B54" i="42"/>
  <c r="B53" i="42"/>
  <c r="BP50" i="42"/>
  <c r="BO50" i="42"/>
  <c r="BN50" i="42"/>
  <c r="BM50" i="42"/>
  <c r="BL50" i="42"/>
  <c r="BK50" i="42"/>
  <c r="BJ50" i="42"/>
  <c r="BI50" i="42"/>
  <c r="BH50" i="42"/>
  <c r="BG50" i="42"/>
  <c r="BF50" i="42"/>
  <c r="BE50" i="42"/>
  <c r="BD50" i="42"/>
  <c r="BC50" i="42"/>
  <c r="BB50" i="42"/>
  <c r="BA50" i="42"/>
  <c r="AZ50" i="42"/>
  <c r="AY50" i="42"/>
  <c r="AX50" i="42"/>
  <c r="AW50" i="42"/>
  <c r="AV50" i="42"/>
  <c r="AU50" i="42"/>
  <c r="AT50" i="42"/>
  <c r="AS50" i="42"/>
  <c r="AR50" i="42"/>
  <c r="AQ50" i="42"/>
  <c r="AP50" i="42"/>
  <c r="AO50" i="42"/>
  <c r="AN50" i="42"/>
  <c r="AM50" i="42"/>
  <c r="AL50" i="42"/>
  <c r="AK50" i="42"/>
  <c r="AJ50" i="42"/>
  <c r="AI50" i="42"/>
  <c r="AH50" i="42"/>
  <c r="AG50" i="42"/>
  <c r="AF50" i="42"/>
  <c r="AE50" i="42"/>
  <c r="AD50" i="42"/>
  <c r="AC50" i="42"/>
  <c r="AB50" i="42"/>
  <c r="AA50" i="42"/>
  <c r="Z50" i="42"/>
  <c r="Y50" i="42"/>
  <c r="X50" i="42"/>
  <c r="W50" i="42"/>
  <c r="V50" i="42"/>
  <c r="U50" i="42"/>
  <c r="T50" i="42"/>
  <c r="S50" i="42"/>
  <c r="R50" i="42"/>
  <c r="Q50" i="42"/>
  <c r="P50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C50" i="42"/>
  <c r="B49" i="42"/>
  <c r="B48" i="42"/>
  <c r="B47" i="42"/>
  <c r="B46" i="42"/>
  <c r="B45" i="42"/>
  <c r="B44" i="42"/>
  <c r="B43" i="42"/>
  <c r="B42" i="42"/>
  <c r="B41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P38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C38" i="42"/>
  <c r="B37" i="42"/>
  <c r="B36" i="42"/>
  <c r="B35" i="42"/>
  <c r="B34" i="42"/>
  <c r="B33" i="42"/>
  <c r="B32" i="42"/>
  <c r="BP29" i="42"/>
  <c r="BO29" i="42"/>
  <c r="BN29" i="42"/>
  <c r="BM29" i="42"/>
  <c r="BL29" i="42"/>
  <c r="BK29" i="42"/>
  <c r="BJ29" i="42"/>
  <c r="BI29" i="42"/>
  <c r="BH29" i="42"/>
  <c r="BG29" i="42"/>
  <c r="BF29" i="42"/>
  <c r="BE29" i="42"/>
  <c r="BD29" i="42"/>
  <c r="BC29" i="42"/>
  <c r="BB29" i="42"/>
  <c r="BA29" i="42"/>
  <c r="AZ29" i="42"/>
  <c r="AY29" i="42"/>
  <c r="AX29" i="42"/>
  <c r="AW29" i="42"/>
  <c r="AV29" i="42"/>
  <c r="AU29" i="42"/>
  <c r="AT29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B28" i="42"/>
  <c r="B27" i="42"/>
  <c r="B26" i="42"/>
  <c r="B25" i="42"/>
  <c r="B24" i="42"/>
  <c r="B23" i="42"/>
  <c r="B22" i="42"/>
  <c r="BP19" i="42"/>
  <c r="BO19" i="42"/>
  <c r="BN19" i="42"/>
  <c r="BM19" i="42"/>
  <c r="BL19" i="42"/>
  <c r="BK19" i="42"/>
  <c r="BJ19" i="42"/>
  <c r="BI19" i="42"/>
  <c r="BH19" i="42"/>
  <c r="BG19" i="42"/>
  <c r="BF19" i="42"/>
  <c r="BE19" i="42"/>
  <c r="BD19" i="42"/>
  <c r="BC19" i="42"/>
  <c r="BB19" i="42"/>
  <c r="BA19" i="42"/>
  <c r="AZ19" i="42"/>
  <c r="AY19" i="42"/>
  <c r="AX19" i="42"/>
  <c r="AW19" i="42"/>
  <c r="AV19" i="42"/>
  <c r="AU19" i="42"/>
  <c r="AT19" i="42"/>
  <c r="AS19" i="42"/>
  <c r="AR19" i="42"/>
  <c r="AQ19" i="42"/>
  <c r="AP19" i="42"/>
  <c r="AO19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8" i="42"/>
  <c r="B17" i="42"/>
  <c r="B16" i="42"/>
  <c r="B15" i="42"/>
  <c r="B14" i="42"/>
  <c r="B13" i="42"/>
  <c r="B12" i="42"/>
  <c r="B11" i="42"/>
  <c r="B10" i="42"/>
  <c r="B9" i="42"/>
  <c r="B8" i="42"/>
  <c r="B7" i="42"/>
  <c r="B6" i="42"/>
  <c r="I56" i="37"/>
  <c r="C7" i="34" s="1"/>
  <c r="D53" i="37"/>
  <c r="E52" i="37"/>
  <c r="J52" i="37" s="1"/>
  <c r="K52" i="37" s="1"/>
  <c r="E51" i="37"/>
  <c r="H51" i="37" s="1"/>
  <c r="K51" i="37" s="1"/>
  <c r="L51" i="37" s="1"/>
  <c r="E50" i="37"/>
  <c r="H50" i="37" s="1"/>
  <c r="E49" i="37"/>
  <c r="E48" i="37"/>
  <c r="H48" i="37" s="1"/>
  <c r="D45" i="37"/>
  <c r="E44" i="37"/>
  <c r="J44" i="37" s="1"/>
  <c r="E43" i="37"/>
  <c r="E45" i="37" s="1"/>
  <c r="D41" i="37"/>
  <c r="E40" i="37"/>
  <c r="J40" i="37" s="1"/>
  <c r="E39" i="37"/>
  <c r="E38" i="37"/>
  <c r="H38" i="37" s="1"/>
  <c r="D36" i="37"/>
  <c r="E35" i="37"/>
  <c r="J35" i="37" s="1"/>
  <c r="E34" i="37"/>
  <c r="H34" i="37" s="1"/>
  <c r="E33" i="37"/>
  <c r="H33" i="37" s="1"/>
  <c r="E32" i="37"/>
  <c r="E31" i="37"/>
  <c r="D29" i="37"/>
  <c r="E28" i="37"/>
  <c r="E27" i="37"/>
  <c r="H27" i="37" s="1"/>
  <c r="E26" i="37"/>
  <c r="E29" i="37" s="1"/>
  <c r="E23" i="37"/>
  <c r="J23" i="37" s="1"/>
  <c r="E22" i="37"/>
  <c r="H22" i="37" s="1"/>
  <c r="D21" i="37"/>
  <c r="E21" i="37" s="1"/>
  <c r="E20" i="37"/>
  <c r="H20" i="37" s="1"/>
  <c r="D18" i="37"/>
  <c r="E17" i="37"/>
  <c r="J17" i="37" s="1"/>
  <c r="E16" i="37"/>
  <c r="D14" i="37"/>
  <c r="E13" i="37"/>
  <c r="J13" i="37" s="1"/>
  <c r="E12" i="37"/>
  <c r="H12" i="37" s="1"/>
  <c r="E11" i="37"/>
  <c r="E10" i="37"/>
  <c r="E14" i="37" s="1"/>
  <c r="H123" i="44"/>
  <c r="L123" i="44" s="1"/>
  <c r="M123" i="44" s="1"/>
  <c r="H113" i="44"/>
  <c r="L113" i="44" s="1"/>
  <c r="M113" i="44" s="1"/>
  <c r="H112" i="44"/>
  <c r="H108" i="44"/>
  <c r="H104" i="44"/>
  <c r="H96" i="44"/>
  <c r="L96" i="44" s="1"/>
  <c r="M96" i="44" s="1"/>
  <c r="K128" i="44"/>
  <c r="G128" i="44"/>
  <c r="C11" i="35" s="1"/>
  <c r="L104" i="44"/>
  <c r="M104" i="44" s="1"/>
  <c r="L108" i="44"/>
  <c r="M108" i="44" s="1"/>
  <c r="L112" i="44"/>
  <c r="M112" i="44" s="1"/>
  <c r="E95" i="44"/>
  <c r="H91" i="44"/>
  <c r="L91" i="44" s="1"/>
  <c r="M91" i="44" s="1"/>
  <c r="H87" i="44"/>
  <c r="H83" i="44"/>
  <c r="H79" i="44"/>
  <c r="H75" i="44"/>
  <c r="I71" i="44"/>
  <c r="H67" i="44"/>
  <c r="H63" i="44"/>
  <c r="H59" i="44"/>
  <c r="H50" i="44"/>
  <c r="H49" i="44"/>
  <c r="H45" i="44"/>
  <c r="H44" i="44"/>
  <c r="H40" i="44"/>
  <c r="H39" i="44"/>
  <c r="H38" i="44"/>
  <c r="H34" i="44"/>
  <c r="I20" i="44"/>
  <c r="I16" i="44"/>
  <c r="I128" i="44" s="1"/>
  <c r="H12" i="44"/>
  <c r="H11" i="44"/>
  <c r="E124" i="44"/>
  <c r="E125" i="44" s="1"/>
  <c r="D121" i="44"/>
  <c r="E120" i="44"/>
  <c r="J120" i="44" s="1"/>
  <c r="L120" i="44" s="1"/>
  <c r="M120" i="44" s="1"/>
  <c r="E119" i="44"/>
  <c r="H119" i="44" s="1"/>
  <c r="L119" i="44" s="1"/>
  <c r="M119" i="44" s="1"/>
  <c r="E118" i="44"/>
  <c r="H118" i="44" s="1"/>
  <c r="E117" i="44"/>
  <c r="H117" i="44" s="1"/>
  <c r="L117" i="44" s="1"/>
  <c r="M117" i="44" s="1"/>
  <c r="D115" i="44"/>
  <c r="E114" i="44"/>
  <c r="E115" i="44" s="1"/>
  <c r="D110" i="44"/>
  <c r="E109" i="44"/>
  <c r="E110" i="44" s="1"/>
  <c r="D106" i="44"/>
  <c r="E105" i="44"/>
  <c r="J105" i="44" s="1"/>
  <c r="L105" i="44" s="1"/>
  <c r="M105" i="44" s="1"/>
  <c r="D102" i="44"/>
  <c r="E101" i="44"/>
  <c r="E100" i="44"/>
  <c r="H100" i="44" s="1"/>
  <c r="L100" i="44" s="1"/>
  <c r="M100" i="44" s="1"/>
  <c r="D98" i="44"/>
  <c r="E97" i="44"/>
  <c r="J97" i="44" s="1"/>
  <c r="L97" i="44" s="1"/>
  <c r="M97" i="44" s="1"/>
  <c r="D93" i="44"/>
  <c r="E92" i="44"/>
  <c r="E93" i="44" s="1"/>
  <c r="D89" i="44"/>
  <c r="E88" i="44"/>
  <c r="E89" i="44" s="1"/>
  <c r="D85" i="44"/>
  <c r="E84" i="44"/>
  <c r="E85" i="44" s="1"/>
  <c r="D81" i="44"/>
  <c r="E80" i="44"/>
  <c r="E81" i="44" s="1"/>
  <c r="D77" i="44"/>
  <c r="E76" i="44"/>
  <c r="J76" i="44" s="1"/>
  <c r="D73" i="44"/>
  <c r="E72" i="44"/>
  <c r="E73" i="44" s="1"/>
  <c r="D69" i="44"/>
  <c r="E68" i="44"/>
  <c r="D65" i="44"/>
  <c r="E64" i="44"/>
  <c r="D61" i="44"/>
  <c r="E60" i="44"/>
  <c r="D57" i="44"/>
  <c r="E56" i="44"/>
  <c r="J56" i="44" s="1"/>
  <c r="E55" i="44"/>
  <c r="H55" i="44" s="1"/>
  <c r="E54" i="44"/>
  <c r="E57" i="44" s="1"/>
  <c r="D52" i="44"/>
  <c r="E51" i="44"/>
  <c r="D47" i="44"/>
  <c r="E46" i="44"/>
  <c r="E47" i="44" s="1"/>
  <c r="D42" i="44"/>
  <c r="E41" i="44"/>
  <c r="D36" i="44"/>
  <c r="E35" i="44"/>
  <c r="E36" i="44" s="1"/>
  <c r="D32" i="44"/>
  <c r="E31" i="44"/>
  <c r="J31" i="44" s="1"/>
  <c r="E30" i="44"/>
  <c r="H30" i="44" s="1"/>
  <c r="E29" i="44"/>
  <c r="D27" i="44"/>
  <c r="E26" i="44"/>
  <c r="J26" i="44" s="1"/>
  <c r="E25" i="44"/>
  <c r="H25" i="44" s="1"/>
  <c r="E24" i="44"/>
  <c r="H24" i="44" s="1"/>
  <c r="D22" i="44"/>
  <c r="E21" i="44"/>
  <c r="E22" i="44" s="1"/>
  <c r="D18" i="44"/>
  <c r="E17" i="44"/>
  <c r="J17" i="44" s="1"/>
  <c r="D14" i="44"/>
  <c r="E13" i="44"/>
  <c r="F19" i="45" l="1"/>
  <c r="J24" i="45"/>
  <c r="L16" i="45" s="1"/>
  <c r="L14" i="45"/>
  <c r="F21" i="45"/>
  <c r="F13" i="45"/>
  <c r="F16" i="45"/>
  <c r="F20" i="45"/>
  <c r="F12" i="45"/>
  <c r="F15" i="45"/>
  <c r="J13" i="44"/>
  <c r="L13" i="44" s="1"/>
  <c r="M13" i="44" s="1"/>
  <c r="E14" i="44"/>
  <c r="E42" i="44"/>
  <c r="J41" i="44"/>
  <c r="J51" i="44"/>
  <c r="E52" i="44"/>
  <c r="E61" i="44"/>
  <c r="J60" i="44"/>
  <c r="E65" i="44"/>
  <c r="J64" i="44"/>
  <c r="E69" i="44"/>
  <c r="J68" i="44"/>
  <c r="E102" i="44"/>
  <c r="E98" i="44"/>
  <c r="H95" i="44"/>
  <c r="L95" i="44" s="1"/>
  <c r="M95" i="44" s="1"/>
  <c r="E24" i="37"/>
  <c r="B64" i="42"/>
  <c r="B115" i="42"/>
  <c r="B128" i="42"/>
  <c r="B137" i="42"/>
  <c r="D34" i="43"/>
  <c r="C7" i="35"/>
  <c r="C7" i="41"/>
  <c r="B19" i="42"/>
  <c r="B58" i="42"/>
  <c r="G150" i="42"/>
  <c r="S150" i="42"/>
  <c r="AE150" i="42"/>
  <c r="AQ150" i="42"/>
  <c r="BC150" i="42"/>
  <c r="BO150" i="42"/>
  <c r="B138" i="42"/>
  <c r="B140" i="42"/>
  <c r="E106" i="44"/>
  <c r="J114" i="44"/>
  <c r="L114" i="44" s="1"/>
  <c r="M114" i="44" s="1"/>
  <c r="L52" i="37"/>
  <c r="B155" i="42"/>
  <c r="H150" i="42"/>
  <c r="T150" i="42"/>
  <c r="AF150" i="42"/>
  <c r="AR150" i="42"/>
  <c r="BD150" i="42"/>
  <c r="BP150" i="42"/>
  <c r="B136" i="42"/>
  <c r="B142" i="42"/>
  <c r="B144" i="42"/>
  <c r="B132" i="42"/>
  <c r="J35" i="44"/>
  <c r="E18" i="44"/>
  <c r="E77" i="44"/>
  <c r="E18" i="37"/>
  <c r="E36" i="37"/>
  <c r="H43" i="37"/>
  <c r="B83" i="42"/>
  <c r="L150" i="42"/>
  <c r="X150" i="42"/>
  <c r="AJ150" i="42"/>
  <c r="AV150" i="42"/>
  <c r="BH150" i="42"/>
  <c r="E53" i="37"/>
  <c r="M150" i="42"/>
  <c r="Y150" i="42"/>
  <c r="AK150" i="42"/>
  <c r="AW150" i="42"/>
  <c r="BI150" i="42"/>
  <c r="B135" i="42"/>
  <c r="E121" i="44"/>
  <c r="H54" i="44"/>
  <c r="J101" i="44"/>
  <c r="L101" i="44" s="1"/>
  <c r="M101" i="44" s="1"/>
  <c r="E27" i="44"/>
  <c r="J21" i="44"/>
  <c r="J80" i="44"/>
  <c r="J92" i="44"/>
  <c r="L92" i="44" s="1"/>
  <c r="M92" i="44" s="1"/>
  <c r="J124" i="44"/>
  <c r="L124" i="44" s="1"/>
  <c r="M124" i="44" s="1"/>
  <c r="N150" i="42"/>
  <c r="Z150" i="42"/>
  <c r="AL150" i="42"/>
  <c r="AX150" i="42"/>
  <c r="BJ150" i="42"/>
  <c r="B139" i="42"/>
  <c r="L118" i="44"/>
  <c r="M118" i="44" s="1"/>
  <c r="H49" i="37"/>
  <c r="B29" i="42"/>
  <c r="B99" i="42"/>
  <c r="B127" i="42"/>
  <c r="O150" i="42"/>
  <c r="AA150" i="42"/>
  <c r="AM150" i="42"/>
  <c r="AY150" i="42"/>
  <c r="BK150" i="42"/>
  <c r="B143" i="42"/>
  <c r="H21" i="37"/>
  <c r="B50" i="42"/>
  <c r="D150" i="42"/>
  <c r="P150" i="42"/>
  <c r="AB150" i="42"/>
  <c r="AN150" i="42"/>
  <c r="AZ150" i="42"/>
  <c r="BL150" i="42"/>
  <c r="B131" i="42"/>
  <c r="B147" i="42"/>
  <c r="J84" i="44"/>
  <c r="D128" i="44"/>
  <c r="J109" i="44"/>
  <c r="L109" i="44" s="1"/>
  <c r="M109" i="44" s="1"/>
  <c r="J72" i="44"/>
  <c r="E41" i="37"/>
  <c r="B38" i="42"/>
  <c r="E150" i="42"/>
  <c r="Q150" i="42"/>
  <c r="AC150" i="42"/>
  <c r="AO150" i="42"/>
  <c r="BA150" i="42"/>
  <c r="BM150" i="42"/>
  <c r="B129" i="42"/>
  <c r="E32" i="44"/>
  <c r="H29" i="44"/>
  <c r="H128" i="44" s="1"/>
  <c r="J46" i="44"/>
  <c r="J88" i="44"/>
  <c r="H10" i="37"/>
  <c r="K10" i="37" s="1"/>
  <c r="L10" i="37" s="1"/>
  <c r="H32" i="37"/>
  <c r="F150" i="42"/>
  <c r="R150" i="42"/>
  <c r="AD150" i="42"/>
  <c r="AP150" i="42"/>
  <c r="BB150" i="42"/>
  <c r="BN150" i="42"/>
  <c r="B133" i="42"/>
  <c r="B153" i="42" s="1"/>
  <c r="C11" i="41"/>
  <c r="E34" i="43"/>
  <c r="B156" i="42"/>
  <c r="B154" i="42"/>
  <c r="C150" i="42"/>
  <c r="D24" i="37"/>
  <c r="D56" i="37" s="1"/>
  <c r="L18" i="45" l="1"/>
  <c r="L12" i="45"/>
  <c r="L17" i="45"/>
  <c r="L21" i="45"/>
  <c r="L23" i="45"/>
  <c r="L13" i="45"/>
  <c r="L22" i="45"/>
  <c r="L19" i="45"/>
  <c r="L15" i="45"/>
  <c r="L20" i="45"/>
  <c r="F23" i="45"/>
  <c r="B150" i="42"/>
  <c r="J128" i="44"/>
  <c r="E56" i="37"/>
  <c r="E128" i="44"/>
  <c r="C6" i="35"/>
  <c r="C6" i="41"/>
  <c r="C8" i="35"/>
  <c r="C8" i="41"/>
  <c r="B157" i="42"/>
  <c r="B158" i="42" s="1"/>
  <c r="C29" i="26"/>
  <c r="L24" i="45" l="1"/>
  <c r="C30" i="5"/>
  <c r="D26" i="5" s="1"/>
  <c r="F30" i="5"/>
  <c r="D29" i="5" l="1"/>
  <c r="D28" i="5"/>
  <c r="D27" i="5"/>
  <c r="D30" i="5"/>
  <c r="C20" i="26" l="1"/>
  <c r="L88" i="44" l="1"/>
  <c r="M88" i="44" s="1"/>
  <c r="L87" i="44"/>
  <c r="M87" i="44" s="1"/>
  <c r="L84" i="44"/>
  <c r="M84" i="44" s="1"/>
  <c r="L83" i="44"/>
  <c r="M83" i="44" s="1"/>
  <c r="L80" i="44"/>
  <c r="M80" i="44" s="1"/>
  <c r="L79" i="44"/>
  <c r="M79" i="44"/>
  <c r="L76" i="44"/>
  <c r="M76" i="44" s="1"/>
  <c r="L75" i="44"/>
  <c r="M75" i="44" s="1"/>
  <c r="L72" i="44"/>
  <c r="M72" i="44" s="1"/>
  <c r="L68" i="44"/>
  <c r="M68" i="44" s="1"/>
  <c r="L67" i="44"/>
  <c r="M67" i="44" s="1"/>
  <c r="L64" i="44"/>
  <c r="M64" i="44" s="1"/>
  <c r="L63" i="44"/>
  <c r="M63" i="44" s="1"/>
  <c r="L60" i="44"/>
  <c r="M60" i="44" s="1"/>
  <c r="L59" i="44"/>
  <c r="M59" i="44" s="1"/>
  <c r="L56" i="44"/>
  <c r="M56" i="44" s="1"/>
  <c r="L55" i="44"/>
  <c r="L54" i="44"/>
  <c r="M54" i="44" s="1"/>
  <c r="L51" i="44"/>
  <c r="M51" i="44" s="1"/>
  <c r="L50" i="44"/>
  <c r="M50" i="44" s="1"/>
  <c r="L49" i="44"/>
  <c r="M49" i="44" s="1"/>
  <c r="L46" i="44"/>
  <c r="M46" i="44" s="1"/>
  <c r="L45" i="44"/>
  <c r="M45" i="44" s="1"/>
  <c r="L44" i="44"/>
  <c r="M44" i="44" s="1"/>
  <c r="L41" i="44"/>
  <c r="M41" i="44" s="1"/>
  <c r="L40" i="44"/>
  <c r="M40" i="44" s="1"/>
  <c r="L39" i="44"/>
  <c r="M39" i="44" s="1"/>
  <c r="L38" i="44"/>
  <c r="M38" i="44" s="1"/>
  <c r="L35" i="44"/>
  <c r="M35" i="44" s="1"/>
  <c r="L34" i="44"/>
  <c r="M34" i="44" s="1"/>
  <c r="L31" i="44"/>
  <c r="M31" i="44" s="1"/>
  <c r="L30" i="44"/>
  <c r="M30" i="44" s="1"/>
  <c r="L29" i="44"/>
  <c r="L25" i="44"/>
  <c r="M25" i="44" s="1"/>
  <c r="L24" i="44"/>
  <c r="M24" i="44" s="1"/>
  <c r="L21" i="44"/>
  <c r="M21" i="44" s="1"/>
  <c r="L20" i="44"/>
  <c r="M20" i="44" s="1"/>
  <c r="L16" i="44"/>
  <c r="M16" i="44" s="1"/>
  <c r="L12" i="44"/>
  <c r="M12" i="44" s="1"/>
  <c r="L11" i="44"/>
  <c r="M11" i="44" s="1"/>
  <c r="M29" i="44" l="1"/>
  <c r="C24" i="41"/>
  <c r="L17" i="44"/>
  <c r="M17" i="44" s="1"/>
  <c r="L8" i="44"/>
  <c r="L26" i="44"/>
  <c r="M26" i="44" s="1"/>
  <c r="L71" i="44"/>
  <c r="M71" i="44" s="1"/>
  <c r="L128" i="44" l="1"/>
  <c r="M128" i="44" s="1"/>
  <c r="G7" i="41"/>
  <c r="H7" i="41" s="1"/>
  <c r="J7" i="41" s="1"/>
  <c r="P6" i="35"/>
  <c r="C19" i="41" l="1"/>
  <c r="G6" i="41"/>
  <c r="H6" i="41" s="1"/>
  <c r="J6" i="41" s="1"/>
  <c r="D31" i="41" s="1"/>
  <c r="P6" i="41"/>
  <c r="E19" i="24"/>
  <c r="E18" i="24"/>
  <c r="L18" i="24" s="1"/>
  <c r="E17" i="24"/>
  <c r="I17" i="24" s="1"/>
  <c r="E16" i="24"/>
  <c r="J16" i="24" l="1"/>
  <c r="F16" i="24"/>
  <c r="E19" i="41"/>
  <c r="M19" i="41" s="1"/>
  <c r="N18" i="24"/>
  <c r="J17" i="24"/>
  <c r="M18" i="24"/>
  <c r="L17" i="24"/>
  <c r="G19" i="24"/>
  <c r="K17" i="24"/>
  <c r="M17" i="24"/>
  <c r="N17" i="24"/>
  <c r="G16" i="24"/>
  <c r="H19" i="24"/>
  <c r="L16" i="24"/>
  <c r="N16" i="24"/>
  <c r="H18" i="24"/>
  <c r="K19" i="24"/>
  <c r="I16" i="24"/>
  <c r="K16" i="24"/>
  <c r="G18" i="24"/>
  <c r="I18" i="24"/>
  <c r="L19" i="24"/>
  <c r="I19" i="24"/>
  <c r="F17" i="24"/>
  <c r="G17" i="24"/>
  <c r="J18" i="24"/>
  <c r="M19" i="24"/>
  <c r="M16" i="24"/>
  <c r="F18" i="24"/>
  <c r="H17" i="24"/>
  <c r="K18" i="24"/>
  <c r="N19" i="24"/>
  <c r="H16" i="24"/>
  <c r="J19" i="24"/>
  <c r="F19" i="24"/>
  <c r="F19" i="41" l="1"/>
  <c r="G19" i="41" l="1"/>
  <c r="N19" i="41" s="1"/>
  <c r="H19" i="41" l="1"/>
  <c r="K50" i="37" l="1"/>
  <c r="L50" i="37" s="1"/>
  <c r="K48" i="37"/>
  <c r="L48" i="37" s="1"/>
  <c r="K47" i="37"/>
  <c r="L47" i="37" s="1"/>
  <c r="K44" i="37"/>
  <c r="L44" i="37" s="1"/>
  <c r="K38" i="37"/>
  <c r="L38" i="37" s="1"/>
  <c r="K34" i="37"/>
  <c r="L34" i="37" s="1"/>
  <c r="K33" i="37"/>
  <c r="L33" i="37" s="1"/>
  <c r="K23" i="37"/>
  <c r="L23" i="37" s="1"/>
  <c r="K13" i="37"/>
  <c r="L13" i="37" s="1"/>
  <c r="K9" i="37"/>
  <c r="H39" i="37"/>
  <c r="K39" i="37" s="1"/>
  <c r="L39" i="37" s="1"/>
  <c r="K35" i="37"/>
  <c r="L35" i="37" s="1"/>
  <c r="H31" i="37"/>
  <c r="K31" i="37" s="1"/>
  <c r="L31" i="37" s="1"/>
  <c r="K27" i="37"/>
  <c r="L27" i="37" s="1"/>
  <c r="H26" i="37"/>
  <c r="K26" i="37" s="1"/>
  <c r="L26" i="37" s="1"/>
  <c r="K21" i="37"/>
  <c r="L21" i="37" s="1"/>
  <c r="K17" i="37"/>
  <c r="L17" i="37" s="1"/>
  <c r="H16" i="37"/>
  <c r="K16" i="37" s="1"/>
  <c r="L16" i="37" s="1"/>
  <c r="K40" i="37"/>
  <c r="L40" i="37" s="1"/>
  <c r="K20" i="37"/>
  <c r="L20" i="37" s="1"/>
  <c r="H11" i="37"/>
  <c r="K11" i="37" s="1"/>
  <c r="L11" i="37" s="1"/>
  <c r="G8" i="37"/>
  <c r="G56" i="37" s="1"/>
  <c r="C11" i="34" s="1"/>
  <c r="K8" i="37" l="1"/>
  <c r="L8" i="37" s="1"/>
  <c r="L9" i="37"/>
  <c r="C20" i="34"/>
  <c r="E20" i="34" s="1"/>
  <c r="H56" i="37" l="1"/>
  <c r="C6" i="34" s="1"/>
  <c r="G36" i="41"/>
  <c r="E36" i="41"/>
  <c r="G35" i="41"/>
  <c r="G34" i="41"/>
  <c r="G33" i="41"/>
  <c r="G32" i="41"/>
  <c r="L25" i="41"/>
  <c r="M24" i="41"/>
  <c r="G24" i="41"/>
  <c r="H24" i="41" s="1"/>
  <c r="C23" i="41"/>
  <c r="E23" i="41" s="1"/>
  <c r="F23" i="41" s="1"/>
  <c r="C22" i="41"/>
  <c r="K18" i="41"/>
  <c r="K19" i="41" s="1"/>
  <c r="O19" i="41" s="1"/>
  <c r="P19" i="41" s="1"/>
  <c r="R19" i="41" s="1"/>
  <c r="E31" i="41" s="1"/>
  <c r="F12" i="41"/>
  <c r="P11" i="41"/>
  <c r="P10" i="41"/>
  <c r="G10" i="41"/>
  <c r="H10" i="41" s="1"/>
  <c r="P9" i="41"/>
  <c r="G9" i="41"/>
  <c r="H9" i="41" s="1"/>
  <c r="N24" i="41" l="1"/>
  <c r="J9" i="41"/>
  <c r="D34" i="41" s="1"/>
  <c r="F9" i="35"/>
  <c r="J10" i="41"/>
  <c r="D35" i="41" s="1"/>
  <c r="F10" i="35"/>
  <c r="P24" i="41"/>
  <c r="L24" i="35" s="1"/>
  <c r="G23" i="41"/>
  <c r="N23" i="41" s="1"/>
  <c r="E22" i="41"/>
  <c r="M22" i="41" s="1"/>
  <c r="K22" i="41"/>
  <c r="M23" i="41"/>
  <c r="K23" i="41"/>
  <c r="K21" i="41"/>
  <c r="K20" i="41"/>
  <c r="F22" i="41" l="1"/>
  <c r="G22" i="41" s="1"/>
  <c r="N22" i="41" s="1"/>
  <c r="H23" i="41"/>
  <c r="O23" i="41" s="1"/>
  <c r="P23" i="41" s="1"/>
  <c r="R23" i="41" l="1"/>
  <c r="E35" i="41" s="1"/>
  <c r="F35" i="41" s="1"/>
  <c r="H35" i="41" s="1"/>
  <c r="L23" i="35"/>
  <c r="H22" i="41"/>
  <c r="O22" i="41" s="1"/>
  <c r="P22" i="41" s="1"/>
  <c r="R22" i="41" l="1"/>
  <c r="E34" i="41" s="1"/>
  <c r="F34" i="41" s="1"/>
  <c r="H34" i="41" s="1"/>
  <c r="L22" i="35"/>
  <c r="P8" i="41" l="1"/>
  <c r="C21" i="41"/>
  <c r="G8" i="41"/>
  <c r="H8" i="41" s="1"/>
  <c r="C20" i="35"/>
  <c r="E20" i="35" s="1"/>
  <c r="C20" i="41"/>
  <c r="P7" i="41"/>
  <c r="J8" i="41" l="1"/>
  <c r="D33" i="41" s="1"/>
  <c r="F8" i="35"/>
  <c r="D32" i="41"/>
  <c r="F7" i="35"/>
  <c r="E21" i="41"/>
  <c r="M21" i="41" s="1"/>
  <c r="F21" i="41" l="1"/>
  <c r="G21" i="41" s="1"/>
  <c r="N21" i="41" s="1"/>
  <c r="P12" i="41"/>
  <c r="C12" i="41"/>
  <c r="G11" i="41" l="1"/>
  <c r="H11" i="41" s="1"/>
  <c r="J11" i="41" s="1"/>
  <c r="D36" i="41" s="1"/>
  <c r="F36" i="41" s="1"/>
  <c r="H36" i="41" s="1"/>
  <c r="F11" i="35"/>
  <c r="H21" i="41"/>
  <c r="O21" i="41" s="1"/>
  <c r="P21" i="41" s="1"/>
  <c r="F6" i="35"/>
  <c r="C25" i="41"/>
  <c r="K22" i="37"/>
  <c r="L22" i="37" s="1"/>
  <c r="J28" i="37"/>
  <c r="K28" i="37" s="1"/>
  <c r="L28" i="37" s="1"/>
  <c r="K32" i="37"/>
  <c r="L32" i="37" s="1"/>
  <c r="K43" i="37"/>
  <c r="L43" i="37" s="1"/>
  <c r="G12" i="41" l="1"/>
  <c r="K12" i="37"/>
  <c r="J56" i="37"/>
  <c r="C8" i="34" s="1"/>
  <c r="R21" i="41"/>
  <c r="E33" i="41" s="1"/>
  <c r="F33" i="41" s="1"/>
  <c r="H33" i="41" s="1"/>
  <c r="L21" i="35"/>
  <c r="H12" i="41"/>
  <c r="G36" i="34"/>
  <c r="E36" i="34"/>
  <c r="G35" i="34"/>
  <c r="G34" i="34"/>
  <c r="G33" i="34"/>
  <c r="G32" i="34"/>
  <c r="L25" i="34"/>
  <c r="M24" i="34"/>
  <c r="G24" i="34"/>
  <c r="N24" i="34" s="1"/>
  <c r="P24" i="34" s="1"/>
  <c r="C24" i="34"/>
  <c r="C23" i="34"/>
  <c r="E23" i="34" s="1"/>
  <c r="M23" i="34" s="1"/>
  <c r="C22" i="34"/>
  <c r="M20" i="34"/>
  <c r="F20" i="34"/>
  <c r="C19" i="34"/>
  <c r="K18" i="34"/>
  <c r="K20" i="34" s="1"/>
  <c r="F12" i="34"/>
  <c r="P11" i="34"/>
  <c r="P10" i="34"/>
  <c r="G10" i="34"/>
  <c r="H10" i="34" s="1"/>
  <c r="J10" i="34" s="1"/>
  <c r="D35" i="34" s="1"/>
  <c r="P9" i="34"/>
  <c r="G9" i="34"/>
  <c r="H9" i="34" s="1"/>
  <c r="J9" i="34" s="1"/>
  <c r="D34" i="34" s="1"/>
  <c r="P7" i="34"/>
  <c r="G7" i="34"/>
  <c r="H7" i="34" s="1"/>
  <c r="J7" i="34" s="1"/>
  <c r="D32" i="34" s="1"/>
  <c r="P6" i="34"/>
  <c r="G6" i="34"/>
  <c r="G36" i="35"/>
  <c r="E36" i="35"/>
  <c r="G35" i="35"/>
  <c r="G34" i="35"/>
  <c r="G33" i="35"/>
  <c r="G32" i="35"/>
  <c r="M24" i="35"/>
  <c r="G24" i="35"/>
  <c r="N24" i="35" s="1"/>
  <c r="C24" i="35"/>
  <c r="C23" i="35"/>
  <c r="E23" i="35" s="1"/>
  <c r="M23" i="35" s="1"/>
  <c r="C22" i="35"/>
  <c r="C21" i="35"/>
  <c r="E21" i="35" s="1"/>
  <c r="F20" i="35"/>
  <c r="C19" i="35"/>
  <c r="K18" i="35"/>
  <c r="K20" i="35" s="1"/>
  <c r="F12" i="35"/>
  <c r="C12" i="35"/>
  <c r="E8" i="5" s="1"/>
  <c r="P11" i="35"/>
  <c r="P10" i="35"/>
  <c r="G10" i="35"/>
  <c r="H10" i="35" s="1"/>
  <c r="J10" i="35" s="1"/>
  <c r="D35" i="35" s="1"/>
  <c r="P9" i="35"/>
  <c r="G9" i="35"/>
  <c r="H9" i="35" s="1"/>
  <c r="J9" i="35" s="1"/>
  <c r="D34" i="35" s="1"/>
  <c r="P8" i="35"/>
  <c r="G8" i="35"/>
  <c r="H8" i="35" s="1"/>
  <c r="J8" i="35" s="1"/>
  <c r="D33" i="35" s="1"/>
  <c r="P7" i="35"/>
  <c r="G7" i="35"/>
  <c r="H7" i="35" s="1"/>
  <c r="J7" i="35" s="1"/>
  <c r="D32" i="35" s="1"/>
  <c r="G6" i="35"/>
  <c r="K23" i="35" l="1"/>
  <c r="L12" i="37"/>
  <c r="K49" i="37"/>
  <c r="L49" i="37" s="1"/>
  <c r="H24" i="34"/>
  <c r="K23" i="34"/>
  <c r="H24" i="35"/>
  <c r="D37" i="41"/>
  <c r="J12" i="41"/>
  <c r="C25" i="35"/>
  <c r="P12" i="35"/>
  <c r="E19" i="34"/>
  <c r="F19" i="34" s="1"/>
  <c r="K19" i="34"/>
  <c r="G20" i="34"/>
  <c r="N20" i="34" s="1"/>
  <c r="E22" i="34"/>
  <c r="M22" i="34" s="1"/>
  <c r="K22" i="34"/>
  <c r="F23" i="34"/>
  <c r="H6" i="34"/>
  <c r="K21" i="34"/>
  <c r="F21" i="35"/>
  <c r="P24" i="35"/>
  <c r="E19" i="35"/>
  <c r="K19" i="35"/>
  <c r="G20" i="35"/>
  <c r="N20" i="35" s="1"/>
  <c r="E22" i="35"/>
  <c r="M22" i="35" s="1"/>
  <c r="K22" i="35"/>
  <c r="F23" i="35"/>
  <c r="H6" i="35"/>
  <c r="K21" i="35"/>
  <c r="K56" i="37" l="1"/>
  <c r="L56" i="37"/>
  <c r="G11" i="35"/>
  <c r="H11" i="35" s="1"/>
  <c r="C12" i="34"/>
  <c r="F8" i="5" s="1"/>
  <c r="P8" i="34"/>
  <c r="P12" i="34" s="1"/>
  <c r="G11" i="34" s="1"/>
  <c r="H11" i="34" s="1"/>
  <c r="J11" i="34" s="1"/>
  <c r="D36" i="34" s="1"/>
  <c r="F36" i="34" s="1"/>
  <c r="H36" i="34" s="1"/>
  <c r="C21" i="34"/>
  <c r="G8" i="34"/>
  <c r="H8" i="34" s="1"/>
  <c r="J8" i="34" s="1"/>
  <c r="D33" i="34" s="1"/>
  <c r="L19" i="35"/>
  <c r="H20" i="34"/>
  <c r="O20" i="34" s="1"/>
  <c r="P20" i="34" s="1"/>
  <c r="R20" i="34" s="1"/>
  <c r="E32" i="34" s="1"/>
  <c r="F32" i="34" s="1"/>
  <c r="H32" i="34" s="1"/>
  <c r="F31" i="41"/>
  <c r="H31" i="41" s="1"/>
  <c r="F22" i="35"/>
  <c r="G22" i="35" s="1"/>
  <c r="N22" i="35" s="1"/>
  <c r="G12" i="35"/>
  <c r="C8" i="26" s="1"/>
  <c r="G19" i="34"/>
  <c r="H19" i="34" s="1"/>
  <c r="O19" i="34" s="1"/>
  <c r="M19" i="34"/>
  <c r="J6" i="34"/>
  <c r="F22" i="34"/>
  <c r="G23" i="34"/>
  <c r="N23" i="34" s="1"/>
  <c r="G23" i="35"/>
  <c r="N23" i="35" s="1"/>
  <c r="E25" i="35"/>
  <c r="F19" i="35"/>
  <c r="J6" i="35"/>
  <c r="G21" i="35"/>
  <c r="N21" i="35" s="1"/>
  <c r="H20" i="35"/>
  <c r="O20" i="35" s="1"/>
  <c r="J11" i="35" l="1"/>
  <c r="D36" i="35" s="1"/>
  <c r="F36" i="35" s="1"/>
  <c r="H36" i="35" s="1"/>
  <c r="H12" i="35"/>
  <c r="E10" i="5" s="1"/>
  <c r="G12" i="34"/>
  <c r="C9" i="26" s="1"/>
  <c r="H12" i="34"/>
  <c r="F10" i="5" s="1"/>
  <c r="E21" i="34"/>
  <c r="F21" i="34" s="1"/>
  <c r="G21" i="34" s="1"/>
  <c r="N21" i="34" s="1"/>
  <c r="C25" i="34"/>
  <c r="H23" i="34"/>
  <c r="O23" i="34" s="1"/>
  <c r="P23" i="34" s="1"/>
  <c r="R23" i="34" s="1"/>
  <c r="E35" i="34" s="1"/>
  <c r="F35" i="34" s="1"/>
  <c r="H35" i="34" s="1"/>
  <c r="D31" i="34"/>
  <c r="D37" i="34" s="1"/>
  <c r="J12" i="34"/>
  <c r="N19" i="34"/>
  <c r="G22" i="34"/>
  <c r="N22" i="34" s="1"/>
  <c r="D31" i="35"/>
  <c r="M25" i="35"/>
  <c r="H23" i="35"/>
  <c r="O23" i="35" s="1"/>
  <c r="P23" i="35" s="1"/>
  <c r="R23" i="35" s="1"/>
  <c r="E35" i="35" s="1"/>
  <c r="F35" i="35" s="1"/>
  <c r="H35" i="35" s="1"/>
  <c r="H21" i="35"/>
  <c r="O21" i="35" s="1"/>
  <c r="P21" i="35" s="1"/>
  <c r="R21" i="35" s="1"/>
  <c r="E33" i="35" s="1"/>
  <c r="F33" i="35" s="1"/>
  <c r="H33" i="35" s="1"/>
  <c r="H22" i="35"/>
  <c r="O22" i="35" s="1"/>
  <c r="P22" i="35" s="1"/>
  <c r="R22" i="35" s="1"/>
  <c r="E34" i="35" s="1"/>
  <c r="F34" i="35" s="1"/>
  <c r="H34" i="35" s="1"/>
  <c r="G19" i="35"/>
  <c r="H19" i="35" s="1"/>
  <c r="F25" i="35"/>
  <c r="D37" i="35" l="1"/>
  <c r="J12" i="35"/>
  <c r="C31" i="26"/>
  <c r="C33" i="26" s="1"/>
  <c r="H21" i="34"/>
  <c r="O21" i="34" s="1"/>
  <c r="M21" i="34"/>
  <c r="M25" i="34" s="1"/>
  <c r="E25" i="34"/>
  <c r="F25" i="34"/>
  <c r="H22" i="34"/>
  <c r="O22" i="34" s="1"/>
  <c r="N25" i="34"/>
  <c r="P19" i="34"/>
  <c r="G25" i="34"/>
  <c r="G25" i="35"/>
  <c r="N19" i="35"/>
  <c r="H25" i="35"/>
  <c r="O19" i="35"/>
  <c r="O25" i="35" s="1"/>
  <c r="O25" i="34" l="1"/>
  <c r="P21" i="34"/>
  <c r="R21" i="34" s="1"/>
  <c r="E33" i="34" s="1"/>
  <c r="F33" i="34" s="1"/>
  <c r="H33" i="34" s="1"/>
  <c r="H25" i="34"/>
  <c r="P22" i="34"/>
  <c r="R22" i="34" s="1"/>
  <c r="E34" i="34" s="1"/>
  <c r="F34" i="34" s="1"/>
  <c r="H34" i="34" s="1"/>
  <c r="R19" i="34"/>
  <c r="N25" i="35"/>
  <c r="P19" i="35"/>
  <c r="P25" i="34" l="1"/>
  <c r="E31" i="34"/>
  <c r="R25" i="34"/>
  <c r="R19" i="35"/>
  <c r="E37" i="34" l="1"/>
  <c r="F31" i="34"/>
  <c r="E31" i="35"/>
  <c r="F37" i="34" l="1"/>
  <c r="H31" i="34"/>
  <c r="H37" i="34" s="1"/>
  <c r="F11" i="5" s="1"/>
  <c r="F15" i="5" s="1"/>
  <c r="F17" i="5" s="1"/>
  <c r="F31" i="35"/>
  <c r="H31" i="35" l="1"/>
  <c r="W4" i="4"/>
  <c r="W3" i="4"/>
  <c r="W2" i="4"/>
  <c r="C10" i="26" l="1"/>
  <c r="C36" i="26" s="1"/>
  <c r="E10" i="24" l="1"/>
  <c r="E9" i="24"/>
  <c r="E12" i="24"/>
  <c r="E11" i="24"/>
  <c r="G18" i="5" l="1"/>
  <c r="E20" i="41"/>
  <c r="M20" i="41" s="1"/>
  <c r="M25" i="41" l="1"/>
  <c r="F20" i="41"/>
  <c r="E25" i="41"/>
  <c r="G20" i="41" l="1"/>
  <c r="H20" i="41" s="1"/>
  <c r="F25" i="41"/>
  <c r="O20" i="41" l="1"/>
  <c r="O25" i="41" s="1"/>
  <c r="H25" i="41"/>
  <c r="G25" i="41"/>
  <c r="N20" i="41"/>
  <c r="N25" i="41" l="1"/>
  <c r="P20" i="41"/>
  <c r="L20" i="35" s="1"/>
  <c r="L25" i="35" l="1"/>
  <c r="P20" i="35"/>
  <c r="R20" i="41"/>
  <c r="P25" i="41"/>
  <c r="R20" i="35" l="1"/>
  <c r="P25" i="35"/>
  <c r="E32" i="41"/>
  <c r="F32" i="41" s="1"/>
  <c r="R25" i="41"/>
  <c r="E32" i="35" l="1"/>
  <c r="R25" i="35"/>
  <c r="E37" i="41"/>
  <c r="F32" i="35" l="1"/>
  <c r="E37" i="35"/>
  <c r="H32" i="41"/>
  <c r="H37" i="41" s="1"/>
  <c r="F37" i="41"/>
  <c r="H32" i="35" l="1"/>
  <c r="E11" i="5" s="1"/>
  <c r="E12" i="5" l="1"/>
  <c r="E15" i="5" s="1"/>
  <c r="E17" i="5" s="1"/>
  <c r="G17" i="5" s="1"/>
  <c r="G19" i="5" s="1"/>
  <c r="E26" i="5" s="1"/>
  <c r="H12" i="45"/>
  <c r="E27" i="5"/>
  <c r="G27" i="5" s="1"/>
  <c r="E26" i="24" s="1"/>
  <c r="E28" i="5"/>
  <c r="G28" i="5" s="1"/>
  <c r="E27" i="24" s="1"/>
  <c r="E29" i="5"/>
  <c r="G29" i="5" s="1"/>
  <c r="E28" i="24" s="1"/>
  <c r="E5" i="24" l="1"/>
  <c r="H13" i="45"/>
  <c r="N12" i="45"/>
  <c r="F5" i="24"/>
  <c r="E30" i="5"/>
  <c r="G26" i="5"/>
  <c r="E25" i="24" s="1"/>
  <c r="H14" i="45" l="1"/>
  <c r="N13" i="45"/>
  <c r="F9" i="24"/>
  <c r="F25" i="24" s="1"/>
  <c r="G5" i="24"/>
  <c r="F12" i="24"/>
  <c r="F28" i="24" s="1"/>
  <c r="F11" i="24"/>
  <c r="F27" i="24" s="1"/>
  <c r="F10" i="24"/>
  <c r="F26" i="24" s="1"/>
  <c r="F6" i="24"/>
  <c r="H15" i="45" l="1"/>
  <c r="N14" i="45"/>
  <c r="H5" i="24"/>
  <c r="G6" i="24"/>
  <c r="G12" i="24"/>
  <c r="G28" i="24" s="1"/>
  <c r="G9" i="24"/>
  <c r="G25" i="24" s="1"/>
  <c r="G11" i="24"/>
  <c r="G27" i="24" s="1"/>
  <c r="G10" i="24"/>
  <c r="G26" i="24" s="1"/>
  <c r="H16" i="45" l="1"/>
  <c r="N15" i="45"/>
  <c r="I5" i="24"/>
  <c r="H6" i="24"/>
  <c r="H12" i="24"/>
  <c r="H28" i="24" s="1"/>
  <c r="H9" i="24"/>
  <c r="H25" i="24" s="1"/>
  <c r="H11" i="24"/>
  <c r="H27" i="24" s="1"/>
  <c r="H10" i="24"/>
  <c r="H26" i="24" s="1"/>
  <c r="H17" i="45" l="1"/>
  <c r="N16" i="45"/>
  <c r="I6" i="24"/>
  <c r="J5" i="24" s="1"/>
  <c r="I12" i="24"/>
  <c r="I28" i="24" s="1"/>
  <c r="I9" i="24"/>
  <c r="I25" i="24" s="1"/>
  <c r="I11" i="24"/>
  <c r="I27" i="24" s="1"/>
  <c r="I10" i="24"/>
  <c r="I26" i="24" s="1"/>
  <c r="H18" i="45" l="1"/>
  <c r="N17" i="45"/>
  <c r="J10" i="24"/>
  <c r="J26" i="24" s="1"/>
  <c r="K5" i="24"/>
  <c r="J12" i="24"/>
  <c r="J28" i="24" s="1"/>
  <c r="J11" i="24"/>
  <c r="J27" i="24" s="1"/>
  <c r="J6" i="24"/>
  <c r="J9" i="24"/>
  <c r="J25" i="24" s="1"/>
  <c r="H19" i="45" l="1"/>
  <c r="N18" i="45"/>
  <c r="K9" i="24"/>
  <c r="K25" i="24" s="1"/>
  <c r="K6" i="24"/>
  <c r="K10" i="24"/>
  <c r="K26" i="24" s="1"/>
  <c r="K11" i="24"/>
  <c r="K27" i="24" s="1"/>
  <c r="L5" i="24"/>
  <c r="K12" i="24"/>
  <c r="K28" i="24" s="1"/>
  <c r="H20" i="45" l="1"/>
  <c r="N19" i="45"/>
  <c r="L6" i="24"/>
  <c r="L11" i="24"/>
  <c r="L27" i="24" s="1"/>
  <c r="L9" i="24"/>
  <c r="L25" i="24" s="1"/>
  <c r="L12" i="24"/>
  <c r="L28" i="24" s="1"/>
  <c r="M5" i="24"/>
  <c r="L10" i="24"/>
  <c r="L26" i="24" s="1"/>
  <c r="H21" i="45" l="1"/>
  <c r="N20" i="45"/>
  <c r="M6" i="24"/>
  <c r="M12" i="24"/>
  <c r="M28" i="24" s="1"/>
  <c r="M11" i="24"/>
  <c r="M27" i="24" s="1"/>
  <c r="N5" i="24"/>
  <c r="M9" i="24"/>
  <c r="M25" i="24" s="1"/>
  <c r="M10" i="24"/>
  <c r="M26" i="24" s="1"/>
  <c r="H22" i="45" l="1"/>
  <c r="N21" i="45"/>
  <c r="N11" i="24"/>
  <c r="N27" i="24" s="1"/>
  <c r="N10" i="24"/>
  <c r="N26" i="24" s="1"/>
  <c r="N12" i="24"/>
  <c r="N28" i="24" s="1"/>
  <c r="N6" i="24"/>
  <c r="N9" i="24"/>
  <c r="N25" i="24" s="1"/>
  <c r="H23" i="45" l="1"/>
  <c r="N28" i="45" s="1"/>
  <c r="H40" i="34" s="1"/>
  <c r="H41" i="34" s="1"/>
  <c r="N22" i="45"/>
  <c r="N23" i="45" l="1"/>
  <c r="N26" i="45" s="1"/>
  <c r="N30" i="4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G6" authorId="0" shapeId="0" xr:uid="{00000000-0006-0000-0100-000001000000}">
      <text>
        <r>
          <rPr>
            <b/>
            <sz val="10"/>
            <color indexed="81"/>
            <rFont val="Tahoma"/>
            <family val="2"/>
          </rPr>
          <t xml:space="preserve"> :</t>
        </r>
        <r>
          <rPr>
            <sz val="10"/>
            <color indexed="81"/>
            <rFont val="Tahoma"/>
            <family val="2"/>
          </rPr>
          <t xml:space="preserve">
Calculating a half year-of depr expense</t>
        </r>
      </text>
    </comment>
    <comment ref="G7" authorId="0" shapeId="0" xr:uid="{00000000-0006-0000-0100-000002000000}">
      <text>
        <r>
          <rPr>
            <b/>
            <sz val="10"/>
            <color indexed="81"/>
            <rFont val="Tahoma"/>
            <family val="2"/>
          </rPr>
          <t xml:space="preserve"> :</t>
        </r>
        <r>
          <rPr>
            <sz val="10"/>
            <color indexed="81"/>
            <rFont val="Tahoma"/>
            <family val="2"/>
          </rPr>
          <t xml:space="preserve">
Calculating a half year-of depr expense</t>
        </r>
      </text>
    </comment>
    <comment ref="G8" authorId="0" shapeId="0" xr:uid="{00000000-0006-0000-0100-000003000000}">
      <text>
        <r>
          <rPr>
            <b/>
            <sz val="10"/>
            <color indexed="81"/>
            <rFont val="Tahoma"/>
            <family val="2"/>
          </rPr>
          <t xml:space="preserve"> :</t>
        </r>
        <r>
          <rPr>
            <sz val="10"/>
            <color indexed="81"/>
            <rFont val="Tahoma"/>
            <family val="2"/>
          </rPr>
          <t xml:space="preserve">
Calculating a half year-of depr expense</t>
        </r>
      </text>
    </comment>
    <comment ref="G9" authorId="0" shapeId="0" xr:uid="{00000000-0006-0000-0100-000004000000}">
      <text>
        <r>
          <rPr>
            <b/>
            <sz val="10"/>
            <color indexed="81"/>
            <rFont val="Tahoma"/>
            <family val="2"/>
          </rPr>
          <t xml:space="preserve"> :</t>
        </r>
        <r>
          <rPr>
            <sz val="10"/>
            <color indexed="81"/>
            <rFont val="Tahoma"/>
            <family val="2"/>
          </rPr>
          <t xml:space="preserve">
Calculating a half year-of depr expense</t>
        </r>
      </text>
    </comment>
    <comment ref="G10" authorId="0" shapeId="0" xr:uid="{00000000-0006-0000-0100-000005000000}">
      <text>
        <r>
          <rPr>
            <b/>
            <sz val="10"/>
            <color indexed="81"/>
            <rFont val="Tahoma"/>
            <family val="2"/>
          </rPr>
          <t xml:space="preserve"> :</t>
        </r>
        <r>
          <rPr>
            <sz val="10"/>
            <color indexed="81"/>
            <rFont val="Tahoma"/>
            <family val="2"/>
          </rPr>
          <t xml:space="preserve">
Calculating a half year-of depr expense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Brown</author>
  </authors>
  <commentList>
    <comment ref="F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John Brown:</t>
        </r>
        <r>
          <rPr>
            <sz val="9"/>
            <color indexed="81"/>
            <rFont val="Tahoma"/>
            <family val="2"/>
          </rPr>
          <t xml:space="preserve">
Estimate average annual increase of $350,000
</t>
        </r>
      </text>
    </comment>
    <comment ref="G5" authorId="0" shapeId="0" xr:uid="{9927F120-08A8-4DD9-A1D0-48FFF38D1853}">
      <text>
        <r>
          <rPr>
            <b/>
            <sz val="9"/>
            <color indexed="81"/>
            <rFont val="Tahoma"/>
            <family val="2"/>
          </rPr>
          <t>John Brown:</t>
        </r>
        <r>
          <rPr>
            <sz val="9"/>
            <color indexed="81"/>
            <rFont val="Tahoma"/>
            <family val="2"/>
          </rPr>
          <t xml:space="preserve">
Estimate average annual increase of $350,000
</t>
        </r>
      </text>
    </comment>
    <comment ref="H5" authorId="0" shapeId="0" xr:uid="{D42D0787-864B-4718-AE1E-EC14B6F7BD19}">
      <text>
        <r>
          <rPr>
            <b/>
            <sz val="9"/>
            <color indexed="81"/>
            <rFont val="Tahoma"/>
            <family val="2"/>
          </rPr>
          <t>John Brown:</t>
        </r>
        <r>
          <rPr>
            <sz val="9"/>
            <color indexed="81"/>
            <rFont val="Tahoma"/>
            <family val="2"/>
          </rPr>
          <t xml:space="preserve">
Estimate average annual increase of $350,000
</t>
        </r>
      </text>
    </comment>
    <comment ref="I5" authorId="0" shapeId="0" xr:uid="{5208A86E-BB9A-4B29-9B40-42AA39687A63}">
      <text>
        <r>
          <rPr>
            <b/>
            <sz val="9"/>
            <color indexed="81"/>
            <rFont val="Tahoma"/>
            <family val="2"/>
          </rPr>
          <t>John Brown:</t>
        </r>
        <r>
          <rPr>
            <sz val="9"/>
            <color indexed="81"/>
            <rFont val="Tahoma"/>
            <family val="2"/>
          </rPr>
          <t xml:space="preserve">
Estimate average annual increase of $350,000
</t>
        </r>
      </text>
    </comment>
  </commentList>
</comments>
</file>

<file path=xl/sharedStrings.xml><?xml version="1.0" encoding="utf-8"?>
<sst xmlns="http://schemas.openxmlformats.org/spreadsheetml/2006/main" count="843" uniqueCount="267">
  <si>
    <t>Delta Natural Gas Company, Inc.</t>
  </si>
  <si>
    <t>Pipe Replacement Program Filing</t>
  </si>
  <si>
    <t>Forecasted Period Ending December 31, 2024</t>
  </si>
  <si>
    <r>
      <t xml:space="preserve">Rates Effective: </t>
    </r>
    <r>
      <rPr>
        <b/>
        <u/>
        <sz val="11"/>
        <color theme="1"/>
        <rFont val="Calibri"/>
        <family val="2"/>
        <scheme val="minor"/>
      </rPr>
      <t>January 1, 2024</t>
    </r>
  </si>
  <si>
    <t>Total</t>
  </si>
  <si>
    <t>Planned eligible expenditures under the PRP (Schedule II)</t>
  </si>
  <si>
    <t>Less:</t>
  </si>
  <si>
    <t>Accumulated depreciation</t>
  </si>
  <si>
    <t>Accumulated deferred income taxes</t>
  </si>
  <si>
    <t>Net PRP Rate Base, as of December 31, 2024</t>
  </si>
  <si>
    <t>WACOC, per case no 2021-00185</t>
  </si>
  <si>
    <t>Allowed Return</t>
  </si>
  <si>
    <t>Tax expansion factor, w PSC (per Case No. 2021-00185)</t>
  </si>
  <si>
    <t>Return, grossed up for income taxes</t>
  </si>
  <si>
    <t>Cost of Service Items (Schedule III)</t>
  </si>
  <si>
    <t>Current Year PRP Adjustment</t>
  </si>
  <si>
    <t>Volumes</t>
  </si>
  <si>
    <t>Calculated Net Revenue</t>
  </si>
  <si>
    <t>Allocated</t>
  </si>
  <si>
    <t xml:space="preserve">for the 12 </t>
  </si>
  <si>
    <t>@ Approved Rates</t>
  </si>
  <si>
    <t>Class</t>
  </si>
  <si>
    <t>PRP</t>
  </si>
  <si>
    <t>months ended</t>
  </si>
  <si>
    <t>PRP Rate</t>
  </si>
  <si>
    <t>per Case No. 2021-00185</t>
  </si>
  <si>
    <t>Allocation</t>
  </si>
  <si>
    <t>Adjustment</t>
  </si>
  <si>
    <t>July 31, 2021</t>
  </si>
  <si>
    <t>Per MCF</t>
  </si>
  <si>
    <t>Residential</t>
  </si>
  <si>
    <t>Small Non-Residential</t>
  </si>
  <si>
    <t>Large Non-Residential</t>
  </si>
  <si>
    <t>Interruptible</t>
  </si>
  <si>
    <t xml:space="preserve">Calendar Year </t>
  </si>
  <si>
    <t>PRP Worksheet</t>
  </si>
  <si>
    <t xml:space="preserve"> Book Depreciation Reserve</t>
  </si>
  <si>
    <t>Book Depr</t>
  </si>
  <si>
    <t>A</t>
  </si>
  <si>
    <t>Book</t>
  </si>
  <si>
    <t>Year</t>
  </si>
  <si>
    <t>Depreciation</t>
  </si>
  <si>
    <t>Net Book</t>
  </si>
  <si>
    <t>COR</t>
  </si>
  <si>
    <t>Investment</t>
  </si>
  <si>
    <t>Beginning</t>
  </si>
  <si>
    <t>Expense</t>
  </si>
  <si>
    <t>Ending</t>
  </si>
  <si>
    <t>Value</t>
  </si>
  <si>
    <t>Rate</t>
  </si>
  <si>
    <t>Depr</t>
  </si>
  <si>
    <t>Distribution Mains</t>
  </si>
  <si>
    <t>Transmission Mains</t>
  </si>
  <si>
    <t>Services</t>
  </si>
  <si>
    <t>Gathering Lines</t>
  </si>
  <si>
    <t>Storage Lines</t>
  </si>
  <si>
    <t>Cost of Removal</t>
  </si>
  <si>
    <t>various</t>
  </si>
  <si>
    <t>Qualifying Tax</t>
  </si>
  <si>
    <t>MACRS</t>
  </si>
  <si>
    <t>Tax Depreciation Reserve</t>
  </si>
  <si>
    <t>Tax</t>
  </si>
  <si>
    <t>Bonus</t>
  </si>
  <si>
    <t>Depreciable</t>
  </si>
  <si>
    <t>YEAR</t>
  </si>
  <si>
    <t>Percentage</t>
  </si>
  <si>
    <t>Additions</t>
  </si>
  <si>
    <t>Base</t>
  </si>
  <si>
    <t>Tax Life</t>
  </si>
  <si>
    <t>NA</t>
  </si>
  <si>
    <t xml:space="preserve">Cumulative </t>
  </si>
  <si>
    <t>Net Book Value</t>
  </si>
  <si>
    <t>Timing</t>
  </si>
  <si>
    <t>Statutory</t>
  </si>
  <si>
    <t>Deferred</t>
  </si>
  <si>
    <t>Difference</t>
  </si>
  <si>
    <t>Income Taxes</t>
  </si>
  <si>
    <t xml:space="preserve">Year 1 for PRP assets assumes a half year of depreciation expense. </t>
  </si>
  <si>
    <t>Schedule III</t>
  </si>
  <si>
    <t>Cost of Service Impact from PRP</t>
  </si>
  <si>
    <t>Increased depreciation expense (Schedule II)</t>
  </si>
  <si>
    <t>Vintage 2023</t>
  </si>
  <si>
    <t>Vintage 2024</t>
  </si>
  <si>
    <t>Operating expense reductions</t>
  </si>
  <si>
    <t>Maintenance of Transmission and Distribution Mains, per Case</t>
  </si>
  <si>
    <t>Estimate of Current Year Actual Expense (Calendar 2022)</t>
  </si>
  <si>
    <t>Decrease in Operating Expense</t>
  </si>
  <si>
    <t>Increased property tax expense</t>
  </si>
  <si>
    <t>December 31, 2022</t>
  </si>
  <si>
    <t>Net Book Value, PSC Report Page 110</t>
  </si>
  <si>
    <t>2024 Property Tax Expense</t>
  </si>
  <si>
    <t>Average ad valorem tax rate</t>
  </si>
  <si>
    <t>PRP Net Book Value</t>
  </si>
  <si>
    <t>PRP Property Tax</t>
  </si>
  <si>
    <t>Total increased cost of service</t>
  </si>
  <si>
    <t>Property tax expense for current year is based on plant balances at the end of the prior year</t>
  </si>
  <si>
    <t>DELTA NATURAL GAS</t>
  </si>
  <si>
    <t>Cost of Removal and Replacement Projects for 01/01/2023 - 12/31/2023</t>
  </si>
  <si>
    <t xml:space="preserve">PLANT </t>
  </si>
  <si>
    <t xml:space="preserve"> </t>
  </si>
  <si>
    <t>DISTRICT BRANCH</t>
  </si>
  <si>
    <t>CLASSIFICATION</t>
  </si>
  <si>
    <t>SIZE AND PIPE INSTALLED</t>
  </si>
  <si>
    <t>FOOTAGE</t>
  </si>
  <si>
    <t>TOTAL COST</t>
  </si>
  <si>
    <t>Dist</t>
  </si>
  <si>
    <t>Transmission</t>
  </si>
  <si>
    <t>Check Total</t>
  </si>
  <si>
    <t>(A)</t>
  </si>
  <si>
    <t>Manchester</t>
  </si>
  <si>
    <t>4" Plastic</t>
  </si>
  <si>
    <t>2" Plastic</t>
  </si>
  <si>
    <t>43</t>
  </si>
  <si>
    <t>(C)</t>
  </si>
  <si>
    <t>Williamsburg</t>
  </si>
  <si>
    <t>4" Steel</t>
  </si>
  <si>
    <t>2</t>
  </si>
  <si>
    <t>Corbin</t>
  </si>
  <si>
    <t>16</t>
  </si>
  <si>
    <t>(C) (D)</t>
  </si>
  <si>
    <t>21</t>
  </si>
  <si>
    <t>Clearfield</t>
  </si>
  <si>
    <t>0</t>
  </si>
  <si>
    <t>Berea</t>
  </si>
  <si>
    <t>4" Steel Pipe</t>
  </si>
  <si>
    <t>2" Steel Pipe</t>
  </si>
  <si>
    <t>Owingsville</t>
  </si>
  <si>
    <t>4" Plastic Pipe</t>
  </si>
  <si>
    <t>37</t>
  </si>
  <si>
    <t>36</t>
  </si>
  <si>
    <t>52</t>
  </si>
  <si>
    <t>Nicholasville</t>
  </si>
  <si>
    <t>3</t>
  </si>
  <si>
    <t>Stanton</t>
  </si>
  <si>
    <t>Beattyville</t>
  </si>
  <si>
    <t>Barbourville</t>
  </si>
  <si>
    <t>1</t>
  </si>
  <si>
    <t>6" Steel</t>
  </si>
  <si>
    <t>Pineville</t>
  </si>
  <si>
    <t>3/4" Plastic</t>
  </si>
  <si>
    <t>379</t>
  </si>
  <si>
    <t>17</t>
  </si>
  <si>
    <t>1" Plastic</t>
  </si>
  <si>
    <t>London</t>
  </si>
  <si>
    <t>13</t>
  </si>
  <si>
    <t>Engineering Services</t>
  </si>
  <si>
    <t>(D)</t>
  </si>
  <si>
    <t xml:space="preserve">( A )    Represents cost of removal incurred.  No pipe installed. </t>
  </si>
  <si>
    <t>( B )    Charges relating to footage reported in prior year.</t>
  </si>
  <si>
    <t xml:space="preserve">( C )    Delta does not track the footage of each individual service line. </t>
  </si>
  <si>
    <t>( D )    These projects are not yet complete.  Footages will be reported in the year projects are closed to plant.</t>
  </si>
  <si>
    <t>Cost of Removal and Replacement Projects for 01/01/2024 - 12/31/2024</t>
  </si>
  <si>
    <t>Clay City</t>
  </si>
  <si>
    <t>Distribution Main</t>
  </si>
  <si>
    <t>154</t>
  </si>
  <si>
    <t>50</t>
  </si>
  <si>
    <t>134</t>
  </si>
  <si>
    <t>4</t>
  </si>
  <si>
    <t>66</t>
  </si>
  <si>
    <t>18</t>
  </si>
  <si>
    <t>8" Steel</t>
  </si>
  <si>
    <t>2" Steel</t>
  </si>
  <si>
    <t>10</t>
  </si>
  <si>
    <t>Pipe Remaining to be Replaced as of 6/30/2023</t>
  </si>
  <si>
    <t>District Location</t>
  </si>
  <si>
    <t>Unknown Year</t>
  </si>
  <si>
    <t>1/2" Vintage Plastic</t>
  </si>
  <si>
    <t>3/4" Vintage Plastic</t>
  </si>
  <si>
    <t>1" Bare Steel</t>
  </si>
  <si>
    <t>1" Unprotected Coated Steel</t>
  </si>
  <si>
    <t>1" Vintage Plastic</t>
  </si>
  <si>
    <t>1 1/4" Vintage Plastic</t>
  </si>
  <si>
    <t>1 1/2" Vintage Plastic</t>
  </si>
  <si>
    <t>2" Bare Steel</t>
  </si>
  <si>
    <t>2" Unprotected Coated Steel</t>
  </si>
  <si>
    <t>2" Vintage Plastic</t>
  </si>
  <si>
    <t>3" Vintage Plastic</t>
  </si>
  <si>
    <t>4" Bare Steel</t>
  </si>
  <si>
    <t>4" Unprotected Coated Steel</t>
  </si>
  <si>
    <t>Owingsville Total</t>
  </si>
  <si>
    <t>4" Vintage Plastic</t>
  </si>
  <si>
    <t>Berea Total</t>
  </si>
  <si>
    <t>6" Bare Steel</t>
  </si>
  <si>
    <t>Nicholasville Total</t>
  </si>
  <si>
    <t>3" Unprotected Coated Steel</t>
  </si>
  <si>
    <t>Stanton Total</t>
  </si>
  <si>
    <t>8" Unprotected Coated Steel</t>
  </si>
  <si>
    <t>London Total</t>
  </si>
  <si>
    <t>6" Coated Steel (Exposed or Shallow Depth)</t>
  </si>
  <si>
    <t>Williamsburg Total</t>
  </si>
  <si>
    <t>Barbourville Total</t>
  </si>
  <si>
    <t>Middlesboro</t>
  </si>
  <si>
    <t>3/4" Bare Steel</t>
  </si>
  <si>
    <t>6" Coated Steel (Exposed)</t>
  </si>
  <si>
    <t>Middlesboro Total</t>
  </si>
  <si>
    <t>1 1/4" Unprotected Coated Steel</t>
  </si>
  <si>
    <t>6" Unprotected Coated Steel</t>
  </si>
  <si>
    <t>Corbin Total</t>
  </si>
  <si>
    <t>1 1/4" Bare Steel</t>
  </si>
  <si>
    <t xml:space="preserve">2" Bare Steel </t>
  </si>
  <si>
    <t xml:space="preserve">3" Bare Steel </t>
  </si>
  <si>
    <t>Manchester Total</t>
  </si>
  <si>
    <t>DOT Transmission</t>
  </si>
  <si>
    <t>Dot Transmission Total</t>
  </si>
  <si>
    <t>Gathering</t>
  </si>
  <si>
    <t>Gathering Total</t>
  </si>
  <si>
    <t>Systems total</t>
  </si>
  <si>
    <t>Systems Total</t>
  </si>
  <si>
    <t>Delta Total System</t>
  </si>
  <si>
    <t>Bare Steel</t>
  </si>
  <si>
    <t>Unprotected Coated Steel</t>
  </si>
  <si>
    <t>Coated Steel (Exposed or Shallow Depth)</t>
  </si>
  <si>
    <t>Aldyl-A / Vintage Plastic</t>
  </si>
  <si>
    <t>Total PRP Eligble Footage</t>
  </si>
  <si>
    <t>miles</t>
  </si>
  <si>
    <t>Schedule VII</t>
  </si>
  <si>
    <t>Estimated Remaining PRP Costs Per Year</t>
  </si>
  <si>
    <t>Estimate Range</t>
  </si>
  <si>
    <t>Low</t>
  </si>
  <si>
    <t>High</t>
  </si>
  <si>
    <t>Main replacements &amp; retirements (unprotected &amp; Aldyl A)</t>
  </si>
  <si>
    <t>{1}</t>
  </si>
  <si>
    <t>Main &amp; service relocations</t>
  </si>
  <si>
    <t>{2}</t>
  </si>
  <si>
    <t>Service line removals</t>
  </si>
  <si>
    <t>{3}</t>
  </si>
  <si>
    <t>Service line replacements</t>
  </si>
  <si>
    <t>{4}</t>
  </si>
  <si>
    <t>The average cost per foot, net of relocations, has been $61.30, but has been as high $101.19 per foot. Delta used these prices in estimating the high and low estimates, escalated annually for inflation.</t>
  </si>
  <si>
    <t xml:space="preserve">Performed as needed. Mandatory relocations have averaged $448,000 per year with a range of $32,000 - $1,527,000 per year. </t>
  </si>
  <si>
    <t xml:space="preserve">Delta has approximately 520 services that have been inactive for five years or longer and based on recent history expects to remove 200-300 inactive services each year to reduce this backlog.  The average cost to remove a service has been $720.  Delta estimates an average cost of $140,000-$216,000 per year.  </t>
  </si>
  <si>
    <t xml:space="preserve">Delta has approximately 5,649 bare steel and Aldyl-A services and will need to average approximately 628 per year over the remaining life of the PRP to replace the remaining services.  The average cost to replace a service has been $1500.  Delta estimates an average cost of $800,000-$1,100,000 per year. 
</t>
  </si>
  <si>
    <t>Estimated Future PRP Surcharges</t>
  </si>
  <si>
    <t>PRP Adjustment</t>
  </si>
  <si>
    <t>Increase amount</t>
  </si>
  <si>
    <t>Class Allocation</t>
  </si>
  <si>
    <t>PRP Rate per Mcf</t>
  </si>
  <si>
    <t>Currently</t>
  </si>
  <si>
    <t>Effective</t>
  </si>
  <si>
    <t>Proposed</t>
  </si>
  <si>
    <t>Schedule IX</t>
  </si>
  <si>
    <t>2025 PRP Estimate</t>
  </si>
  <si>
    <t>PIPE SIZE</t>
  </si>
  <si>
    <t>AND TYPE</t>
  </si>
  <si>
    <t>ESTIMATE RANGE</t>
  </si>
  <si>
    <t xml:space="preserve">TO BE </t>
  </si>
  <si>
    <t>ESTIMATED</t>
  </si>
  <si>
    <t>DISTRICT</t>
  </si>
  <si>
    <t>REPLACED</t>
  </si>
  <si>
    <t>2" Aldyl-A</t>
  </si>
  <si>
    <t>Total 2025 PRP Estimate</t>
  </si>
  <si>
    <t xml:space="preserve">To calculate the estimate range, Delta utilized the average and highest cost per foot experienced under the PRP, net of relocations, of $57.78 and 95.38. </t>
  </si>
  <si>
    <t>Projected Test Period Normalization Adjustment</t>
  </si>
  <si>
    <t>Projected Ending Balance, 9/30/2025</t>
  </si>
  <si>
    <t>Att. 1</t>
  </si>
  <si>
    <t>Weighting</t>
  </si>
  <si>
    <t>Factor</t>
  </si>
  <si>
    <t>Days</t>
  </si>
  <si>
    <t>12/31/2023 PRP ADIT</t>
  </si>
  <si>
    <t>Deferred Tax Expense</t>
  </si>
  <si>
    <t>DR #1 Dated 11/22/2023</t>
  </si>
  <si>
    <t>Case No. 2023-00343</t>
  </si>
  <si>
    <t>12/31/2024 PRP ADIT</t>
  </si>
  <si>
    <t>Rate Base</t>
  </si>
  <si>
    <t>total</t>
  </si>
  <si>
    <t>per norm adj</t>
  </si>
  <si>
    <t>variance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</si>
</sst>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.00000%"/>
    <numFmt numFmtId="168" formatCode="_(* #,##0.00000_);_(* \(#,##0.00000\);_(* &quot;-&quot;??_);_(@_)"/>
    <numFmt numFmtId="169" formatCode="0.000%"/>
    <numFmt numFmtId="170" formatCode="&quot;$&quot;#,##0"/>
    <numFmt numFmtId="171" formatCode="_(&quot;$&quot;* #,##0.00000_);_(&quot;$&quot;* \(#,##0.00000\);_(&quot;$&quot;* &quot;-&quot;??_);_(@_)"/>
    <numFmt numFmtId="172" formatCode="_(* #,##0.0_);_(* \(#,##0.0\);_(* &quot;-&quot;??_);_(@_)"/>
    <numFmt numFmtId="173" formatCode="#,##0.00000_);\(#,##0.00000\)"/>
    <numFmt numFmtId="174" formatCode="0.000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i/>
      <sz val="9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53">
    <xf numFmtId="0" fontId="0" fillId="0" borderId="0" xfId="0"/>
    <xf numFmtId="164" fontId="4" fillId="0" borderId="0" xfId="1" applyNumberFormat="1" applyFont="1" applyFill="1"/>
    <xf numFmtId="164" fontId="4" fillId="0" borderId="1" xfId="1" applyNumberFormat="1" applyFont="1" applyFill="1" applyBorder="1"/>
    <xf numFmtId="169" fontId="0" fillId="0" borderId="0" xfId="2" applyNumberFormat="1" applyFont="1"/>
    <xf numFmtId="164" fontId="4" fillId="0" borderId="1" xfId="1" applyNumberFormat="1" applyFont="1" applyFill="1" applyBorder="1" applyAlignment="1">
      <alignment horizontal="center"/>
    </xf>
    <xf numFmtId="164" fontId="0" fillId="0" borderId="0" xfId="0" applyNumberFormat="1"/>
    <xf numFmtId="164" fontId="0" fillId="0" borderId="1" xfId="0" applyNumberFormat="1" applyBorder="1"/>
    <xf numFmtId="0" fontId="10" fillId="0" borderId="0" xfId="0" applyFont="1" applyAlignment="1">
      <alignment horizontal="left"/>
    </xf>
    <xf numFmtId="0" fontId="11" fillId="0" borderId="0" xfId="0" applyFont="1"/>
    <xf numFmtId="164" fontId="1" fillId="0" borderId="0" xfId="1" applyNumberFormat="1" applyFont="1" applyFill="1"/>
    <xf numFmtId="165" fontId="0" fillId="0" borderId="0" xfId="0" applyNumberFormat="1"/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10" fontId="0" fillId="0" borderId="0" xfId="2" applyNumberFormat="1" applyFont="1" applyFill="1"/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0" fillId="0" borderId="0" xfId="3" applyNumberFormat="1" applyFont="1" applyFill="1"/>
    <xf numFmtId="164" fontId="0" fillId="0" borderId="0" xfId="1" applyNumberFormat="1" applyFont="1" applyFill="1"/>
    <xf numFmtId="164" fontId="0" fillId="0" borderId="1" xfId="1" applyNumberFormat="1" applyFont="1" applyFill="1" applyBorder="1"/>
    <xf numFmtId="0" fontId="2" fillId="0" borderId="0" xfId="0" applyFont="1"/>
    <xf numFmtId="10" fontId="0" fillId="0" borderId="1" xfId="2" applyNumberFormat="1" applyFont="1" applyFill="1" applyBorder="1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49" fontId="0" fillId="0" borderId="0" xfId="0" applyNumberFormat="1" applyAlignment="1">
      <alignment horizontal="center"/>
    </xf>
    <xf numFmtId="43" fontId="1" fillId="0" borderId="0" xfId="1" applyFont="1" applyFill="1"/>
    <xf numFmtId="43" fontId="1" fillId="0" borderId="0" xfId="1" applyFont="1"/>
    <xf numFmtId="0" fontId="5" fillId="0" borderId="0" xfId="0" applyFont="1" applyAlignment="1">
      <alignment horizontal="center"/>
    </xf>
    <xf numFmtId="164" fontId="1" fillId="0" borderId="0" xfId="1" applyNumberFormat="1" applyFont="1" applyBorder="1"/>
    <xf numFmtId="164" fontId="1" fillId="0" borderId="0" xfId="1" applyNumberFormat="1" applyFont="1" applyFill="1" applyBorder="1"/>
    <xf numFmtId="164" fontId="1" fillId="0" borderId="3" xfId="1" applyNumberFormat="1" applyFont="1" applyFill="1" applyBorder="1"/>
    <xf numFmtId="49" fontId="5" fillId="0" borderId="0" xfId="0" applyNumberFormat="1" applyFont="1" applyAlignment="1">
      <alignment horizontal="center"/>
    </xf>
    <xf numFmtId="164" fontId="16" fillId="2" borderId="0" xfId="1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15" fillId="2" borderId="0" xfId="1" applyNumberFormat="1" applyFont="1" applyFill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5" fontId="1" fillId="0" borderId="0" xfId="3" applyNumberFormat="1" applyFont="1" applyFill="1" applyBorder="1"/>
    <xf numFmtId="165" fontId="1" fillId="0" borderId="0" xfId="1" applyNumberFormat="1" applyFont="1" applyFill="1" applyBorder="1"/>
    <xf numFmtId="165" fontId="1" fillId="0" borderId="3" xfId="3" applyNumberFormat="1" applyFont="1" applyFill="1" applyBorder="1"/>
    <xf numFmtId="165" fontId="1" fillId="0" borderId="0" xfId="1" applyNumberFormat="1" applyFont="1" applyFill="1"/>
    <xf numFmtId="49" fontId="0" fillId="0" borderId="0" xfId="0" applyNumberFormat="1" applyAlignment="1">
      <alignment vertical="center"/>
    </xf>
    <xf numFmtId="49" fontId="0" fillId="0" borderId="0" xfId="0" quotePrefix="1" applyNumberForma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16" fillId="2" borderId="0" xfId="0" applyFont="1" applyFill="1" applyAlignment="1">
      <alignment vertical="center"/>
    </xf>
    <xf numFmtId="0" fontId="2" fillId="0" borderId="0" xfId="0" applyFont="1" applyAlignment="1">
      <alignment horizontal="left" vertical="center"/>
    </xf>
    <xf numFmtId="0" fontId="15" fillId="2" borderId="0" xfId="0" applyFont="1" applyFill="1" applyAlignment="1">
      <alignment horizontal="right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165" fontId="19" fillId="0" borderId="0" xfId="3" applyNumberFormat="1" applyFont="1" applyBorder="1" applyAlignment="1">
      <alignment vertical="center"/>
    </xf>
    <xf numFmtId="43" fontId="19" fillId="0" borderId="0" xfId="0" applyNumberFormat="1" applyFont="1" applyAlignment="1">
      <alignment vertical="center"/>
    </xf>
    <xf numFmtId="164" fontId="2" fillId="0" borderId="1" xfId="1" quotePrefix="1" applyNumberFormat="1" applyFont="1" applyFill="1" applyBorder="1" applyAlignment="1">
      <alignment horizontal="center" vertical="center"/>
    </xf>
    <xf numFmtId="165" fontId="0" fillId="0" borderId="0" xfId="3" applyNumberFormat="1" applyFont="1" applyFill="1" applyAlignment="1">
      <alignment vertical="center"/>
    </xf>
    <xf numFmtId="164" fontId="0" fillId="0" borderId="0" xfId="1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164" fontId="0" fillId="0" borderId="1" xfId="1" applyNumberFormat="1" applyFont="1" applyFill="1" applyBorder="1" applyAlignment="1">
      <alignment vertical="center"/>
    </xf>
    <xf numFmtId="167" fontId="0" fillId="0" borderId="1" xfId="2" applyNumberFormat="1" applyFont="1" applyFill="1" applyBorder="1" applyAlignment="1">
      <alignment vertical="center"/>
    </xf>
    <xf numFmtId="168" fontId="0" fillId="0" borderId="1" xfId="1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165" fontId="0" fillId="0" borderId="1" xfId="1" applyNumberFormat="1" applyFont="1" applyFill="1" applyBorder="1" applyAlignment="1">
      <alignment vertical="center"/>
    </xf>
    <xf numFmtId="165" fontId="1" fillId="0" borderId="0" xfId="3" applyNumberFormat="1" applyFont="1" applyFill="1" applyAlignment="1">
      <alignment vertical="center"/>
    </xf>
    <xf numFmtId="165" fontId="2" fillId="0" borderId="0" xfId="3" applyNumberFormat="1" applyFont="1" applyFill="1" applyAlignment="1">
      <alignment vertical="center"/>
    </xf>
    <xf numFmtId="164" fontId="0" fillId="0" borderId="0" xfId="1" applyNumberFormat="1" applyFont="1" applyFill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1" applyNumberFormat="1" applyFont="1" applyFill="1" applyBorder="1" applyAlignment="1">
      <alignment vertical="center"/>
    </xf>
    <xf numFmtId="164" fontId="4" fillId="0" borderId="1" xfId="1" applyNumberFormat="1" applyFont="1" applyFill="1" applyBorder="1" applyAlignment="1">
      <alignment vertical="center"/>
    </xf>
    <xf numFmtId="165" fontId="2" fillId="0" borderId="0" xfId="0" applyNumberFormat="1" applyFont="1" applyAlignment="1">
      <alignment vertical="center"/>
    </xf>
    <xf numFmtId="164" fontId="2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4" fillId="0" borderId="0" xfId="3" applyNumberFormat="1" applyFont="1" applyFill="1" applyAlignment="1">
      <alignment vertical="center"/>
    </xf>
    <xf numFmtId="166" fontId="0" fillId="0" borderId="0" xfId="2" applyNumberFormat="1" applyFont="1" applyFill="1" applyAlignment="1">
      <alignment vertical="center"/>
    </xf>
    <xf numFmtId="44" fontId="0" fillId="0" borderId="0" xfId="0" applyNumberFormat="1" applyAlignment="1">
      <alignment vertical="center"/>
    </xf>
    <xf numFmtId="166" fontId="0" fillId="0" borderId="0" xfId="2" applyNumberFormat="1" applyFont="1" applyFill="1" applyBorder="1" applyAlignment="1">
      <alignment vertical="center"/>
    </xf>
    <xf numFmtId="166" fontId="0" fillId="0" borderId="1" xfId="2" applyNumberFormat="1" applyFont="1" applyFill="1" applyBorder="1" applyAlignment="1">
      <alignment vertical="center"/>
    </xf>
    <xf numFmtId="0" fontId="12" fillId="0" borderId="0" xfId="0" applyFont="1" applyAlignment="1">
      <alignment horizontal="right" vertical="center"/>
    </xf>
    <xf numFmtId="164" fontId="0" fillId="0" borderId="1" xfId="1" applyNumberFormat="1" applyFont="1" applyFill="1" applyBorder="1" applyAlignment="1">
      <alignment horizontal="right"/>
    </xf>
    <xf numFmtId="9" fontId="3" fillId="0" borderId="0" xfId="0" applyNumberFormat="1" applyFont="1" applyAlignment="1">
      <alignment horizontal="center" vertical="center"/>
    </xf>
    <xf numFmtId="9" fontId="0" fillId="0" borderId="0" xfId="0" applyNumberFormat="1" applyAlignment="1">
      <alignment vertical="center"/>
    </xf>
    <xf numFmtId="166" fontId="4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Alignment="1">
      <alignment vertical="center"/>
    </xf>
    <xf numFmtId="169" fontId="0" fillId="0" borderId="0" xfId="0" applyNumberFormat="1" applyAlignment="1">
      <alignment vertical="center"/>
    </xf>
    <xf numFmtId="164" fontId="3" fillId="0" borderId="0" xfId="1" applyNumberFormat="1" applyFont="1" applyFill="1" applyAlignment="1">
      <alignment vertical="center"/>
    </xf>
    <xf numFmtId="164" fontId="2" fillId="0" borderId="0" xfId="1" applyNumberFormat="1" applyFont="1" applyFill="1" applyAlignment="1">
      <alignment vertical="center"/>
    </xf>
    <xf numFmtId="9" fontId="4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10" fontId="0" fillId="0" borderId="0" xfId="0" applyNumberFormat="1" applyAlignment="1">
      <alignment horizontal="center" vertical="center"/>
    </xf>
    <xf numFmtId="164" fontId="3" fillId="0" borderId="1" xfId="1" applyNumberFormat="1" applyFont="1" applyFill="1" applyBorder="1" applyAlignment="1">
      <alignment vertical="center"/>
    </xf>
    <xf numFmtId="43" fontId="0" fillId="0" borderId="1" xfId="0" applyNumberFormat="1" applyBorder="1" applyAlignment="1">
      <alignment vertical="center"/>
    </xf>
    <xf numFmtId="164" fontId="2" fillId="0" borderId="1" xfId="1" applyNumberFormat="1" applyFont="1" applyFill="1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0" fontId="0" fillId="0" borderId="0" xfId="0" applyNumberFormat="1" applyAlignment="1">
      <alignment vertical="center"/>
    </xf>
    <xf numFmtId="10" fontId="4" fillId="0" borderId="0" xfId="0" applyNumberFormat="1" applyFont="1" applyAlignment="1">
      <alignment vertical="center"/>
    </xf>
    <xf numFmtId="10" fontId="0" fillId="0" borderId="1" xfId="0" applyNumberFormat="1" applyBorder="1" applyAlignment="1">
      <alignment vertical="center"/>
    </xf>
    <xf numFmtId="0" fontId="9" fillId="0" borderId="0" xfId="0" applyFont="1" applyAlignment="1">
      <alignment horizontal="right" vertical="center"/>
    </xf>
    <xf numFmtId="0" fontId="21" fillId="0" borderId="0" xfId="0" applyFont="1" applyAlignment="1">
      <alignment horizontal="right" vertical="top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vertical="center"/>
    </xf>
    <xf numFmtId="165" fontId="0" fillId="0" borderId="0" xfId="3" applyNumberFormat="1" applyFont="1" applyFill="1" applyBorder="1" applyAlignment="1">
      <alignment vertical="center"/>
    </xf>
    <xf numFmtId="165" fontId="0" fillId="0" borderId="2" xfId="0" applyNumberFormat="1" applyBorder="1" applyAlignment="1">
      <alignment vertical="center"/>
    </xf>
    <xf numFmtId="169" fontId="0" fillId="0" borderId="0" xfId="2" applyNumberFormat="1" applyFont="1" applyFill="1" applyAlignment="1">
      <alignment vertical="center"/>
    </xf>
    <xf numFmtId="0" fontId="17" fillId="0" borderId="0" xfId="0" applyFont="1" applyAlignment="1">
      <alignment vertical="center"/>
    </xf>
    <xf numFmtId="49" fontId="0" fillId="0" borderId="0" xfId="0" quotePrefix="1" applyNumberFormat="1" applyAlignment="1">
      <alignment vertical="center"/>
    </xf>
    <xf numFmtId="164" fontId="0" fillId="0" borderId="0" xfId="1" applyNumberFormat="1" applyFont="1"/>
    <xf numFmtId="169" fontId="0" fillId="0" borderId="0" xfId="0" applyNumberFormat="1"/>
    <xf numFmtId="164" fontId="1" fillId="0" borderId="1" xfId="1" applyNumberFormat="1" applyFont="1" applyFill="1" applyBorder="1"/>
    <xf numFmtId="49" fontId="2" fillId="0" borderId="0" xfId="0" applyNumberFormat="1" applyFont="1" applyAlignment="1">
      <alignment horizontal="center"/>
    </xf>
    <xf numFmtId="43" fontId="2" fillId="0" borderId="0" xfId="1" applyFont="1" applyFill="1" applyAlignment="1">
      <alignment horizontal="center"/>
    </xf>
    <xf numFmtId="49" fontId="5" fillId="0" borderId="0" xfId="0" applyNumberFormat="1" applyFont="1"/>
    <xf numFmtId="43" fontId="14" fillId="0" borderId="0" xfId="1" applyFont="1" applyFill="1" applyAlignment="1">
      <alignment horizontal="center"/>
    </xf>
    <xf numFmtId="165" fontId="1" fillId="0" borderId="1" xfId="3" applyNumberFormat="1" applyFont="1" applyFill="1" applyBorder="1"/>
    <xf numFmtId="0" fontId="19" fillId="0" borderId="0" xfId="0" applyFont="1" applyAlignment="1">
      <alignment wrapText="1"/>
    </xf>
    <xf numFmtId="164" fontId="0" fillId="0" borderId="0" xfId="0" applyNumberFormat="1" applyAlignment="1">
      <alignment horizontal="center" vertical="center"/>
    </xf>
    <xf numFmtId="3" fontId="0" fillId="0" borderId="0" xfId="0" applyNumberFormat="1"/>
    <xf numFmtId="0" fontId="8" fillId="0" borderId="0" xfId="0" applyFont="1"/>
    <xf numFmtId="0" fontId="8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164" fontId="22" fillId="0" borderId="0" xfId="1" applyNumberFormat="1" applyFont="1" applyFill="1" applyAlignment="1">
      <alignment horizontal="center" vertical="center"/>
    </xf>
    <xf numFmtId="164" fontId="15" fillId="0" borderId="0" xfId="1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164" fontId="23" fillId="0" borderId="0" xfId="0" applyNumberFormat="1" applyFont="1" applyAlignment="1">
      <alignment vertical="center"/>
    </xf>
    <xf numFmtId="165" fontId="23" fillId="0" borderId="0" xfId="3" applyNumberFormat="1" applyFont="1" applyBorder="1" applyAlignment="1">
      <alignment vertical="center"/>
    </xf>
    <xf numFmtId="164" fontId="23" fillId="0" borderId="0" xfId="1" applyNumberFormat="1" applyFont="1" applyBorder="1" applyAlignment="1">
      <alignment horizontal="center" vertical="center"/>
    </xf>
    <xf numFmtId="164" fontId="23" fillId="0" borderId="3" xfId="0" applyNumberFormat="1" applyFont="1" applyBorder="1" applyAlignment="1">
      <alignment vertical="center"/>
    </xf>
    <xf numFmtId="165" fontId="23" fillId="0" borderId="3" xfId="3" applyNumberFormat="1" applyFont="1" applyFill="1" applyBorder="1" applyAlignment="1">
      <alignment vertical="center"/>
    </xf>
    <xf numFmtId="170" fontId="23" fillId="0" borderId="0" xfId="0" applyNumberFormat="1" applyFont="1" applyAlignment="1">
      <alignment vertical="center"/>
    </xf>
    <xf numFmtId="164" fontId="23" fillId="0" borderId="4" xfId="1" applyNumberFormat="1" applyFont="1" applyBorder="1" applyAlignment="1">
      <alignment vertical="center"/>
    </xf>
    <xf numFmtId="165" fontId="23" fillId="0" borderId="4" xfId="3" applyNumberFormat="1" applyFont="1" applyBorder="1" applyAlignment="1">
      <alignment vertical="center"/>
    </xf>
    <xf numFmtId="43" fontId="19" fillId="0" borderId="0" xfId="1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164" fontId="0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166" fontId="0" fillId="0" borderId="0" xfId="2" applyNumberFormat="1" applyFont="1" applyFill="1"/>
    <xf numFmtId="164" fontId="8" fillId="0" borderId="0" xfId="1" applyNumberFormat="1" applyFont="1" applyFill="1" applyBorder="1"/>
    <xf numFmtId="44" fontId="0" fillId="0" borderId="0" xfId="3" applyFont="1" applyFill="1"/>
    <xf numFmtId="43" fontId="0" fillId="0" borderId="0" xfId="1" applyFont="1" applyFill="1"/>
    <xf numFmtId="43" fontId="0" fillId="0" borderId="0" xfId="1" applyFont="1" applyFill="1" applyBorder="1"/>
    <xf numFmtId="44" fontId="0" fillId="0" borderId="0" xfId="0" applyNumberFormat="1"/>
    <xf numFmtId="0" fontId="18" fillId="0" borderId="0" xfId="0" applyFont="1" applyAlignment="1">
      <alignment horizontal="right" vertical="center"/>
    </xf>
    <xf numFmtId="1" fontId="2" fillId="0" borderId="1" xfId="1" quotePrefix="1" applyNumberFormat="1" applyFont="1" applyFill="1" applyBorder="1" applyAlignment="1">
      <alignment horizontal="center" vertical="center"/>
    </xf>
    <xf numFmtId="15" fontId="2" fillId="0" borderId="1" xfId="0" quotePrefix="1" applyNumberFormat="1" applyFont="1" applyBorder="1" applyAlignment="1">
      <alignment horizontal="center" vertical="center"/>
    </xf>
    <xf numFmtId="15" fontId="0" fillId="0" borderId="0" xfId="0" quotePrefix="1" applyNumberFormat="1" applyAlignment="1">
      <alignment vertical="center"/>
    </xf>
    <xf numFmtId="165" fontId="0" fillId="0" borderId="1" xfId="0" applyNumberFormat="1" applyBorder="1" applyAlignment="1">
      <alignment vertical="center"/>
    </xf>
    <xf numFmtId="0" fontId="19" fillId="0" borderId="0" xfId="0" applyFont="1" applyAlignment="1">
      <alignment horizontal="left" vertical="top" wrapText="1"/>
    </xf>
    <xf numFmtId="164" fontId="15" fillId="2" borderId="0" xfId="1" applyNumberFormat="1" applyFont="1" applyFill="1" applyAlignment="1">
      <alignment vertical="center"/>
    </xf>
    <xf numFmtId="165" fontId="23" fillId="0" borderId="0" xfId="3" applyNumberFormat="1" applyFont="1" applyFill="1" applyBorder="1" applyAlignment="1">
      <alignment vertical="center"/>
    </xf>
    <xf numFmtId="10" fontId="4" fillId="0" borderId="0" xfId="0" applyNumberFormat="1" applyFont="1"/>
    <xf numFmtId="9" fontId="0" fillId="0" borderId="0" xfId="2" applyFont="1"/>
    <xf numFmtId="171" fontId="0" fillId="0" borderId="0" xfId="0" applyNumberFormat="1"/>
    <xf numFmtId="171" fontId="0" fillId="0" borderId="0" xfId="1" applyNumberFormat="1" applyFont="1" applyFill="1" applyBorder="1"/>
    <xf numFmtId="171" fontId="0" fillId="0" borderId="0" xfId="0" applyNumberFormat="1" applyAlignment="1">
      <alignment vertical="center"/>
    </xf>
    <xf numFmtId="171" fontId="0" fillId="0" borderId="1" xfId="0" applyNumberFormat="1" applyBorder="1" applyAlignment="1">
      <alignment vertical="center"/>
    </xf>
    <xf numFmtId="171" fontId="0" fillId="0" borderId="0" xfId="3" applyNumberFormat="1" applyFont="1" applyFill="1"/>
    <xf numFmtId="165" fontId="26" fillId="0" borderId="0" xfId="6" applyNumberFormat="1" applyFill="1"/>
    <xf numFmtId="172" fontId="0" fillId="0" borderId="0" xfId="1" applyNumberFormat="1" applyFont="1"/>
    <xf numFmtId="49" fontId="27" fillId="0" borderId="0" xfId="0" applyNumberFormat="1" applyFont="1"/>
    <xf numFmtId="49" fontId="8" fillId="0" borderId="0" xfId="0" applyNumberFormat="1" applyFont="1" applyAlignment="1">
      <alignment vertical="center"/>
    </xf>
    <xf numFmtId="49" fontId="8" fillId="0" borderId="0" xfId="0" quotePrefix="1" applyNumberFormat="1" applyFont="1" applyAlignment="1">
      <alignment vertical="center"/>
    </xf>
    <xf numFmtId="164" fontId="8" fillId="0" borderId="0" xfId="1" applyNumberFormat="1" applyFont="1" applyFill="1" applyBorder="1" applyAlignment="1">
      <alignment horizontal="right"/>
    </xf>
    <xf numFmtId="164" fontId="8" fillId="0" borderId="3" xfId="1" applyNumberFormat="1" applyFont="1" applyFill="1" applyBorder="1"/>
    <xf numFmtId="166" fontId="8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49" fontId="0" fillId="0" borderId="0" xfId="0" quotePrefix="1" applyNumberFormat="1" applyAlignment="1">
      <alignment horizontal="left" vertical="center"/>
    </xf>
    <xf numFmtId="164" fontId="0" fillId="0" borderId="0" xfId="1" applyNumberFormat="1" applyFont="1" applyFill="1" applyBorder="1" applyAlignment="1"/>
    <xf numFmtId="164" fontId="1" fillId="0" borderId="2" xfId="1" applyNumberFormat="1" applyFont="1" applyFill="1" applyBorder="1"/>
    <xf numFmtId="165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0" fillId="0" borderId="0" xfId="3" applyFont="1" applyAlignment="1">
      <alignment horizontal="center" vertical="center"/>
    </xf>
    <xf numFmtId="44" fontId="2" fillId="0" borderId="0" xfId="3" applyFont="1" applyAlignment="1">
      <alignment horizontal="center" vertical="center"/>
    </xf>
    <xf numFmtId="44" fontId="2" fillId="0" borderId="0" xfId="0" applyNumberFormat="1" applyFont="1"/>
    <xf numFmtId="0" fontId="1" fillId="0" borderId="0" xfId="0" applyFont="1"/>
    <xf numFmtId="165" fontId="1" fillId="0" borderId="0" xfId="0" applyNumberFormat="1" applyFont="1"/>
    <xf numFmtId="164" fontId="2" fillId="0" borderId="0" xfId="1" applyNumberFormat="1" applyFont="1"/>
    <xf numFmtId="164" fontId="2" fillId="0" borderId="0" xfId="1" applyNumberFormat="1" applyFont="1" applyAlignment="1">
      <alignment vertical="center"/>
    </xf>
    <xf numFmtId="44" fontId="1" fillId="0" borderId="0" xfId="3" applyFont="1"/>
    <xf numFmtId="44" fontId="2" fillId="0" borderId="0" xfId="3" applyFont="1" applyAlignment="1">
      <alignment vertical="center"/>
    </xf>
    <xf numFmtId="44" fontId="1" fillId="0" borderId="0" xfId="3" applyFont="1" applyFill="1"/>
    <xf numFmtId="44" fontId="2" fillId="0" borderId="0" xfId="3" applyFont="1"/>
    <xf numFmtId="0" fontId="22" fillId="0" borderId="0" xfId="0" applyFont="1"/>
    <xf numFmtId="0" fontId="22" fillId="0" borderId="0" xfId="0" applyFont="1" applyAlignment="1">
      <alignment horizontal="right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8" fillId="0" borderId="0" xfId="3" applyNumberFormat="1" applyFont="1" applyFill="1"/>
    <xf numFmtId="165" fontId="8" fillId="0" borderId="0" xfId="0" applyNumberFormat="1" applyFont="1"/>
    <xf numFmtId="164" fontId="8" fillId="0" borderId="0" xfId="1" applyNumberFormat="1" applyFont="1" applyFill="1"/>
    <xf numFmtId="164" fontId="8" fillId="0" borderId="0" xfId="0" applyNumberFormat="1" applyFont="1"/>
    <xf numFmtId="164" fontId="8" fillId="0" borderId="1" xfId="1" applyNumberFormat="1" applyFont="1" applyFill="1" applyBorder="1"/>
    <xf numFmtId="164" fontId="8" fillId="0" borderId="1" xfId="0" applyNumberFormat="1" applyFont="1" applyBorder="1"/>
    <xf numFmtId="0" fontId="8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10" fontId="8" fillId="0" borderId="0" xfId="0" applyNumberFormat="1" applyFont="1" applyAlignment="1">
      <alignment vertical="center"/>
    </xf>
    <xf numFmtId="9" fontId="8" fillId="0" borderId="0" xfId="0" applyNumberFormat="1" applyFont="1" applyAlignment="1">
      <alignment vertical="center"/>
    </xf>
    <xf numFmtId="9" fontId="4" fillId="0" borderId="0" xfId="0" applyNumberFormat="1" applyFont="1" applyAlignment="1">
      <alignment vertical="center"/>
    </xf>
    <xf numFmtId="0" fontId="2" fillId="0" borderId="0" xfId="1" applyNumberFormat="1" applyFont="1" applyFill="1" applyAlignment="1">
      <alignment horizontal="right"/>
    </xf>
    <xf numFmtId="0" fontId="0" fillId="0" borderId="0" xfId="0" applyAlignment="1">
      <alignment vertical="center" wrapText="1"/>
    </xf>
    <xf numFmtId="165" fontId="1" fillId="0" borderId="2" xfId="3" applyNumberFormat="1" applyFont="1" applyFill="1" applyBorder="1"/>
    <xf numFmtId="165" fontId="8" fillId="0" borderId="0" xfId="1" applyNumberFormat="1" applyFont="1" applyFill="1" applyBorder="1"/>
    <xf numFmtId="165" fontId="8" fillId="0" borderId="3" xfId="3" applyNumberFormat="1" applyFont="1" applyFill="1" applyBorder="1"/>
    <xf numFmtId="165" fontId="8" fillId="0" borderId="0" xfId="3" applyNumberFormat="1" applyFont="1" applyFill="1" applyBorder="1"/>
    <xf numFmtId="165" fontId="1" fillId="0" borderId="1" xfId="1" applyNumberFormat="1" applyFont="1" applyFill="1" applyBorder="1"/>
    <xf numFmtId="0" fontId="28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37" fontId="8" fillId="0" borderId="1" xfId="0" applyNumberFormat="1" applyFont="1" applyBorder="1"/>
    <xf numFmtId="0" fontId="8" fillId="0" borderId="0" xfId="0" applyFont="1" applyAlignment="1">
      <alignment horizontal="right"/>
    </xf>
    <xf numFmtId="0" fontId="29" fillId="0" borderId="0" xfId="0" applyFont="1"/>
    <xf numFmtId="0" fontId="30" fillId="0" borderId="0" xfId="0" applyFont="1"/>
    <xf numFmtId="37" fontId="2" fillId="0" borderId="1" xfId="0" applyNumberFormat="1" applyFont="1" applyBorder="1"/>
    <xf numFmtId="0" fontId="0" fillId="0" borderId="1" xfId="0" applyBorder="1"/>
    <xf numFmtId="14" fontId="2" fillId="0" borderId="1" xfId="0" applyNumberFormat="1" applyFont="1" applyBorder="1"/>
    <xf numFmtId="37" fontId="0" fillId="0" borderId="1" xfId="0" applyNumberFormat="1" applyBorder="1"/>
    <xf numFmtId="37" fontId="28" fillId="0" borderId="1" xfId="0" applyNumberFormat="1" applyFont="1" applyBorder="1" applyAlignment="1">
      <alignment horizontal="center"/>
    </xf>
    <xf numFmtId="173" fontId="0" fillId="0" borderId="1" xfId="0" applyNumberFormat="1" applyBorder="1"/>
    <xf numFmtId="37" fontId="0" fillId="0" borderId="0" xfId="0" applyNumberFormat="1"/>
    <xf numFmtId="174" fontId="0" fillId="0" borderId="1" xfId="0" applyNumberFormat="1" applyBorder="1"/>
    <xf numFmtId="14" fontId="0" fillId="0" borderId="0" xfId="0" applyNumberFormat="1"/>
    <xf numFmtId="174" fontId="0" fillId="0" borderId="0" xfId="0" applyNumberFormat="1"/>
    <xf numFmtId="14" fontId="0" fillId="0" borderId="0" xfId="0" applyNumberFormat="1" applyAlignment="1">
      <alignment horizontal="right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9" fillId="0" borderId="0" xfId="0" applyFont="1"/>
    <xf numFmtId="0" fontId="5" fillId="0" borderId="0" xfId="0" applyFont="1"/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164" fontId="9" fillId="0" borderId="0" xfId="0" applyNumberFormat="1" applyFont="1"/>
    <xf numFmtId="10" fontId="9" fillId="0" borderId="0" xfId="0" applyNumberFormat="1" applyFont="1" applyAlignment="1">
      <alignment vertical="center"/>
    </xf>
    <xf numFmtId="164" fontId="9" fillId="0" borderId="0" xfId="1" applyNumberFormat="1" applyFont="1"/>
    <xf numFmtId="164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left" vertical="top" wrapText="1"/>
    </xf>
  </cellXfs>
  <cellStyles count="7">
    <cellStyle name="Comma" xfId="1" builtinId="3"/>
    <cellStyle name="Comma 2" xfId="5" xr:uid="{00000000-0005-0000-0000-000001000000}"/>
    <cellStyle name="Currency" xfId="3" builtinId="4"/>
    <cellStyle name="Hyperlink" xfId="6" builtinId="8"/>
    <cellStyle name="Normal" xfId="0" builtinId="0"/>
    <cellStyle name="Normal 2" xfId="4" xr:uid="{00000000-0005-0000-0000-000005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styles" Target="styl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ome%20Taxes\Tax%20Returns\Cky\2001\Return%20Summ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dupont.com/Documents%20and%20Settings/MALMBERC/My%20Documents/blank%20fi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dupont.com/MYDOCU~1/EXCEL/Q199SP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tmgrp.sharepoint.com/MYDOCU~1/EXCEL/Q199SP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ial%20Plans/Columbia%20Gas%20of%20Pennsylvania/2013/13Aug7+5/CPAFedBud%2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ero5%20FIT%20Return\CGV\G-P-08-4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06bxd\Local%20Settings\Temporary%20Internet%20Files\OLKDC\2009%20ANNUAL%20BONUS%20ACCRUAL%20-%20Q2%2006%2030%20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TAX/4000%20-%20Property%20Tax%20and%20Depreciation/4675%20-%20Book%20Depreciation/Depreciation/AnnualProductionSummary/Noon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PC\2002%20Budget\2002%20Budget%20Files-TPC%203%20&amp;%209\3&amp;9%202002%20TPC_Elec%20Trad%20Plan%20Update%20wout%20C&amp;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common\Report15\10-K\MD&amp;A%20-%20Annual\MDA%20-%20Annual%20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common\Report13\10-Q\Q3\10Q%20Q3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H\Federal\00Rtrn\PensionRestorSummar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common\Report12\10Q\Q3\10Q%20q3%20201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common\Report15\10-K\MD&amp;A%20-%20Annual\ANRE%202014%20pt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Budget%20Department\Department%20Files\Annual%20Report%20Data\Selected%20Financial%20Data-06.08.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grp\common\Report15\10-K\MD&amp;A%20-%20Annual\MDA%20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Audits\Reserve%20Study\2003\CMD%20Reserve%20Study%2020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grp/genactg/FIN21/1Q21_QP/PNG/Q1%20Peoples%20QtrPak%20Consolidated%20423.2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alloc\Local%20Settings\Temporary%20Internet%20Files\Content.Outlook\QQ005Q07\Flash%202011_D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grp\Treasury\Finance\Operating%20Budget\Department%20Files\Five%20Year%20Plan\2012-2016\5%20YR%20Plan-OCT\Summary\BOARD%20SLIDES%20DFT%20080212%20(v9)-AUG2%20BR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ome.gs.com/ir/models/pcsResGD.ggi?parms@X@DOC:590445@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02Vouch\Cmd\CMDVOU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1%20Corporate%20Financial%20Planning\2001%20%208+4%20updates_2002%20Budget\TPC\8&amp;4%20TPC-NEW_CO%20CFP%20Submitted%2010-2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YNMAWRFILE\Shared\fingrp\TAX\Tax%20Returns\Tax%20Returns%20-%202004\Aqua%20PA\2004%20Tax%20Spreadsheet%20-%20P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ynmawrfile\shared\fingrp\genactg\FIN21\Segment%20Footnote%20-%20Q2%20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ial%20Plans/Columbia%20Gas%20of%20Maryland/2012/12Aug7+5/CMDFEDBU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!Working\Desktop\Client%20Folders\Fresenius%20Medical\ChartofAcctMappingPtrshp02062009_KB0207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vmntfil02p\windows\TEMP\Q199SP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johnson\LOCALS~1\Temp\2001%20Forecast%206%20&amp;%206%20Expected%20v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grp/genactg/FIN20/3Q20_QP/PNG%20Reporting/Q3%20Peoples%20QtrPak%20Consolidated%2010.29.20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XCEL\STATE\12-31-01%20PA%20STATE%20EXTENSION%20REQUES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RB\Capital\Illinois\2008\September\2008%20Working%20Budget%2010-18-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e/Finshare/GENACCT/Dorothy's%20Files/PNG%20Pooling%20Actual/Dec-2019%20Pooling%20Posted%20Jan-2020/Journal%20Entries/2020.01%20P1%20Pooling%20Uploa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MD\2003%20Final%20Accrual\Sec%20263A-Avoided%20Costs-Capitalized%20Intere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loc\Desktop\PA%20Local%20542%20Labor%20%20Benefits%20-%202016%20Budget%20-%2008.27.15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Tax%20Returns\Coh\2001%20Reconfigur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_Plans_Budgets\5-year%20planning\2014\Budget%20Model\PTWP\PTWP%202014%20Financial%20Model%20BUDGET%20Corrected%20DIT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e/Finshare/GENACT/SUD%20Entries%20-%20Aug%202020/SAP%20Entry%20-%20SUD%2017%20PNG%20$1,853,285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Income%20Taxes/Financial%20Plan/A-CONSOLIDATED/2010%2011&amp;1/Taxable%20income%20with%20100%25%20bonu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%23104274\LOCALS~1\Temp\c.notes.data\8&amp;42003_%206-6-2ProfitShareingadjusted0616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234\06welf\othsys\TEAM\Pricing\2007%20CIGNA%20Budget%20Rate%20Development-Medic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e/Finshare/GENACCT/Dorothy's%20Files/PNG%20Pooling%20Actual/Mar-2020%20Pooling%20Posted%20Apr-2020/Apr%202020%20Upload%20PNG%20Pooli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RB\Capital\Illinois\2007\Total%20State\December\2007%20Capital%201-15-08%20-%20IL%20December%20actual%20compared%20with%20Novemb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YNMAWRFILE\Shared\Documents%20and%20Settings\guajpae1\Local%20Settings\Temporary%20Internet%20Files\OLK17\03%202005%20StorageClosePackag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M_071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myokitis\Local%20Settings\Temp\orion\Other%20Projects_12-31-05%20Provision%20Model_2935861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Consumers%20Ohio/Rates%20Filings/Combined%20Lake-American-Masury%202017/Completed%20files/SFR%2016-0907-WW-AIR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brecht\Documents\Financial%20Reporting\aa_financial_statements_Q3_2020copy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brecht\Documents\Financial%20Reporting\Q3%202020\aa_financial_statements_Q3_2020copy10.22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ynmawrfile\shared\fingrp\genactg\FIN18\Board%20Report\Q4\aa_financial_statements_Q4_201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grp/genactg/FIN21/Board%20Report/Q1/aa_financial_statements_Q1_2021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grp\Treasury\Finance\Operating%20Budget\Department%20Files\Cheah\2010%20Budget\Share%20Data%20Upload%200219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inancial%20Plans/Columbia%20Gas%20of%20Kentucky/2008/08Aug7+5/CKYFedBu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tgsullivan\Local%20Settings\Temp\orion\Other%20Projects_2006%20%20Year-End%20Provision%20_3891069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isslmfs1\home\Documents%20and%20Settings\Josh\Desktop\CH-TCP%20Projection%20Summary%2003-0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grp\Treasury\Finance\Operating%20Budget\2013%20Budget\Summary\BOARD%20SLIDES%20DFT%20080212%20(v9)-AUG2%20BRD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psffile\data\BBIFNA%20fund\PORTFOLIO%20COMPANIES\Myria%20NGPL\Myria%20Pipeline\05%20Reconciliations\Reconciliations\Myria%20-%20Acquisition%20Rec\2009\Myria%20Acquisition%20-%20Recons%20-%20Feb%20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twilmus\Local%20Settings\Temp\orion\Other%20Projects_2006%20%20Year-End%20Provision%20_3891069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cchubbjr\Local%20Settings\Temporary%20Internet%20Files\OLK81\RTI_2005_Prov%20Rec%2012_02_0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tgsullivan\Local%20Settings\Temp\orion\Other%20Projects_Year%20End%20Tax%20Reserve%20Anal_4747632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99finacc\Cmd\%2313%20CUSTOMER%20ADVANCE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Financial%20Plans/Columbia%20Gas%20of%20Pennsylvania/2008/08Aug7+5/CPAFedBu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%20Mercury\2018\2-%20Comprehensive%20Diligence%20(2018)\Diligence%20Workstreams\1%20-%20Valuation%20and%20pricing%20strategy\Project%20Mercury%20--%204-18-2019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oples_Plans_Budgets\5-year%20planning\2013\Revenue%20Detail\PTWP\Peoples%20TWP%205%20Year%20Rev%20Forecast%20-%20Planning-T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grp\Treasury\Finance\Operating%20Budget\Department%20Files\Five%20Year%20Plan\2012-2016\Board%20Prep\BRD%20MTG-2\BRD%20MTG-3\BOARD%20SLIDES%20DFT%20083012%20(v10)%20Original%20Plan%20-%20For%20Mtg%2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vmntfil02p\Documents%20and%20Settings\MALMBERC\My%20Documents\blank%20fil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bradle\AppData\Local\Microsoft\Windows\INetCache\Content.Outlook\BGOBHL82\Q1%20Peoples%20QtrPak%20Consolidated%204.21.2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OH\2003%20Final%20Accrual\2003%20COH%20Final%20Accru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.amr.kpmg.com/Users/melissasmith/AppData/Local/Temp/orion/S-03%20Allocation%20-%20Apportionment_GSK%20LLC%202010%20Inventoryxls_93162548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tmgrp.sharepoint.com/Users/cmachesney/AppData/Local/Microsoft/Windows/Temporary%20Internet%20Files/Content.Outlook/BE4EFS30/Plant%20DD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I06\Documents%20and%20Settings\twilmus\Local%20Settings\Temp\orion\Other%20Projects_12-31-05%20Provision%20Model_2935861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egulatedconsultants.sharepoint.com/Consumers%20Ohio/Rates%20Filings/Combined%20Lake-American-Masury%202017/Completed%20files/WP%2016-0907-WW-AI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%20Retrieve%20Files\FinancialPlanning\BUDGET%200&amp;12\3Loaded\NFC075_Bud012cy_N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vmntfil02p\DOCUME~1\wadefj\LOCALS~1\Temp\notes4DCB81\WIN%2012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blythemg\LOCALS~1\Temp\notes4DCB81\Cyrel02financialsDec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B"/>
      <sheetName val="INDEX"/>
      <sheetName val="Sch M"/>
      <sheetName val="2000FASB"/>
      <sheetName val="1"/>
      <sheetName val="Limestone"/>
      <sheetName val="Legalexp"/>
      <sheetName val="2"/>
      <sheetName val="3"/>
      <sheetName val="Buildr"/>
      <sheetName val="4"/>
      <sheetName val="CIAC"/>
      <sheetName val="5"/>
      <sheetName val="CUST ADV"/>
      <sheetName val="6"/>
      <sheetName val="7"/>
      <sheetName val="GP opt"/>
      <sheetName val="8"/>
      <sheetName val="RIP"/>
      <sheetName val="9"/>
      <sheetName val="CNTRY CLB"/>
      <sheetName val="10"/>
      <sheetName val="Int Rec"/>
      <sheetName val="11"/>
      <sheetName val="RES STK"/>
      <sheetName val="12"/>
      <sheetName val="DIS"/>
      <sheetName val="13"/>
      <sheetName val="Leg Lia"/>
      <sheetName val="14"/>
      <sheetName val="191 (2)"/>
      <sheetName val="15"/>
      <sheetName val="191 (4)"/>
      <sheetName val="16"/>
      <sheetName val="Ret Agr"/>
      <sheetName val="17"/>
      <sheetName val="I&amp;D"/>
      <sheetName val="18"/>
      <sheetName val="CONT INT"/>
      <sheetName val="19"/>
      <sheetName val="Vac Acc"/>
      <sheetName val="Vac corr"/>
      <sheetName val="20"/>
      <sheetName val="Bk. Depr"/>
      <sheetName val="21&amp;22"/>
      <sheetName val="DEBT"/>
      <sheetName val="23"/>
      <sheetName val="Removal"/>
      <sheetName val="24&amp;37"/>
      <sheetName val="25"/>
      <sheetName val="bus meals"/>
      <sheetName val="26"/>
      <sheetName val="27"/>
      <sheetName val="27A"/>
      <sheetName val="28"/>
      <sheetName val="Fed Sum"/>
      <sheetName val="190"/>
      <sheetName val="282"/>
      <sheetName val="283"/>
      <sheetName val="254"/>
      <sheetName val="409"/>
      <sheetName val="29"/>
      <sheetName val="St Sum"/>
      <sheetName val="409 ST"/>
      <sheetName val="30"/>
      <sheetName val="30a"/>
      <sheetName val="31"/>
      <sheetName val="Cap Int"/>
      <sheetName val="Rate Calc"/>
      <sheetName val="32"/>
      <sheetName val="PAC"/>
      <sheetName val="33&amp;42"/>
      <sheetName val="Sch M Calc"/>
      <sheetName val="34"/>
      <sheetName val="2002"/>
      <sheetName val="35"/>
      <sheetName val="Off Sys"/>
      <sheetName val="36"/>
      <sheetName val="37"/>
      <sheetName val="LOSS RET"/>
      <sheetName val="38"/>
      <sheetName val="NON-Q"/>
      <sheetName val="39"/>
      <sheetName val="CAP"/>
      <sheetName val="40"/>
      <sheetName val="CMEPDAP"/>
      <sheetName val="41"/>
      <sheetName val="SPEC EMP PL"/>
      <sheetName val="43"/>
      <sheetName val="Char cont"/>
      <sheetName val="44"/>
      <sheetName val="45"/>
      <sheetName val="Sheet1"/>
      <sheetName val="46"/>
      <sheetName val="DEF COMP"/>
      <sheetName val="47"/>
      <sheetName val="Sheet2"/>
      <sheetName val="48"/>
      <sheetName val="RATE CASE EXP"/>
      <sheetName val="49"/>
      <sheetName val="OPEB"/>
      <sheetName val="OPEB (2)"/>
      <sheetName val="50"/>
      <sheetName val="DEF DIR"/>
      <sheetName val="51"/>
      <sheetName val="191"/>
      <sheetName val="52"/>
      <sheetName val="SFAS 133"/>
      <sheetName val="53"/>
      <sheetName val="Shell (43)"/>
      <sheetName val="Shell (44)"/>
      <sheetName val="Module1"/>
      <sheetName val="Sheet3"/>
      <sheetName val="Shell (45)"/>
      <sheetName val="Shell (46)"/>
      <sheetName val="Shell (47)"/>
      <sheetName val="Shell (2)"/>
      <sheetName val="Shell (36)"/>
      <sheetName val="Shell (24)"/>
      <sheetName val="24&amp;56"/>
      <sheetName val="She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GRAPHDATA"/>
      <sheetName val="TYPAR"/>
      <sheetName val="SP Sales Var Report"/>
      <sheetName val="FPDE-Var Table"/>
      <sheetName val="FPDE-Fixed Table"/>
      <sheetName val="MPE Table"/>
      <sheetName val="Plant Fixed Table"/>
      <sheetName val="FA.DC Adj"/>
      <sheetName val="Capex Table"/>
      <sheetName val="Inventory Table"/>
      <sheetName val="IDS Table"/>
      <sheetName val="AP 'S ANALYSIS"/>
      <sheetName val="1H Waterfall"/>
      <sheetName val="Supply Chain"/>
      <sheetName val="PTOI"/>
      <sheetName val="Selections"/>
      <sheetName val="C LTV"/>
      <sheetName val="SP_Sales_Var_Report"/>
      <sheetName val="FPDE-Var_Table"/>
      <sheetName val="FPDE-Fixed_Table"/>
      <sheetName val="MPE_Table"/>
      <sheetName val="Plant_Fixed_Table"/>
      <sheetName val="FA_DC_Adj"/>
      <sheetName val="Capex_Table"/>
      <sheetName val="Inventory_Table"/>
      <sheetName val="IDS_Table"/>
      <sheetName val="Data Planting CY2017"/>
      <sheetName val="Supply_Chain"/>
      <sheetName val="1H_Waterfa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S CHART"/>
      <sheetName val="DANS CHART (2)"/>
      <sheetName val="TC-SUM (2)"/>
      <sheetName val="Price-Volume"/>
      <sheetName val="OIL prices"/>
      <sheetName val="EXPORTS"/>
      <sheetName val="ADJ SUMM ex affil"/>
      <sheetName val="MARCH MONTH"/>
      <sheetName val="SEG RECAP"/>
      <sheetName val="SEG RECAP inv aff"/>
      <sheetName val="WW"/>
      <sheetName val="WW PRICE EFFECT SORT"/>
      <sheetName val="WW VOLUME EFFECT SORT"/>
      <sheetName val="WW BY SEGMENT"/>
      <sheetName val="NYLON ANALYSIS"/>
      <sheetName val="NYLON ANALYSIS (2)"/>
      <sheetName val="WW INC AFF"/>
      <sheetName val="WW INC AFF (2)"/>
      <sheetName val="oem finishes"/>
      <sheetName val="US"/>
      <sheetName val="US (2)"/>
      <sheetName val="US INCL AFFIL"/>
      <sheetName val="EUR"/>
      <sheetName val="AP"/>
      <sheetName val="AP SPEC &amp; PERF"/>
      <sheetName val="1Q SPI RAW DATA"/>
      <sheetName val="RAW DATA 1Q99 INC AFF"/>
      <sheetName val="Q199 SPD  DATA"/>
      <sheetName val="SEG SORT"/>
      <sheetName val="AG RAW DATA"/>
      <sheetName val="AG WW"/>
      <sheetName val="AG US"/>
      <sheetName val="AG EUR"/>
      <sheetName val="AG AP"/>
      <sheetName val="WW 99&amp;98 EX AFFIL"/>
      <sheetName val="UJ 99&amp;98 EX AFIL"/>
      <sheetName val="BBUS99&amp;98 EX AFFIL"/>
      <sheetName val="EUR 99&amp;98 EX AFF"/>
      <sheetName val="AP 99&amp;98 EX AFFIL"/>
      <sheetName val="AG PROD PRICE ANALYSIS"/>
      <sheetName val="AP 'S ANALYSIS"/>
      <sheetName val="AP ATOI"/>
      <sheetName val="MONTH"/>
      <sheetName val="TO-DATE"/>
      <sheetName val="2WDEST"/>
      <sheetName val="SEG RECAP YTD"/>
      <sheetName val=" calc examples"/>
      <sheetName val=" calc examples (2)"/>
      <sheetName val="WW NEW SEG BASIS"/>
      <sheetName val="polyester enterprise"/>
      <sheetName val="WW NEW SEG EX CRONAR"/>
      <sheetName val="           calc example"/>
      <sheetName val="WW price array"/>
      <sheetName val="WW Vol array"/>
      <sheetName val="Pivot 1"/>
      <sheetName val="Pre-upload"/>
      <sheetName val="DANS_CHART"/>
      <sheetName val="DANS_CHART_(2)"/>
      <sheetName val="TC-SUM_(2)"/>
      <sheetName val="OIL_prices"/>
      <sheetName val="ADJ_SUMM_ex_affil"/>
      <sheetName val="MARCH_MONTH"/>
      <sheetName val="SEG_RECAP"/>
      <sheetName val="SEG_RECAP_inv_aff"/>
      <sheetName val="WW_PRICE_EFFECT_SORT"/>
      <sheetName val="WW_VOLUME_EFFECT_SORT"/>
      <sheetName val="WW_BY_SEGMENT"/>
      <sheetName val="NYLON_ANALYSIS"/>
      <sheetName val="NYLON_ANALYSIS_(2)"/>
      <sheetName val="WW_INC_AFF"/>
      <sheetName val="WW_INC_AFF_(2)"/>
      <sheetName val="oem_finishes"/>
      <sheetName val="US_(2)"/>
      <sheetName val="US_INCL_AFFIL"/>
      <sheetName val="AP_SPEC_&amp;_PERF"/>
      <sheetName val="1Q_SPI_RAW_DATA"/>
      <sheetName val="RAW_DATA_1Q99_INC_AFF"/>
      <sheetName val="Q199_SPD__DATA"/>
      <sheetName val="SEG_SORT"/>
      <sheetName val="AG_RAW_DATA"/>
      <sheetName val="AG_WW"/>
      <sheetName val="AG_US"/>
      <sheetName val="AG_EUR"/>
      <sheetName val="AG_AP"/>
      <sheetName val="WW_99&amp;98_EX_AFFIL"/>
      <sheetName val="UJ_99&amp;98_EX_AFIL"/>
      <sheetName val="BBUS99&amp;98_EX_AFFIL"/>
      <sheetName val="EUR_99&amp;98_EX_AFF"/>
      <sheetName val="AP_99&amp;98_EX_AFFIL"/>
      <sheetName val="AG_PROD_PRICE_ANALYSIS"/>
      <sheetName val="AP_'S_ANALYSIS"/>
      <sheetName val="AP_ATOI"/>
      <sheetName val="SEG_RECAP_YTD"/>
      <sheetName val="_calc_examples"/>
      <sheetName val="_calc_examples_(2)"/>
      <sheetName val="WW_NEW_SEG_BASIS"/>
      <sheetName val="polyester_enterprise"/>
      <sheetName val="WW_NEW_SEG_EX_CRONAR"/>
      <sheetName val="___________calc_example"/>
      <sheetName val="WW_price_array"/>
      <sheetName val="WW_Vol_array"/>
      <sheetName val="1H Waterfall"/>
      <sheetName val="PTOI"/>
      <sheetName val="Selections"/>
      <sheetName val="#REF"/>
      <sheetName val="Sheet3"/>
      <sheetName val="SUMMARY"/>
      <sheetName val="v02"/>
      <sheetName val="Reference"/>
      <sheetName val="Data"/>
      <sheetName val="Indian_Second_hist"/>
      <sheetName val="1H_Waterf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S CHART"/>
      <sheetName val="DANS CHART (2)"/>
      <sheetName val="TC-SUM (2)"/>
      <sheetName val="Price-Volume"/>
      <sheetName val="OIL prices"/>
      <sheetName val="EXPORTS"/>
      <sheetName val="ADJ SUMM ex affil"/>
      <sheetName val="MARCH MONTH"/>
      <sheetName val="SEG RECAP"/>
      <sheetName val="SEG RECAP inv aff"/>
      <sheetName val="WW"/>
      <sheetName val="WW PRICE EFFECT SORT"/>
      <sheetName val="WW VOLUME EFFECT SORT"/>
      <sheetName val="WW BY SEGMENT"/>
      <sheetName val="NYLON ANALYSIS"/>
      <sheetName val="NYLON ANALYSIS (2)"/>
      <sheetName val="WW INC AFF"/>
      <sheetName val="WW INC AFF (2)"/>
      <sheetName val="oem finishes"/>
      <sheetName val="US"/>
      <sheetName val="US (2)"/>
      <sheetName val="US INCL AFFIL"/>
      <sheetName val="EUR"/>
      <sheetName val="AP"/>
      <sheetName val="AP SPEC &amp; PERF"/>
      <sheetName val="1Q SPI RAW DATA"/>
      <sheetName val="RAW DATA 1Q99 INC AFF"/>
      <sheetName val="Q199 SPD  DATA"/>
      <sheetName val="SEG SORT"/>
      <sheetName val="AG RAW DATA"/>
      <sheetName val="AG WW"/>
      <sheetName val="AG US"/>
      <sheetName val="AG EUR"/>
      <sheetName val="AG AP"/>
      <sheetName val="WW 99&amp;98 EX AFFIL"/>
      <sheetName val="UJ 99&amp;98 EX AFIL"/>
      <sheetName val="BBUS99&amp;98 EX AFFIL"/>
      <sheetName val="EUR 99&amp;98 EX AFF"/>
      <sheetName val="AP 99&amp;98 EX AFFIL"/>
      <sheetName val="AG PROD PRICE ANALYSIS"/>
      <sheetName val="AP 'S ANALYSIS"/>
      <sheetName val="AP ATOI"/>
      <sheetName val="MONTH"/>
      <sheetName val="TO-DATE"/>
      <sheetName val="2WDEST"/>
      <sheetName val="SEG RECAP YTD"/>
      <sheetName val=" calc examples"/>
      <sheetName val=" calc examples (2)"/>
      <sheetName val="WW NEW SEG BASIS"/>
      <sheetName val="polyester enterprise"/>
      <sheetName val="WW NEW SEG EX CRONAR"/>
      <sheetName val="           calc example"/>
      <sheetName val="WW price array"/>
      <sheetName val="WW Vol array"/>
      <sheetName val="#REF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ed ETR"/>
      <sheetName val="State ETR"/>
      <sheetName val="CPA Plan to Plan"/>
      <sheetName val="Submission Check"/>
      <sheetName val="State NOL Calc Submission"/>
      <sheetName val="Source &amp; Use"/>
      <sheetName val="Valid"/>
      <sheetName val="Valid Non Input"/>
      <sheetName val="Inventory Sch. M"/>
      <sheetName val="Exp Check"/>
      <sheetName val="FT Deferred Split"/>
      <sheetName val="SFAS 109"/>
      <sheetName val="DeprData"/>
      <sheetName val="khalix"/>
      <sheetName val="data"/>
      <sheetName val="lifo"/>
      <sheetName val="rate"/>
      <sheetName val="cstcpa12 na"/>
      <sheetName val="STXCPA"/>
      <sheetName val="Format 1 with description"/>
      <sheetName val="Export"/>
      <sheetName val="ETR"/>
      <sheetName val="NOL Utilization"/>
      <sheetName val="Macros"/>
      <sheetName val="Exp Check Annual"/>
      <sheetName val="AMT Adj"/>
      <sheetName val="TI Compare"/>
      <sheetName val="Tax Rec"/>
      <sheetName val="Bldr Incentive"/>
      <sheetName val="Rate Base Items"/>
      <sheetName val="FT Analysis"/>
    </sheetNames>
    <sheetDataSet>
      <sheetData sheetId="0">
        <row r="25">
          <cell r="I25">
            <v>5000000</v>
          </cell>
          <cell r="N25">
            <v>5000000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g-p-08-401-save on this tab"/>
      <sheetName val="Parse"/>
      <sheetName val="JE"/>
      <sheetName val="SETUP"/>
      <sheetName val="MCF"/>
      <sheetName val="LNG"/>
      <sheetName val="GALLONS"/>
      <sheetName val="not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NOCO BASED TARGETS"/>
      <sheetName val="Accounting Worksheet"/>
      <sheetName val="2009 Accrual Summary"/>
      <sheetName val="Knoxville"/>
      <sheetName val="GraniteCity"/>
      <sheetName val="IndianaHarbor"/>
      <sheetName val="Jewell"/>
      <sheetName val="Haverhill"/>
      <sheetName val="Configu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aterside"/>
      <sheetName val="WatersideDock"/>
      <sheetName val="EastRiverStation"/>
      <sheetName val="HudsonAvenue"/>
      <sheetName val="74thStreet"/>
      <sheetName val="59thStreet"/>
      <sheetName val="RavenswoodSteam"/>
      <sheetName val="EastRiverSouthSteam"/>
      <sheetName val="KipsBay"/>
      <sheetName val="East60thStreetSteam"/>
      <sheetName val="LuysterCreek-AstoriaPit"/>
      <sheetName val="Balance"/>
      <sheetName val="Other Prod"/>
      <sheetName val="Steam Prod"/>
      <sheetName val="Steam Plant - Prod"/>
      <sheetName val="Sheet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 refreshError="1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ent BS"/>
      <sheetName val="Parent IS"/>
      <sheetName val="Parent CF"/>
      <sheetName val="Parent LTD"/>
      <sheetName val="Parent STD"/>
      <sheetName val="Consol5YrFin&amp;OpStats"/>
      <sheetName val="Operating Results"/>
      <sheetName val="Summary"/>
      <sheetName val="Fourth Quarter"/>
      <sheetName val="5 Yr CF_Div_CapEx_Acq"/>
      <sheetName val="ContractualObligs"/>
      <sheetName val="Market Risk"/>
      <sheetName val="Debt to Equity"/>
      <sheetName val="Income Stmt"/>
      <sheetName val="Comprehensive Income"/>
      <sheetName val="Balance Sheet"/>
      <sheetName val="Stmt of Capitalization"/>
      <sheetName val="Com.StkHldr's Equity"/>
      <sheetName val="Cash Flow Stmt"/>
      <sheetName val="Goodwill"/>
      <sheetName val="OH Acquisition"/>
      <sheetName val="DISCO FN (IS)"/>
      <sheetName val="DISCO FN (BS)"/>
      <sheetName val="Prop_Plant_Equip"/>
      <sheetName val="AcctsReceiv"/>
      <sheetName val="Regulatory Assets"/>
      <sheetName val="IncomeTaxes"/>
      <sheetName val="FedIncomeTax"/>
      <sheetName val="UTP"/>
      <sheetName val="DeferAssetLiab"/>
      <sheetName val="OtherTaxes"/>
      <sheetName val="Commitments"/>
      <sheetName val="Rent "/>
      <sheetName val="5YrDebt"/>
      <sheetName val="FairValue"/>
      <sheetName val="S-E"/>
      <sheetName val="NetIncomePerCommonShare"/>
      <sheetName val="PSU Expense"/>
      <sheetName val="PSU RF"/>
      <sheetName val="PSU Assumptions"/>
      <sheetName val="RSU Expense"/>
      <sheetName val="RSUs RF"/>
      <sheetName val="RSU FV"/>
      <sheetName val="Options Expense"/>
      <sheetName val="Options RF"/>
      <sheetName val="Intrinsic and FV"/>
      <sheetName val="OptionsExOS"/>
      <sheetName val="RS Expense"/>
      <sheetName val="RspActivity"/>
      <sheetName val="RSP Intrinsic FV"/>
      <sheetName val="Benefit Payments"/>
      <sheetName val="PensOPEBObligations"/>
      <sheetName val="BalsheetPension"/>
      <sheetName val="PBO - ABO"/>
      <sheetName val="Costs"/>
      <sheetName val="ChangesInAOCI"/>
      <sheetName val=" Assumptions_A"/>
      <sheetName val="Assumptions_B"/>
      <sheetName val="TrendRates"/>
      <sheetName val="AssetMix"/>
      <sheetName val="FV_Current Year"/>
      <sheetName val="FV_Prior Year"/>
      <sheetName val="Segments"/>
      <sheetName val="SelectedQtrFinData"/>
      <sheetName val="5YR Table"/>
      <sheetName val="Rollforwarddates "/>
      <sheetName val="Date Assumptions"/>
      <sheetName val="Date Text Outputs"/>
      <sheetName val="XBRL ONLY LIN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balancesheet"/>
      <sheetName val="CONINCOME YTD"/>
      <sheetName val="CONINCOME QTR"/>
      <sheetName val="Comprehensive Income"/>
      <sheetName val="concapital"/>
      <sheetName val="STEQUITY"/>
      <sheetName val="CONCASHFLOW"/>
      <sheetName val="goodwill"/>
      <sheetName val="DISCO FOOTNOTE (EPS)"/>
      <sheetName val="DISCO FN (IS)"/>
      <sheetName val="DISCO FN (BS)"/>
      <sheetName val="FV of Debt"/>
      <sheetName val="EPS FOOTNOTE"/>
      <sheetName val="Acquisitions"/>
      <sheetName val="OCI FOOTNOTE"/>
      <sheetName val="PSU Expense"/>
      <sheetName val="PSUs"/>
      <sheetName val="Sheet2"/>
      <sheetName val="RSU Expense"/>
      <sheetName val="RSUs"/>
      <sheetName val="Options Expense"/>
      <sheetName val="Option summary"/>
      <sheetName val="RS Expense"/>
      <sheetName val="Restricted Stk"/>
      <sheetName val="Val Model Assumptions"/>
      <sheetName val="Options price"/>
      <sheetName val="Intrinsic and FV"/>
      <sheetName val="RSP Intrinsic FV"/>
      <sheetName val="Pension"/>
      <sheetName val="other taxes"/>
      <sheetName val="segments"/>
      <sheetName val="segments assets"/>
      <sheetName val="Non-GAAP"/>
      <sheetName val="Unrecognized Tax Benefits"/>
      <sheetName val="Equity Purchases"/>
      <sheetName val="Sheet1"/>
      <sheetName val="Date Assumptions"/>
      <sheetName val="Date Text Outputs"/>
      <sheetName val="XBRL ONLY LINKIN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P not used"/>
      <sheetName val="RIP (2)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balancesheet"/>
      <sheetName val="CONINCOME YTD"/>
      <sheetName val="CONINCOME"/>
      <sheetName val="Comprehensive Income"/>
      <sheetName val="concapital"/>
      <sheetName val="ST EQUITY"/>
      <sheetName val="CONCASHFLOW"/>
      <sheetName val="goodwill"/>
      <sheetName val="DISCO FOOTNOTE (EPS)"/>
      <sheetName val="OH Acquisition"/>
      <sheetName val="DISCO FN (IS)"/>
      <sheetName val="DISCO FN (BS)"/>
      <sheetName val="FV of Debt"/>
      <sheetName val="EPS FOOTNOTE"/>
      <sheetName val="Acquisitions"/>
      <sheetName val="OCI FOOTNOTE"/>
      <sheetName val="PSU Expense"/>
      <sheetName val="PSUs"/>
      <sheetName val="Sheet2"/>
      <sheetName val="RSU Expense"/>
      <sheetName val="RSUs"/>
      <sheetName val="Options Expense"/>
      <sheetName val="Option summary"/>
      <sheetName val="RS Expense"/>
      <sheetName val="Restricted Stk"/>
      <sheetName val="Val Model Assumptions"/>
      <sheetName val="Options price"/>
      <sheetName val="Intrinsic and FV"/>
      <sheetName val="RSP Intrinsic FV"/>
      <sheetName val="Pension"/>
      <sheetName val="other taxes"/>
      <sheetName val="segments"/>
      <sheetName val="segments assets"/>
      <sheetName val="Non-GAAP"/>
      <sheetName val="Equity Purchases"/>
      <sheetName val="Sheet1"/>
      <sheetName val="Rollforward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IncomePerCommonShare"/>
      <sheetName val="PSU Expense"/>
      <sheetName val="PSU RF"/>
      <sheetName val="PSU FV "/>
      <sheetName val="RSU Expense"/>
      <sheetName val="RSUs RF"/>
      <sheetName val="RSU FV"/>
      <sheetName val="Options Expense"/>
      <sheetName val="options FV"/>
      <sheetName val="Options RF"/>
      <sheetName val="Intrinsic and FV"/>
      <sheetName val="OptionsExOS"/>
      <sheetName val="PensionExp"/>
      <sheetName val="PostReBeneCosts"/>
      <sheetName val="RS Expense"/>
      <sheetName val="RspActivity"/>
      <sheetName val="RSP Intrinsic FV"/>
      <sheetName val="Benefit Payments"/>
      <sheetName val="NewPensOPEBObligations"/>
      <sheetName val="BalsheetPension"/>
      <sheetName val="BalsheetPension (2)"/>
      <sheetName val="Costs"/>
      <sheetName val="ChangesInAOCI"/>
      <sheetName val=" Assumptions_A"/>
      <sheetName val="Assumptions_B"/>
      <sheetName val="TrendRates"/>
      <sheetName val="AssetMix"/>
      <sheetName val="Notes_2003"/>
      <sheetName val="NewInserts_2004"/>
      <sheetName val="NewPensionInserts_2003"/>
      <sheetName val="FV_Current Year"/>
      <sheetName val="FV_Prior Year"/>
      <sheetName val="Level 3 Changes"/>
      <sheetName val="Segments"/>
      <sheetName val="SelectedQtrFinData"/>
      <sheetName val="5YR Table"/>
      <sheetName val="Rollforwarddates "/>
      <sheetName val="Sheet1"/>
      <sheetName val="5YR Table draft test"/>
      <sheetName val="5YR Table-NOT U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AvgEquity"/>
      <sheetName val="Sheet2"/>
      <sheetName val="Sheet3"/>
      <sheetName val="Sheet4"/>
      <sheetName val="Sheet5"/>
      <sheetName val="CAPX"/>
      <sheetName val="Dividend History"/>
      <sheetName val="2014"/>
      <sheetName val="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5YrFin&amp;OpStats"/>
      <sheetName val="Non-GAAP Rec (NI)"/>
      <sheetName val="Segments"/>
      <sheetName val="Non-GAAP DISCO"/>
      <sheetName val="Summary"/>
      <sheetName val="fourth quarter"/>
      <sheetName val="5 Yr CF_Div_CapEx_Acq"/>
      <sheetName val="NEW ContractualObligs"/>
      <sheetName val="market risk"/>
      <sheetName val="5YRPSCCAP"/>
      <sheetName val="contract obligations"/>
      <sheetName val="Parentincome"/>
      <sheetName val="Parentbalance"/>
      <sheetName val="ParentConCas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PROV"/>
      <sheetName val="INTEREST"/>
      <sheetName val="DEF BAL"/>
      <sheetName val="CMD Columbia"/>
      <sheetName val="CMD NiSource"/>
      <sheetName val="CMDRESRV"/>
      <sheetName val="RESERVE"/>
      <sheetName val="PARSE"/>
      <sheetName val="DATASO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hange Tracker"/>
      <sheetName val="Tracking Sheet"/>
      <sheetName val="SAP"/>
      <sheetName val="Sheet7"/>
      <sheetName val="BS Mapping"/>
      <sheetName val="IS Mapping"/>
      <sheetName val="Assets.10"/>
      <sheetName val="Var-Assets.15"/>
      <sheetName val="Liabilities.20"/>
      <sheetName val="Var-Liabilities.25"/>
      <sheetName val="Income.30"/>
      <sheetName val="CashFlow.40"/>
      <sheetName val="Cash.Flow.41"/>
      <sheetName val="Cash.Flow.42"/>
      <sheetName val="Defdebs.50"/>
      <sheetName val="NC_RegAsset_Liab.60 2"/>
      <sheetName val="NC_Reg Assett_Liab.60 "/>
      <sheetName val="Current_RegAsset_Liab.61 2"/>
      <sheetName val="Current_RegAsset_Liab.61"/>
      <sheetName val="Sheet5"/>
      <sheetName val="Other_Current_Assets.80"/>
      <sheetName val="Accrued.90"/>
      <sheetName val="Other_NCurr_Liab.95"/>
      <sheetName val="Tax.100"/>
      <sheetName val="DefTax.105"/>
      <sheetName val="Advances.110"/>
      <sheetName val="Sheet1"/>
      <sheetName val="Sheet2"/>
      <sheetName val="Sheet3"/>
      <sheetName val="Sheet4"/>
      <sheetName val="ST_Debt.120"/>
      <sheetName val="LTD QTR.121"/>
      <sheetName val="LTD YTD.122"/>
      <sheetName val="Depn.130"/>
      <sheetName val="CapRatios.140"/>
      <sheetName val="PropSales.150"/>
      <sheetName val="AR&amp;Allow.162"/>
      <sheetName val="Custs.160"/>
      <sheetName val="TopTen.165"/>
      <sheetName val="Revenues.170"/>
      <sheetName val="Rev.Comparison.175"/>
      <sheetName val="Rev.ComparisonQTD.176"/>
      <sheetName val="Revenue Vs Budget Variances.177"/>
      <sheetName val="Employees.180"/>
      <sheetName val="PP&amp;E QTD.225"/>
      <sheetName val="PP&amp;E YTD.226"/>
      <sheetName val="YE Only --&gt;"/>
      <sheetName val="Leases.240"/>
      <sheetName val="Sheet6"/>
      <sheetName val="ARSTAT.260"/>
      <sheetName val="PPE.220"/>
      <sheetName val="PPE.221"/>
      <sheetName val="Organic Growth.173"/>
      <sheetName val="Uplant.250"/>
      <sheetName val="BExRepositorySheet"/>
    </sheetNames>
    <sheetDataSet>
      <sheetData sheetId="0" refreshError="1"/>
      <sheetData sheetId="1" refreshError="1"/>
      <sheetData sheetId="2">
        <row r="5">
          <cell r="M5">
            <v>44286</v>
          </cell>
        </row>
      </sheetData>
      <sheetData sheetId="3">
        <row r="1">
          <cell r="B1" t="str">
            <v>CONVERT TO #</v>
          </cell>
          <cell r="C1"/>
          <cell r="D1" t="str">
            <v>MUST HAVE CURRENT PERIOD IN THIS COLUMN</v>
          </cell>
          <cell r="E1" t="str">
            <v>PREVIOUS QTR</v>
          </cell>
        </row>
        <row r="2">
          <cell r="D2" t="str">
            <v>DATE:</v>
          </cell>
          <cell r="E2">
            <v>44307</v>
          </cell>
        </row>
        <row r="10">
          <cell r="B10"/>
          <cell r="D10"/>
          <cell r="E10"/>
        </row>
        <row r="11">
          <cell r="B11"/>
          <cell r="D11"/>
          <cell r="E11"/>
        </row>
        <row r="12">
          <cell r="B12"/>
          <cell r="D12"/>
          <cell r="E12"/>
        </row>
        <row r="13">
          <cell r="B13"/>
          <cell r="D13"/>
          <cell r="E13"/>
        </row>
        <row r="14">
          <cell r="B14"/>
          <cell r="C14" t="str">
            <v>Ledger</v>
          </cell>
          <cell r="D14"/>
          <cell r="E14"/>
        </row>
        <row r="15">
          <cell r="B15"/>
          <cell r="C15" t="str">
            <v>Currency type Company code currency</v>
          </cell>
          <cell r="D15"/>
          <cell r="E15"/>
        </row>
        <row r="16">
          <cell r="B16"/>
          <cell r="C16" t="str">
            <v>Amounts in United States Dollar</v>
          </cell>
          <cell r="D16"/>
          <cell r="E16"/>
        </row>
        <row r="17">
          <cell r="B17"/>
          <cell r="C17" t="str">
            <v>Reporting periods</v>
          </cell>
          <cell r="D17"/>
          <cell r="E17"/>
        </row>
        <row r="18">
          <cell r="B18"/>
          <cell r="C18" t="str">
            <v>Comparison periods</v>
          </cell>
          <cell r="D18"/>
          <cell r="E18"/>
        </row>
        <row r="19">
          <cell r="B19"/>
          <cell r="D19"/>
          <cell r="E19"/>
        </row>
        <row r="20">
          <cell r="B20" t="str">
            <v>Account Number</v>
          </cell>
          <cell r="C20" t="str">
            <v>Text for B/S P&amp;L Item</v>
          </cell>
          <cell r="D20" t="str">
            <v>Total of Reporting Period</v>
          </cell>
          <cell r="E20" t="str">
            <v>Total of the Comparison Period</v>
          </cell>
        </row>
        <row r="21">
          <cell r="B21" t="str">
            <v/>
          </cell>
          <cell r="C21" t="str">
            <v/>
          </cell>
          <cell r="D21">
            <v>-551757312.77999997</v>
          </cell>
          <cell r="E21">
            <v>-152647456.40000001</v>
          </cell>
        </row>
        <row r="22">
          <cell r="B22" t="str">
            <v/>
          </cell>
          <cell r="C22" t="str">
            <v>OPERATING INCOME</v>
          </cell>
          <cell r="D22"/>
          <cell r="E22"/>
        </row>
        <row r="23">
          <cell r="B23" t="str">
            <v/>
          </cell>
          <cell r="C23" t="str">
            <v>OPERATING REVENUE</v>
          </cell>
          <cell r="D23"/>
          <cell r="E23"/>
        </row>
        <row r="24">
          <cell r="B24" t="str">
            <v/>
          </cell>
          <cell r="C24" t="str">
            <v>UTILITY REVENUE</v>
          </cell>
          <cell r="D24"/>
          <cell r="E24"/>
        </row>
        <row r="25">
          <cell r="B25">
            <v>4111010</v>
          </cell>
          <cell r="C25" t="str">
            <v>4111010 Residential Gas Sales - Billed</v>
          </cell>
          <cell r="D25">
            <v>-238424523.19999999</v>
          </cell>
          <cell r="E25">
            <v>-109105134.83</v>
          </cell>
        </row>
        <row r="26">
          <cell r="B26">
            <v>4111020</v>
          </cell>
          <cell r="C26" t="str">
            <v>4111020 Residential Gas Sales - Unbilled</v>
          </cell>
          <cell r="D26">
            <v>24079268.620000001</v>
          </cell>
          <cell r="E26">
            <v>-37517559.310000002</v>
          </cell>
        </row>
        <row r="27">
          <cell r="B27">
            <v>4112010</v>
          </cell>
          <cell r="C27" t="str">
            <v>4112010 Commercial Gas Sales - Billed</v>
          </cell>
          <cell r="D27">
            <v>-45078393.490000002</v>
          </cell>
          <cell r="E27">
            <v>-18022283.969999999</v>
          </cell>
        </row>
        <row r="28">
          <cell r="B28">
            <v>4112020</v>
          </cell>
          <cell r="C28" t="str">
            <v>4112020 Commercial Gas Sales - Unbilled</v>
          </cell>
          <cell r="D28">
            <v>3998298.17</v>
          </cell>
          <cell r="E28">
            <v>-6466538.75</v>
          </cell>
        </row>
        <row r="29">
          <cell r="B29">
            <v>4113010</v>
          </cell>
          <cell r="C29" t="str">
            <v>4113010 Industrial Gas Sales - Billed</v>
          </cell>
          <cell r="D29">
            <v>-2413250.81</v>
          </cell>
          <cell r="E29">
            <v>-2002960.42</v>
          </cell>
        </row>
        <row r="30">
          <cell r="B30">
            <v>4113020</v>
          </cell>
          <cell r="C30" t="str">
            <v>4113020 Industrial Gas Sales - Unbilled</v>
          </cell>
          <cell r="D30">
            <v>1455824.25</v>
          </cell>
          <cell r="E30">
            <v>-1182436.96</v>
          </cell>
        </row>
        <row r="31">
          <cell r="B31">
            <v>4113110</v>
          </cell>
          <cell r="C31" t="str">
            <v>4113110 Regulated Sales for Resale-Gas-Comm-NGV</v>
          </cell>
          <cell r="D31">
            <v>-4774.45</v>
          </cell>
          <cell r="E31">
            <v>-3254.47</v>
          </cell>
        </row>
        <row r="32">
          <cell r="B32">
            <v>4113115</v>
          </cell>
          <cell r="C32" t="str">
            <v>4113115 Regulated Sales for Resale-Gas-Transportation</v>
          </cell>
          <cell r="D32">
            <v>-387262.35</v>
          </cell>
          <cell r="E32">
            <v>-137070.06</v>
          </cell>
        </row>
        <row r="33">
          <cell r="B33">
            <v>4113211</v>
          </cell>
          <cell r="C33" t="str">
            <v>4113211 Over/Under Recovery Revenues</v>
          </cell>
          <cell r="D33">
            <v>-247006.71</v>
          </cell>
          <cell r="E33">
            <v>-134204.98000000001</v>
          </cell>
        </row>
        <row r="34">
          <cell r="B34">
            <v>4113212</v>
          </cell>
          <cell r="C34" t="str">
            <v>4113212 Over/Under Recovery Revenues - Unbilled</v>
          </cell>
          <cell r="D34">
            <v>18757.86</v>
          </cell>
          <cell r="E34">
            <v>-32180</v>
          </cell>
        </row>
        <row r="35">
          <cell r="B35">
            <v>4115010</v>
          </cell>
          <cell r="C35" t="str">
            <v>4115010 Forfeited Discounts - Gas</v>
          </cell>
          <cell r="D35">
            <v>-672254.01</v>
          </cell>
          <cell r="E35">
            <v>-600468.09</v>
          </cell>
        </row>
        <row r="36">
          <cell r="B36">
            <v>4115040</v>
          </cell>
          <cell r="C36" t="str">
            <v>4115040 Misc Gas Service Revenues</v>
          </cell>
          <cell r="D36">
            <v>-98842.98</v>
          </cell>
          <cell r="E36">
            <v>-112466.26</v>
          </cell>
        </row>
        <row r="37">
          <cell r="B37">
            <v>4115050</v>
          </cell>
          <cell r="C37" t="str">
            <v>4115050 Other Miscellaneous Service Revenues</v>
          </cell>
          <cell r="D37">
            <v>-53850</v>
          </cell>
          <cell r="E37">
            <v>-34655</v>
          </cell>
        </row>
        <row r="38">
          <cell r="B38">
            <v>4116240</v>
          </cell>
          <cell r="C38" t="str">
            <v>4116240 Rev From Trans of Gas-Distr Facil-Commercial</v>
          </cell>
          <cell r="D38">
            <v>-37786462.740000002</v>
          </cell>
          <cell r="E38">
            <v>-18569250.219999999</v>
          </cell>
        </row>
        <row r="39">
          <cell r="B39">
            <v>4116241</v>
          </cell>
          <cell r="C39" t="str">
            <v>4116241 Rev From Trans of Gas-Distr Facil-Commercial-Unbil</v>
          </cell>
          <cell r="D39">
            <v>2518264.2999999998</v>
          </cell>
          <cell r="E39">
            <v>-3991898.47</v>
          </cell>
        </row>
        <row r="40">
          <cell r="B40">
            <v>4116243</v>
          </cell>
          <cell r="C40" t="str">
            <v>4116243 Rev From Trans of Gas-Distr Facil-Commercial-CHP</v>
          </cell>
          <cell r="D40">
            <v>-209201.3</v>
          </cell>
          <cell r="E40">
            <v>0</v>
          </cell>
        </row>
        <row r="41">
          <cell r="B41">
            <v>4116250</v>
          </cell>
          <cell r="C41" t="str">
            <v>4116250 Rev From Trans of Gas-Distr Facil-Commercial-NGPV</v>
          </cell>
          <cell r="D41">
            <v>-662927.76</v>
          </cell>
          <cell r="E41">
            <v>-588026.43999999994</v>
          </cell>
        </row>
        <row r="42">
          <cell r="B42">
            <v>4116260</v>
          </cell>
          <cell r="C42" t="str">
            <v>4116260 Rev From Trans of Gas-Distr Facil-Industrial</v>
          </cell>
          <cell r="D42">
            <v>-13273156.74</v>
          </cell>
          <cell r="E42">
            <v>-10077480.640000001</v>
          </cell>
        </row>
        <row r="43">
          <cell r="B43">
            <v>4116261</v>
          </cell>
          <cell r="C43" t="str">
            <v>4116261 Rev From Trans of Gas-Distr Facil-Industrial-Unbil</v>
          </cell>
          <cell r="D43">
            <v>55409.279999999999</v>
          </cell>
          <cell r="E43">
            <v>-132918.38</v>
          </cell>
        </row>
        <row r="44">
          <cell r="B44">
            <v>4116270</v>
          </cell>
          <cell r="C44" t="str">
            <v>4116270 Rev From Trans of Gas-Distr Facil-Off System</v>
          </cell>
          <cell r="D44">
            <v>-236453.83</v>
          </cell>
          <cell r="E44">
            <v>-252445.86</v>
          </cell>
        </row>
        <row r="45">
          <cell r="B45">
            <v>4116278</v>
          </cell>
          <cell r="C45" t="str">
            <v>4116278 Rev From Trans of Gas-Off System-Affil-1800</v>
          </cell>
          <cell r="D45">
            <v>0</v>
          </cell>
          <cell r="E45">
            <v>0</v>
          </cell>
        </row>
        <row r="46">
          <cell r="B46">
            <v>4116280</v>
          </cell>
          <cell r="C46" t="str">
            <v>4116280 Rev From Trans of Gas-Distr Facil-Residential</v>
          </cell>
          <cell r="D46">
            <v>-30460087.870000001</v>
          </cell>
          <cell r="E46">
            <v>-14357144.51</v>
          </cell>
        </row>
        <row r="47">
          <cell r="B47">
            <v>4116281</v>
          </cell>
          <cell r="C47" t="str">
            <v>4116281 Rev From Trans of Gas-Distr Facil-Residential-Unbl</v>
          </cell>
          <cell r="D47">
            <v>2638703.29</v>
          </cell>
          <cell r="E47">
            <v>-4077369.71</v>
          </cell>
        </row>
        <row r="48">
          <cell r="B48">
            <v>4116290</v>
          </cell>
          <cell r="C48" t="str">
            <v>4116290 Rev From Trans of Gas-Distr Facil-Affil-1000-Peopl</v>
          </cell>
          <cell r="D48">
            <v>0</v>
          </cell>
          <cell r="E48">
            <v>0</v>
          </cell>
        </row>
        <row r="49">
          <cell r="B49">
            <v>4116297</v>
          </cell>
          <cell r="C49" t="str">
            <v>4116297 Rev From Trans of Gas-Distr Facil-Affil-1700-DR</v>
          </cell>
          <cell r="D49">
            <v>0</v>
          </cell>
          <cell r="E49">
            <v>0</v>
          </cell>
        </row>
        <row r="50">
          <cell r="B50">
            <v>4117830</v>
          </cell>
          <cell r="C50" t="str">
            <v>4117830 Rent From Gas Property-Nonaffiliated</v>
          </cell>
          <cell r="D50">
            <v>-76037.490000000005</v>
          </cell>
          <cell r="E50">
            <v>-111096.63</v>
          </cell>
        </row>
        <row r="51">
          <cell r="B51">
            <v>4118150</v>
          </cell>
          <cell r="C51" t="str">
            <v>4118150 Oth Gas Rev-Miscellaneous</v>
          </cell>
          <cell r="D51">
            <v>-125</v>
          </cell>
          <cell r="E51">
            <v>-125</v>
          </cell>
        </row>
        <row r="52">
          <cell r="B52">
            <v>4118160</v>
          </cell>
          <cell r="C52" t="str">
            <v>4118160 Oth Gas Rev-Miscellaneous-Direct Customer Cashouts</v>
          </cell>
          <cell r="D52">
            <v>-182696.25</v>
          </cell>
          <cell r="E52">
            <v>-80972.899999999994</v>
          </cell>
        </row>
        <row r="53">
          <cell r="B53">
            <v>4118180</v>
          </cell>
          <cell r="C53" t="str">
            <v>4118180 Oth Gas Rev-Pooling &amp; Metering-Nonaffil-Billed</v>
          </cell>
          <cell r="D53">
            <v>-120307.85</v>
          </cell>
          <cell r="E53">
            <v>-96240.2</v>
          </cell>
        </row>
        <row r="54">
          <cell r="B54">
            <v>4118250</v>
          </cell>
          <cell r="C54" t="str">
            <v>4118250 Oth Gas Rev-Royalties-Nonaffiliated-Miscellaneous</v>
          </cell>
          <cell r="D54">
            <v>-457.59</v>
          </cell>
          <cell r="E54">
            <v>-389.15</v>
          </cell>
        </row>
        <row r="55">
          <cell r="B55">
            <v>4118320</v>
          </cell>
          <cell r="C55" t="str">
            <v>4118320 Oth Gas Rev-Production &amp; Gathering-Nonaffiliated</v>
          </cell>
          <cell r="D55">
            <v>-58446.12</v>
          </cell>
          <cell r="E55">
            <v>-41842.83</v>
          </cell>
        </row>
        <row r="56">
          <cell r="B56">
            <v>4118350</v>
          </cell>
          <cell r="C56" t="str">
            <v>4118350 Oth Gas Rev-Transp Gathering-Nonaffiliated</v>
          </cell>
          <cell r="D56">
            <v>-1952553.87</v>
          </cell>
          <cell r="E56">
            <v>-2717636.91</v>
          </cell>
        </row>
        <row r="57">
          <cell r="B57">
            <v>4118500</v>
          </cell>
          <cell r="C57" t="str">
            <v>4118500 Provision for Rate Refunds</v>
          </cell>
          <cell r="D57">
            <v>787166.92</v>
          </cell>
          <cell r="E57">
            <v>-40588.53</v>
          </cell>
        </row>
        <row r="58">
          <cell r="B58">
            <v>4309190</v>
          </cell>
          <cell r="C58" t="str">
            <v>4309190 Other Miscellaneous Revenues</v>
          </cell>
          <cell r="D58">
            <v>-17732.240000000002</v>
          </cell>
          <cell r="E58">
            <v>-6207.28</v>
          </cell>
        </row>
        <row r="59">
          <cell r="B59" t="str">
            <v/>
          </cell>
          <cell r="C59" t="str">
            <v xml:space="preserve">  TOTAL UTILITY REVENUE</v>
          </cell>
          <cell r="D59">
            <v>-336865111.95999998</v>
          </cell>
          <cell r="E59">
            <v>-230492846.75999999</v>
          </cell>
        </row>
        <row r="60">
          <cell r="B60" t="str">
            <v/>
          </cell>
          <cell r="C60" t="str">
            <v>OTHER OPERATIONS SALES</v>
          </cell>
          <cell r="D60"/>
          <cell r="E60"/>
        </row>
        <row r="61">
          <cell r="B61">
            <v>4115020</v>
          </cell>
          <cell r="C61" t="str">
            <v>4115020 Warranty and Protection Program Revenues</v>
          </cell>
          <cell r="D61">
            <v>-1778000.26</v>
          </cell>
          <cell r="E61">
            <v>-1808608.26</v>
          </cell>
        </row>
        <row r="62">
          <cell r="B62">
            <v>4117560</v>
          </cell>
          <cell r="C62" t="str">
            <v>4117560 Oil Sales</v>
          </cell>
          <cell r="D62">
            <v>-30364.73</v>
          </cell>
          <cell r="E62">
            <v>-2237.0500000000002</v>
          </cell>
        </row>
        <row r="63">
          <cell r="B63">
            <v>4118360</v>
          </cell>
          <cell r="C63" t="str">
            <v>4118360 Oth Gas Rev-Agency Program</v>
          </cell>
          <cell r="D63">
            <v>-1711723.1</v>
          </cell>
          <cell r="E63">
            <v>-772994.07</v>
          </cell>
        </row>
        <row r="64">
          <cell r="B64">
            <v>4118361</v>
          </cell>
          <cell r="C64" t="str">
            <v>4118361 Oth Gas Rev-Agency Program - Unbilled</v>
          </cell>
          <cell r="D64">
            <v>162287.14000000001</v>
          </cell>
          <cell r="E64">
            <v>-259558.65</v>
          </cell>
        </row>
        <row r="65">
          <cell r="B65">
            <v>4118362</v>
          </cell>
          <cell r="C65" t="str">
            <v>4118362 Oth Gas Rev-CHP</v>
          </cell>
          <cell r="D65">
            <v>-591197.09</v>
          </cell>
          <cell r="E65">
            <v>0</v>
          </cell>
        </row>
        <row r="66">
          <cell r="B66">
            <v>4220011</v>
          </cell>
          <cell r="C66" t="str">
            <v>4220011 Off-System Sales-1307f Non-Revenue Sharing</v>
          </cell>
          <cell r="D66">
            <v>-11062815.119999999</v>
          </cell>
          <cell r="E66">
            <v>-5715515.0800000001</v>
          </cell>
        </row>
        <row r="67">
          <cell r="B67">
            <v>4220057</v>
          </cell>
          <cell r="C67" t="str">
            <v>4220057 Non-Regulated Gas Sales-Affil-1700-Delta Resources</v>
          </cell>
          <cell r="D67">
            <v>0</v>
          </cell>
          <cell r="E67">
            <v>0</v>
          </cell>
        </row>
        <row r="68">
          <cell r="B68">
            <v>4220058</v>
          </cell>
          <cell r="C68" t="str">
            <v>4220058 Non-Regulated Gas Sales-Affil-1800-Delgasco</v>
          </cell>
          <cell r="D68">
            <v>0</v>
          </cell>
          <cell r="E68">
            <v>0</v>
          </cell>
        </row>
        <row r="69">
          <cell r="B69">
            <v>4222010</v>
          </cell>
          <cell r="C69" t="str">
            <v>4222010 Non-Regulated Commercial Gas Sales - Billed</v>
          </cell>
          <cell r="D69">
            <v>-1705605.13</v>
          </cell>
          <cell r="E69">
            <v>-1050587.23</v>
          </cell>
        </row>
        <row r="70">
          <cell r="B70">
            <v>4305035</v>
          </cell>
          <cell r="C70" t="str">
            <v>4305035 Revenues from M &amp; J and Contract Work</v>
          </cell>
          <cell r="D70">
            <v>-8219.39</v>
          </cell>
          <cell r="E70">
            <v>-15346.13</v>
          </cell>
        </row>
        <row r="71">
          <cell r="B71">
            <v>4305050</v>
          </cell>
          <cell r="C71" t="str">
            <v>4305050 Royalty Income</v>
          </cell>
          <cell r="D71">
            <v>-5238.37</v>
          </cell>
          <cell r="E71">
            <v>-1415.68</v>
          </cell>
        </row>
        <row r="72">
          <cell r="B72">
            <v>4998000</v>
          </cell>
          <cell r="C72" t="str">
            <v>4998000 Svc Co Only-Associated Company Operating Revenue</v>
          </cell>
          <cell r="D72">
            <v>0</v>
          </cell>
          <cell r="E72">
            <v>0</v>
          </cell>
        </row>
        <row r="73">
          <cell r="B73">
            <v>4998010</v>
          </cell>
          <cell r="C73" t="str">
            <v>4998010 Svc Co Only-Associated Co Oper Revenue-Essential</v>
          </cell>
          <cell r="D73">
            <v>-785207.56</v>
          </cell>
          <cell r="E73">
            <v>-522502.34</v>
          </cell>
        </row>
        <row r="74">
          <cell r="B74">
            <v>4999051</v>
          </cell>
          <cell r="C74" t="str">
            <v>4999051 Inter-Co Operating Revenue-1200-Peoples Gas WV</v>
          </cell>
          <cell r="D74">
            <v>0</v>
          </cell>
          <cell r="E74">
            <v>0</v>
          </cell>
        </row>
        <row r="75">
          <cell r="B75">
            <v>4999052</v>
          </cell>
          <cell r="C75" t="str">
            <v>4999052 Inter-Co Operating Revenue-1300-Peoples Gas KY</v>
          </cell>
          <cell r="D75">
            <v>0</v>
          </cell>
          <cell r="E75">
            <v>0</v>
          </cell>
        </row>
        <row r="76">
          <cell r="B76">
            <v>4999055</v>
          </cell>
          <cell r="C76" t="str">
            <v>4999055 Inter-Co Operating Revenue-3100-Peoples TWP</v>
          </cell>
          <cell r="D76">
            <v>0</v>
          </cell>
          <cell r="E76">
            <v>0</v>
          </cell>
        </row>
        <row r="77">
          <cell r="B77">
            <v>6199900</v>
          </cell>
          <cell r="C77" t="str">
            <v>6199900 Other Income - Miscellaneous</v>
          </cell>
          <cell r="D77">
            <v>-2465.8200000000002</v>
          </cell>
          <cell r="E77">
            <v>-2649.09</v>
          </cell>
        </row>
        <row r="78">
          <cell r="B78" t="str">
            <v/>
          </cell>
          <cell r="C78" t="str">
            <v xml:space="preserve">  TOTAL OTHER OPERATIONS SALES</v>
          </cell>
          <cell r="D78">
            <v>-17518549.43</v>
          </cell>
          <cell r="E78">
            <v>-10151413.58</v>
          </cell>
        </row>
        <row r="79">
          <cell r="B79" t="str">
            <v/>
          </cell>
          <cell r="C79" t="str">
            <v xml:space="preserve">  TOTAL OPERATING REVENUE</v>
          </cell>
          <cell r="D79">
            <v>-354383661.38999999</v>
          </cell>
          <cell r="E79">
            <v>-240644260.34</v>
          </cell>
        </row>
        <row r="80">
          <cell r="B80" t="str">
            <v/>
          </cell>
          <cell r="C80" t="str">
            <v>UTILITY COSTS &amp; EXPENSES</v>
          </cell>
          <cell r="D80"/>
          <cell r="E80"/>
        </row>
        <row r="81">
          <cell r="B81" t="str">
            <v/>
          </cell>
          <cell r="C81" t="str">
            <v>PURCHASED GAS</v>
          </cell>
          <cell r="D81"/>
          <cell r="E81"/>
        </row>
        <row r="82">
          <cell r="B82">
            <v>5205150</v>
          </cell>
          <cell r="C82" t="str">
            <v>5205150 Natural Gas Field Line Purch-Nonaffiliated</v>
          </cell>
          <cell r="D82">
            <v>8195973.6799999997</v>
          </cell>
          <cell r="E82">
            <v>6707446.8300000001</v>
          </cell>
        </row>
        <row r="83">
          <cell r="B83">
            <v>5205215</v>
          </cell>
          <cell r="C83" t="str">
            <v>5205215 Nat Gas Trans Line Purch-Interstate-Gas Costs</v>
          </cell>
          <cell r="D83">
            <v>49007842.859999999</v>
          </cell>
          <cell r="E83">
            <v>23690780.039999999</v>
          </cell>
        </row>
        <row r="84">
          <cell r="B84">
            <v>5205290</v>
          </cell>
          <cell r="C84" t="str">
            <v>5205290 Nat Gas Trans Line Purch-Nonaff-Storage-Demand</v>
          </cell>
          <cell r="D84">
            <v>9437235.4399999995</v>
          </cell>
          <cell r="E84">
            <v>9339989.7599999998</v>
          </cell>
        </row>
        <row r="85">
          <cell r="B85">
            <v>5205295</v>
          </cell>
          <cell r="C85" t="str">
            <v>5205295 Nat Gas Trans Line Purch-Nonaff-Storage-Usage</v>
          </cell>
          <cell r="D85">
            <v>152140.26999999999</v>
          </cell>
          <cell r="E85">
            <v>112470.72</v>
          </cell>
        </row>
        <row r="86">
          <cell r="B86">
            <v>5205320</v>
          </cell>
          <cell r="C86" t="str">
            <v>5205320 Exchange Gas - Agency</v>
          </cell>
          <cell r="D86">
            <v>186982.18</v>
          </cell>
          <cell r="E86">
            <v>18363.650000000001</v>
          </cell>
        </row>
        <row r="87">
          <cell r="B87">
            <v>5205321</v>
          </cell>
          <cell r="C87" t="str">
            <v>5205321 Interstate Gas Costs - Agency</v>
          </cell>
          <cell r="D87">
            <v>-9169.19</v>
          </cell>
          <cell r="E87">
            <v>246160</v>
          </cell>
        </row>
        <row r="88">
          <cell r="B88">
            <v>5205322</v>
          </cell>
          <cell r="C88" t="str">
            <v>5205322 Local Gas Costs - Agency</v>
          </cell>
          <cell r="D88">
            <v>860231.62</v>
          </cell>
          <cell r="E88">
            <v>474883.79</v>
          </cell>
        </row>
        <row r="89">
          <cell r="B89">
            <v>5205328</v>
          </cell>
          <cell r="C89" t="str">
            <v>5205328 Nat Gas Purchase Costs-Non-Revenue Sharing</v>
          </cell>
          <cell r="D89">
            <v>3262190.71</v>
          </cell>
          <cell r="E89">
            <v>1541507.58</v>
          </cell>
        </row>
        <row r="90">
          <cell r="B90">
            <v>5205329</v>
          </cell>
          <cell r="C90" t="str">
            <v>5205329 Nat Gas Capacity Costs-1307f Sharing</v>
          </cell>
          <cell r="D90">
            <v>-195651.98</v>
          </cell>
          <cell r="E90">
            <v>-193412</v>
          </cell>
        </row>
        <row r="91">
          <cell r="B91">
            <v>5205340</v>
          </cell>
          <cell r="C91" t="str">
            <v>5205340 Natural Gas City Gate Purchases - Commodity</v>
          </cell>
          <cell r="D91">
            <v>1625947.52</v>
          </cell>
          <cell r="E91">
            <v>489497.25</v>
          </cell>
        </row>
        <row r="92">
          <cell r="B92">
            <v>5205358</v>
          </cell>
          <cell r="C92" t="str">
            <v>5205358 Natural Gas-Affiliated Expense-1800-Delta Resource</v>
          </cell>
          <cell r="D92">
            <v>0</v>
          </cell>
          <cell r="E92">
            <v>0</v>
          </cell>
        </row>
        <row r="93">
          <cell r="B93">
            <v>5205359</v>
          </cell>
          <cell r="C93" t="str">
            <v>5205359 Natural Gas-Affiliated Expense-1900-Enpro</v>
          </cell>
          <cell r="D93">
            <v>0</v>
          </cell>
          <cell r="E93">
            <v>0</v>
          </cell>
        </row>
        <row r="94">
          <cell r="B94">
            <v>5205430</v>
          </cell>
          <cell r="C94" t="str">
            <v>5205430 Purchased Gas Cost Adjustments - Unbilled Revenue</v>
          </cell>
          <cell r="D94">
            <v>-2063209.31</v>
          </cell>
          <cell r="E94">
            <v>2328941</v>
          </cell>
        </row>
        <row r="95">
          <cell r="B95">
            <v>5205450</v>
          </cell>
          <cell r="C95" t="str">
            <v>5205450 Unrecovered Purchased Gas Cost Adjustments</v>
          </cell>
          <cell r="D95">
            <v>-3766332.58</v>
          </cell>
          <cell r="E95">
            <v>10131344.710000001</v>
          </cell>
        </row>
        <row r="96">
          <cell r="B96">
            <v>5205540</v>
          </cell>
          <cell r="C96" t="str">
            <v>5205540 Exchange Gas - Miscellaneous</v>
          </cell>
          <cell r="D96">
            <v>287255.95</v>
          </cell>
          <cell r="E96">
            <v>-101909.06</v>
          </cell>
        </row>
        <row r="97">
          <cell r="B97">
            <v>5205550</v>
          </cell>
          <cell r="C97" t="str">
            <v>5205550 Exchange Gas - Misc Affil - 1000 - Peoples</v>
          </cell>
          <cell r="D97">
            <v>0</v>
          </cell>
          <cell r="E97">
            <v>0</v>
          </cell>
        </row>
        <row r="98">
          <cell r="B98">
            <v>5205560</v>
          </cell>
          <cell r="C98" t="str">
            <v>5205560 Exchange Gas - Transport Imbalance Dt</v>
          </cell>
          <cell r="D98">
            <v>-138775.26</v>
          </cell>
          <cell r="E98">
            <v>47517.66</v>
          </cell>
        </row>
        <row r="99">
          <cell r="B99">
            <v>5205565</v>
          </cell>
          <cell r="C99" t="str">
            <v>5205565 Exchange Gas - Misc Affil - 3100 - Peoples TWP</v>
          </cell>
          <cell r="D99">
            <v>0</v>
          </cell>
          <cell r="E99">
            <v>0</v>
          </cell>
        </row>
        <row r="100">
          <cell r="B100">
            <v>5205610</v>
          </cell>
          <cell r="C100" t="str">
            <v>5205610 Gas Withdrawn From Storage (Dr)</v>
          </cell>
          <cell r="D100">
            <v>25855057.32</v>
          </cell>
          <cell r="E100">
            <v>10364745.41</v>
          </cell>
        </row>
        <row r="101">
          <cell r="B101">
            <v>5205620</v>
          </cell>
          <cell r="C101" t="str">
            <v>5205620 Gas Delivered To Storage (Cr)</v>
          </cell>
          <cell r="D101">
            <v>-505109.02</v>
          </cell>
          <cell r="E101">
            <v>-4815059.63</v>
          </cell>
        </row>
        <row r="102">
          <cell r="B102">
            <v>5205700</v>
          </cell>
          <cell r="C102" t="str">
            <v>5205700 Gas Admin - 1307(f) - Other Admin Gas Supply Costs</v>
          </cell>
          <cell r="D102">
            <v>36448.949999999997</v>
          </cell>
          <cell r="E102">
            <v>49341.01</v>
          </cell>
        </row>
        <row r="103">
          <cell r="B103">
            <v>5340100</v>
          </cell>
          <cell r="C103" t="str">
            <v>5340100 Transportation of Gas - Commodity Charges</v>
          </cell>
          <cell r="D103">
            <v>2041916.87</v>
          </cell>
          <cell r="E103">
            <v>2736775.66</v>
          </cell>
        </row>
        <row r="104">
          <cell r="B104">
            <v>5340101</v>
          </cell>
          <cell r="C104" t="str">
            <v>5340101 Transportation of Gas - Demand Charges</v>
          </cell>
          <cell r="D104">
            <v>37881575.210000001</v>
          </cell>
          <cell r="E104">
            <v>29642057.16</v>
          </cell>
        </row>
        <row r="105">
          <cell r="B105">
            <v>5340155</v>
          </cell>
          <cell r="C105" t="str">
            <v>5340155 Transm &amp; Compr of Gas by Others Affl-3100-PTWP</v>
          </cell>
          <cell r="D105">
            <v>0</v>
          </cell>
          <cell r="E105">
            <v>0</v>
          </cell>
        </row>
        <row r="106">
          <cell r="B106">
            <v>5340156</v>
          </cell>
          <cell r="C106" t="str">
            <v>5340156 Transm &amp; Compr of Gas by Others Affl-1600-Delta</v>
          </cell>
          <cell r="D106">
            <v>0</v>
          </cell>
          <cell r="E106">
            <v>0</v>
          </cell>
        </row>
        <row r="107">
          <cell r="B107" t="str">
            <v/>
          </cell>
          <cell r="C107" t="str">
            <v>TOTAL PURCHASED GAS</v>
          </cell>
          <cell r="D107">
            <v>132152551.23999999</v>
          </cell>
          <cell r="E107">
            <v>92811441.540000007</v>
          </cell>
        </row>
        <row r="108">
          <cell r="B108" t="str">
            <v/>
          </cell>
          <cell r="C108" t="str">
            <v>OPERATIONS &amp; MAINTENANCE EXPENSE</v>
          </cell>
          <cell r="D108"/>
          <cell r="E108"/>
        </row>
        <row r="109">
          <cell r="B109" t="str">
            <v/>
          </cell>
          <cell r="C109" t="str">
            <v>LABOR</v>
          </cell>
          <cell r="D109"/>
          <cell r="E109"/>
        </row>
        <row r="110">
          <cell r="B110">
            <v>5300110</v>
          </cell>
          <cell r="C110" t="str">
            <v>5300110 Salaried - Straight-Time Wages</v>
          </cell>
          <cell r="D110">
            <v>13789920.800000001</v>
          </cell>
          <cell r="E110">
            <v>13564690.34</v>
          </cell>
        </row>
        <row r="111">
          <cell r="B111">
            <v>5300111</v>
          </cell>
          <cell r="C111" t="str">
            <v>5300111 Salaried - Straight-Time Wages-2200</v>
          </cell>
          <cell r="D111">
            <v>0</v>
          </cell>
          <cell r="E111">
            <v>0</v>
          </cell>
        </row>
        <row r="112">
          <cell r="B112">
            <v>5300120</v>
          </cell>
          <cell r="C112" t="str">
            <v>5300120 Salaried - Overtime Wages</v>
          </cell>
          <cell r="D112">
            <v>220748.14</v>
          </cell>
          <cell r="E112">
            <v>225213.44</v>
          </cell>
        </row>
        <row r="113">
          <cell r="B113">
            <v>5300121</v>
          </cell>
          <cell r="C113" t="str">
            <v>5300121 Salaried - Overtime Wages-2200</v>
          </cell>
          <cell r="D113">
            <v>0</v>
          </cell>
          <cell r="E113">
            <v>0</v>
          </cell>
        </row>
        <row r="114">
          <cell r="B114">
            <v>5300130</v>
          </cell>
          <cell r="C114" t="str">
            <v>5300130 Salaried - Supplemental Pay</v>
          </cell>
          <cell r="D114">
            <v>25270.17</v>
          </cell>
          <cell r="E114">
            <v>4020.17</v>
          </cell>
        </row>
        <row r="115">
          <cell r="B115">
            <v>5300150</v>
          </cell>
          <cell r="C115" t="str">
            <v>5300150 Salaried - Vacation Accrual</v>
          </cell>
          <cell r="D115">
            <v>-2071849.59</v>
          </cell>
          <cell r="E115">
            <v>-1866108.98</v>
          </cell>
        </row>
        <row r="116">
          <cell r="B116">
            <v>5300151</v>
          </cell>
          <cell r="C116" t="str">
            <v>5300151 Salaried - Vacation Accrual 2200</v>
          </cell>
          <cell r="D116">
            <v>0</v>
          </cell>
          <cell r="E116">
            <v>0</v>
          </cell>
        </row>
        <row r="117">
          <cell r="B117">
            <v>5300170</v>
          </cell>
          <cell r="C117" t="str">
            <v>5300170 Salaried - Incentives / Bonuses</v>
          </cell>
          <cell r="D117">
            <v>-165485.59</v>
          </cell>
          <cell r="E117">
            <v>601332.44999999995</v>
          </cell>
        </row>
        <row r="118">
          <cell r="B118">
            <v>5300171</v>
          </cell>
          <cell r="C118" t="str">
            <v>5300171 Salaried - Incentives / Bonuses 2200</v>
          </cell>
          <cell r="D118">
            <v>0</v>
          </cell>
          <cell r="E118">
            <v>0</v>
          </cell>
        </row>
        <row r="119">
          <cell r="B119">
            <v>5300180</v>
          </cell>
          <cell r="C119" t="str">
            <v>5300180 Salaried - Annual Incentive</v>
          </cell>
          <cell r="D119">
            <v>985853.39</v>
          </cell>
          <cell r="E119">
            <v>6114238.2599999998</v>
          </cell>
        </row>
        <row r="120">
          <cell r="B120">
            <v>5300181</v>
          </cell>
          <cell r="C120" t="str">
            <v>5300181 Salaried - Annual Incentive - 2200</v>
          </cell>
          <cell r="D120">
            <v>0</v>
          </cell>
          <cell r="E120">
            <v>0</v>
          </cell>
        </row>
        <row r="121">
          <cell r="B121">
            <v>5300186</v>
          </cell>
          <cell r="C121" t="str">
            <v>5300186 Performance Share Unit Amortization</v>
          </cell>
          <cell r="D121">
            <v>155433.60999999999</v>
          </cell>
          <cell r="E121">
            <v>121036.49</v>
          </cell>
        </row>
        <row r="122">
          <cell r="B122">
            <v>5300187</v>
          </cell>
          <cell r="C122" t="str">
            <v>5300187 Restricted Stock Unit Amortization</v>
          </cell>
          <cell r="D122">
            <v>72064.56</v>
          </cell>
          <cell r="E122">
            <v>40405.339999999997</v>
          </cell>
        </row>
        <row r="123">
          <cell r="B123">
            <v>5300210</v>
          </cell>
          <cell r="C123" t="str">
            <v>5300210 Hourly - Straight-Time Wages</v>
          </cell>
          <cell r="D123">
            <v>16208548.869999999</v>
          </cell>
          <cell r="E123">
            <v>16426786.119999999</v>
          </cell>
        </row>
        <row r="124">
          <cell r="B124">
            <v>5300211</v>
          </cell>
          <cell r="C124" t="str">
            <v>5300211 Hourly - Straight-Time Wages - 2200</v>
          </cell>
          <cell r="D124">
            <v>0</v>
          </cell>
          <cell r="E124">
            <v>0</v>
          </cell>
        </row>
        <row r="125">
          <cell r="B125">
            <v>5300220</v>
          </cell>
          <cell r="C125" t="str">
            <v>5300220 Hourly - Overtime Wages</v>
          </cell>
          <cell r="D125">
            <v>3343366.54</v>
          </cell>
          <cell r="E125">
            <v>3268476.23</v>
          </cell>
        </row>
        <row r="126">
          <cell r="B126">
            <v>5300221</v>
          </cell>
          <cell r="C126" t="str">
            <v>5300221 Hourly - Overtime Wages - 2200</v>
          </cell>
          <cell r="D126">
            <v>0</v>
          </cell>
          <cell r="E126">
            <v>0</v>
          </cell>
        </row>
        <row r="127">
          <cell r="B127">
            <v>5300230</v>
          </cell>
          <cell r="C127" t="str">
            <v>5300230 Hourly - Supplemental Pay</v>
          </cell>
          <cell r="D127">
            <v>11671.85</v>
          </cell>
          <cell r="E127">
            <v>24872.09</v>
          </cell>
        </row>
        <row r="128">
          <cell r="B128">
            <v>5300270</v>
          </cell>
          <cell r="C128" t="str">
            <v>5300270 Hourly - Incentives / Bonuses</v>
          </cell>
          <cell r="D128">
            <v>73500</v>
          </cell>
          <cell r="E128">
            <v>33630</v>
          </cell>
        </row>
        <row r="129">
          <cell r="B129">
            <v>5300271</v>
          </cell>
          <cell r="C129" t="str">
            <v>5300271 Hourly - Incentives / Bonuses 2200</v>
          </cell>
          <cell r="D129">
            <v>0</v>
          </cell>
          <cell r="E129">
            <v>0</v>
          </cell>
        </row>
        <row r="130">
          <cell r="B130">
            <v>5300280</v>
          </cell>
          <cell r="C130" t="str">
            <v>5300280 Hourly - Annual Incentive</v>
          </cell>
          <cell r="D130">
            <v>943880</v>
          </cell>
          <cell r="E130">
            <v>1223062.2</v>
          </cell>
        </row>
        <row r="131">
          <cell r="B131">
            <v>5300281</v>
          </cell>
          <cell r="C131" t="str">
            <v>5300281 Hourly - Annual Incentive - 2200</v>
          </cell>
          <cell r="D131">
            <v>0</v>
          </cell>
          <cell r="E131">
            <v>0</v>
          </cell>
        </row>
        <row r="132">
          <cell r="B132">
            <v>5300999</v>
          </cell>
          <cell r="C132" t="str">
            <v>5300999 Capitalized Labor &amp; Benefits-PROJ SETTLMT USE ONLY</v>
          </cell>
          <cell r="D132">
            <v>-8864657.0199999996</v>
          </cell>
          <cell r="E132">
            <v>-10155994</v>
          </cell>
        </row>
        <row r="133">
          <cell r="B133">
            <v>8204001</v>
          </cell>
          <cell r="C133" t="str">
            <v>8204001 FINANCE/ACCTING ST</v>
          </cell>
          <cell r="D133">
            <v>0</v>
          </cell>
          <cell r="E133">
            <v>0</v>
          </cell>
        </row>
        <row r="134">
          <cell r="B134">
            <v>8204003</v>
          </cell>
          <cell r="C134" t="str">
            <v>8204003 ENGINRING/DESIGN ST</v>
          </cell>
          <cell r="D134">
            <v>0</v>
          </cell>
          <cell r="E134">
            <v>0</v>
          </cell>
        </row>
        <row r="135">
          <cell r="B135">
            <v>8204005</v>
          </cell>
          <cell r="C135" t="str">
            <v>8204005 ENVIRONMENTAL</v>
          </cell>
          <cell r="D135">
            <v>0</v>
          </cell>
          <cell r="E135">
            <v>0</v>
          </cell>
        </row>
        <row r="136">
          <cell r="B136">
            <v>8204007</v>
          </cell>
          <cell r="C136" t="str">
            <v>8204007 PROCESS SUPPORT ST</v>
          </cell>
          <cell r="D136">
            <v>0</v>
          </cell>
          <cell r="E136">
            <v>0</v>
          </cell>
        </row>
        <row r="137">
          <cell r="B137">
            <v>8204008</v>
          </cell>
          <cell r="C137" t="str">
            <v>8204008 ADMINISTRATION ST</v>
          </cell>
          <cell r="D137">
            <v>0</v>
          </cell>
          <cell r="E137">
            <v>0</v>
          </cell>
        </row>
        <row r="138">
          <cell r="B138">
            <v>8204010</v>
          </cell>
          <cell r="C138" t="str">
            <v>8204010 MANAGEMENT</v>
          </cell>
          <cell r="D138">
            <v>0</v>
          </cell>
          <cell r="E138">
            <v>0</v>
          </cell>
        </row>
        <row r="139">
          <cell r="B139">
            <v>8204014</v>
          </cell>
          <cell r="C139" t="str">
            <v>8204014 TECHNICAL SUPPORT ST</v>
          </cell>
          <cell r="D139">
            <v>0</v>
          </cell>
          <cell r="E139">
            <v>0</v>
          </cell>
        </row>
        <row r="140">
          <cell r="B140">
            <v>8204018</v>
          </cell>
          <cell r="C140" t="str">
            <v>8204018 ELECTRICAN - ST</v>
          </cell>
          <cell r="D140">
            <v>0</v>
          </cell>
          <cell r="E140">
            <v>0</v>
          </cell>
        </row>
        <row r="141">
          <cell r="B141">
            <v>8204019</v>
          </cell>
          <cell r="C141" t="str">
            <v>8204019 OPERATIONS - ST</v>
          </cell>
          <cell r="D141">
            <v>0</v>
          </cell>
          <cell r="E141">
            <v>0</v>
          </cell>
        </row>
        <row r="142">
          <cell r="B142">
            <v>8204020</v>
          </cell>
          <cell r="C142" t="str">
            <v>8204020 EQUIPMENT OP - ST</v>
          </cell>
          <cell r="D142">
            <v>0</v>
          </cell>
          <cell r="E142">
            <v>0</v>
          </cell>
        </row>
        <row r="143">
          <cell r="B143">
            <v>8204022</v>
          </cell>
          <cell r="C143" t="str">
            <v>8204022 MECHANICAL - ST</v>
          </cell>
          <cell r="D143">
            <v>0</v>
          </cell>
          <cell r="E143">
            <v>0</v>
          </cell>
        </row>
        <row r="144">
          <cell r="B144">
            <v>8204023</v>
          </cell>
          <cell r="C144" t="str">
            <v>8204023 WELDER - ST</v>
          </cell>
          <cell r="D144">
            <v>0</v>
          </cell>
          <cell r="E144">
            <v>0</v>
          </cell>
        </row>
        <row r="145">
          <cell r="B145">
            <v>8204032</v>
          </cell>
          <cell r="C145" t="str">
            <v>8204032 SUPERVISION</v>
          </cell>
          <cell r="D145">
            <v>0</v>
          </cell>
          <cell r="E145">
            <v>0</v>
          </cell>
        </row>
        <row r="146">
          <cell r="B146">
            <v>8204042</v>
          </cell>
          <cell r="C146" t="str">
            <v>8204042 FLD CUST  SVC - ST</v>
          </cell>
          <cell r="D146">
            <v>0</v>
          </cell>
          <cell r="E146">
            <v>0</v>
          </cell>
        </row>
        <row r="147">
          <cell r="B147">
            <v>8204043</v>
          </cell>
          <cell r="C147" t="str">
            <v>8204043 DIST OPS (GAS) - ST</v>
          </cell>
          <cell r="D147">
            <v>0</v>
          </cell>
          <cell r="E147">
            <v>0</v>
          </cell>
        </row>
        <row r="148">
          <cell r="B148">
            <v>8204049</v>
          </cell>
          <cell r="C148" t="str">
            <v>8204049 GAS OPERATIONS - ST</v>
          </cell>
          <cell r="D148">
            <v>0</v>
          </cell>
          <cell r="E148">
            <v>0</v>
          </cell>
        </row>
        <row r="149">
          <cell r="B149">
            <v>8204054</v>
          </cell>
          <cell r="C149" t="str">
            <v>8204054 MATERIAL ADM - ST</v>
          </cell>
          <cell r="D149">
            <v>0</v>
          </cell>
          <cell r="E149">
            <v>0</v>
          </cell>
        </row>
        <row r="150">
          <cell r="B150">
            <v>8204060</v>
          </cell>
          <cell r="C150" t="str">
            <v>8204060 TECHNICAL SALARY SPT</v>
          </cell>
          <cell r="D150">
            <v>0</v>
          </cell>
          <cell r="E150">
            <v>0</v>
          </cell>
        </row>
        <row r="151">
          <cell r="B151">
            <v>8204064</v>
          </cell>
          <cell r="C151" t="str">
            <v>8204064 Clerical - IBEW</v>
          </cell>
          <cell r="D151">
            <v>0</v>
          </cell>
          <cell r="E151">
            <v>0</v>
          </cell>
        </row>
        <row r="152">
          <cell r="B152">
            <v>8204103</v>
          </cell>
          <cell r="C152" t="str">
            <v>8204103 ENGINRING/DESIGN OT</v>
          </cell>
          <cell r="D152">
            <v>0</v>
          </cell>
          <cell r="E152">
            <v>0</v>
          </cell>
        </row>
        <row r="153">
          <cell r="B153">
            <v>8204108</v>
          </cell>
          <cell r="C153" t="str">
            <v>8204108 ADMINISTRATION OT</v>
          </cell>
          <cell r="D153">
            <v>0</v>
          </cell>
          <cell r="E153">
            <v>0</v>
          </cell>
        </row>
        <row r="154">
          <cell r="B154">
            <v>8204118</v>
          </cell>
          <cell r="C154" t="str">
            <v>8204118 ELECTRICAN - OT</v>
          </cell>
          <cell r="D154">
            <v>0</v>
          </cell>
          <cell r="E154">
            <v>0</v>
          </cell>
        </row>
        <row r="155">
          <cell r="B155">
            <v>8204120</v>
          </cell>
          <cell r="C155" t="str">
            <v>8204120 EQUIPMENT OP - OT</v>
          </cell>
          <cell r="D155">
            <v>0</v>
          </cell>
          <cell r="E155">
            <v>0</v>
          </cell>
        </row>
        <row r="156">
          <cell r="B156">
            <v>8204122</v>
          </cell>
          <cell r="C156" t="str">
            <v>8204122 MECHANICAL - OT</v>
          </cell>
          <cell r="D156">
            <v>0</v>
          </cell>
          <cell r="E156">
            <v>0</v>
          </cell>
        </row>
        <row r="157">
          <cell r="B157">
            <v>8204123</v>
          </cell>
          <cell r="C157" t="str">
            <v>8204123 WELDER - OT</v>
          </cell>
          <cell r="D157">
            <v>0</v>
          </cell>
          <cell r="E157">
            <v>0</v>
          </cell>
        </row>
        <row r="158">
          <cell r="B158">
            <v>8204142</v>
          </cell>
          <cell r="C158" t="str">
            <v>8204142 FLD CUST  SVC - OT</v>
          </cell>
          <cell r="D158">
            <v>0</v>
          </cell>
          <cell r="E158">
            <v>0</v>
          </cell>
        </row>
        <row r="159">
          <cell r="B159">
            <v>8204143</v>
          </cell>
          <cell r="C159" t="str">
            <v>8204143 DIST OPS (GAS) - OT</v>
          </cell>
          <cell r="D159">
            <v>0</v>
          </cell>
          <cell r="E159">
            <v>0</v>
          </cell>
        </row>
        <row r="160">
          <cell r="B160">
            <v>8204149</v>
          </cell>
          <cell r="C160" t="str">
            <v>8204149 GAS OPERATIONS - OT</v>
          </cell>
          <cell r="D160">
            <v>0</v>
          </cell>
          <cell r="E160">
            <v>0</v>
          </cell>
        </row>
        <row r="161">
          <cell r="B161">
            <v>8204154</v>
          </cell>
          <cell r="C161" t="str">
            <v>8204154 MATERIAL ADM - OT</v>
          </cell>
          <cell r="D161">
            <v>0</v>
          </cell>
          <cell r="E161">
            <v>0</v>
          </cell>
        </row>
        <row r="162">
          <cell r="B162">
            <v>8204160</v>
          </cell>
          <cell r="C162" t="str">
            <v>8204160 TECH SALARY SPPT-OT</v>
          </cell>
          <cell r="D162">
            <v>0</v>
          </cell>
          <cell r="E162">
            <v>0</v>
          </cell>
        </row>
        <row r="163">
          <cell r="B163" t="str">
            <v/>
          </cell>
          <cell r="C163" t="str">
            <v xml:space="preserve">  TOTAL LABOR</v>
          </cell>
          <cell r="D163">
            <v>24728265.73</v>
          </cell>
          <cell r="E163">
            <v>29625660.149999999</v>
          </cell>
        </row>
        <row r="164">
          <cell r="B164" t="str">
            <v/>
          </cell>
          <cell r="C164" t="str">
            <v>EMPLOYEE BENEFITS</v>
          </cell>
          <cell r="D164"/>
          <cell r="E164"/>
        </row>
        <row r="165">
          <cell r="B165">
            <v>5301010</v>
          </cell>
          <cell r="C165" t="str">
            <v>5301010 Employee Benefits - Medical</v>
          </cell>
          <cell r="D165">
            <v>4030361.6000000001</v>
          </cell>
          <cell r="E165">
            <v>3464237.49</v>
          </cell>
        </row>
        <row r="166">
          <cell r="B166">
            <v>5301011</v>
          </cell>
          <cell r="C166" t="str">
            <v>5301011 Employee Benefits - Medical-HSA Contributions</v>
          </cell>
          <cell r="D166">
            <v>337288.55</v>
          </cell>
          <cell r="E166">
            <v>349070.38</v>
          </cell>
        </row>
        <row r="167">
          <cell r="B167">
            <v>5301015</v>
          </cell>
          <cell r="C167" t="str">
            <v>5301015 Employee Benefits - Union Medical</v>
          </cell>
          <cell r="D167">
            <v>637693.42000000004</v>
          </cell>
          <cell r="E167">
            <v>743260.25</v>
          </cell>
        </row>
        <row r="168">
          <cell r="B168">
            <v>5301020</v>
          </cell>
          <cell r="C168" t="str">
            <v>5301020 Employee Benefits - Dental / Vision</v>
          </cell>
          <cell r="D168">
            <v>243789.06</v>
          </cell>
          <cell r="E168">
            <v>182541.42</v>
          </cell>
        </row>
        <row r="169">
          <cell r="B169">
            <v>5301030</v>
          </cell>
          <cell r="C169" t="str">
            <v>5301030 Employee Benefits - Life Insurance</v>
          </cell>
          <cell r="D169">
            <v>94835.57</v>
          </cell>
          <cell r="E169">
            <v>69493.759999999995</v>
          </cell>
        </row>
        <row r="170">
          <cell r="B170">
            <v>5301040</v>
          </cell>
          <cell r="C170" t="str">
            <v>5301040 Employee Benefits - Disability</v>
          </cell>
          <cell r="D170">
            <v>147205.09</v>
          </cell>
          <cell r="E170">
            <v>152136.88</v>
          </cell>
        </row>
        <row r="171">
          <cell r="B171">
            <v>5301060</v>
          </cell>
          <cell r="C171" t="str">
            <v>5301060 Employee Benefits - OPEB</v>
          </cell>
          <cell r="D171">
            <v>495524.24</v>
          </cell>
          <cell r="E171">
            <v>364658</v>
          </cell>
        </row>
        <row r="172">
          <cell r="B172">
            <v>5301061</v>
          </cell>
          <cell r="C172" t="str">
            <v>5301061 Employee Benefits - OPEB - Xfer</v>
          </cell>
          <cell r="D172">
            <v>0</v>
          </cell>
          <cell r="E172">
            <v>0</v>
          </cell>
        </row>
        <row r="173">
          <cell r="B173">
            <v>5301070</v>
          </cell>
          <cell r="C173" t="str">
            <v>5301070 Employee Benefits - OPEB Def</v>
          </cell>
          <cell r="D173">
            <v>151246.73000000001</v>
          </cell>
          <cell r="E173">
            <v>237358.94</v>
          </cell>
        </row>
        <row r="174">
          <cell r="B174">
            <v>5301080</v>
          </cell>
          <cell r="C174" t="str">
            <v>5301080 Employee Benefits - NonService Costs Benefits Recl</v>
          </cell>
          <cell r="D174">
            <v>0</v>
          </cell>
          <cell r="E174">
            <v>793127.6</v>
          </cell>
        </row>
        <row r="175">
          <cell r="B175">
            <v>5301090</v>
          </cell>
          <cell r="C175" t="str">
            <v>5301090 Employee Benefits - Plan Administration</v>
          </cell>
          <cell r="D175">
            <v>49571.69</v>
          </cell>
          <cell r="E175">
            <v>182840.26</v>
          </cell>
        </row>
        <row r="176">
          <cell r="B176">
            <v>5301110</v>
          </cell>
          <cell r="C176" t="str">
            <v>5301110 Employee Benefits - Pensions</v>
          </cell>
          <cell r="D176">
            <v>238533.76000000001</v>
          </cell>
          <cell r="E176">
            <v>788959.96</v>
          </cell>
        </row>
        <row r="177">
          <cell r="B177">
            <v>5301111</v>
          </cell>
          <cell r="C177" t="str">
            <v>5301111 Employee Benefits - Pensions - Xfer</v>
          </cell>
          <cell r="D177">
            <v>0</v>
          </cell>
          <cell r="E177">
            <v>0</v>
          </cell>
        </row>
        <row r="178">
          <cell r="B178">
            <v>5301130</v>
          </cell>
          <cell r="C178" t="str">
            <v>5301130 Employee Benefits - Savings Plan</v>
          </cell>
          <cell r="D178">
            <v>2893296.47</v>
          </cell>
          <cell r="E178">
            <v>2896872.55</v>
          </cell>
        </row>
        <row r="179">
          <cell r="B179">
            <v>5301192</v>
          </cell>
          <cell r="C179" t="str">
            <v>5301192 Employee Benefits - Medical Dental Vision 2200</v>
          </cell>
          <cell r="D179">
            <v>0</v>
          </cell>
          <cell r="E179">
            <v>0</v>
          </cell>
        </row>
        <row r="180">
          <cell r="B180">
            <v>5301990</v>
          </cell>
          <cell r="C180" t="str">
            <v>5301990 Other Employee Benefits - Miscellaneous</v>
          </cell>
          <cell r="D180">
            <v>82876.240000000005</v>
          </cell>
          <cell r="E180">
            <v>95544.16</v>
          </cell>
        </row>
        <row r="181">
          <cell r="B181">
            <v>5301991</v>
          </cell>
          <cell r="C181" t="str">
            <v>5301991 Other Employee Benefits - Miscellaneous - 2200</v>
          </cell>
          <cell r="D181">
            <v>0</v>
          </cell>
          <cell r="E181">
            <v>0</v>
          </cell>
        </row>
        <row r="182">
          <cell r="B182">
            <v>5302110</v>
          </cell>
          <cell r="C182" t="str">
            <v>5302110 Recruiting Expenses</v>
          </cell>
          <cell r="D182">
            <v>124847.97</v>
          </cell>
          <cell r="E182">
            <v>18806.900000000001</v>
          </cell>
        </row>
        <row r="183">
          <cell r="B183">
            <v>5302920</v>
          </cell>
          <cell r="C183" t="str">
            <v>5302920 Tuition Reimbursement Expense</v>
          </cell>
          <cell r="D183">
            <v>16062.12</v>
          </cell>
          <cell r="E183">
            <v>2050.9499999999998</v>
          </cell>
        </row>
        <row r="184">
          <cell r="B184">
            <v>5302930</v>
          </cell>
          <cell r="C184" t="str">
            <v>5302930 Employee Relations Expense</v>
          </cell>
          <cell r="D184">
            <v>35562.79</v>
          </cell>
          <cell r="E184">
            <v>47484.42</v>
          </cell>
        </row>
        <row r="185">
          <cell r="B185">
            <v>5302990</v>
          </cell>
          <cell r="C185" t="str">
            <v>5302990 Miscellaneous Employee-Related Expense</v>
          </cell>
          <cell r="D185">
            <v>112500.24</v>
          </cell>
          <cell r="E185">
            <v>114888.01</v>
          </cell>
        </row>
        <row r="186">
          <cell r="B186">
            <v>5302991</v>
          </cell>
          <cell r="C186" t="str">
            <v>5302991 Misc Employee-Related Expense 2200</v>
          </cell>
          <cell r="D186">
            <v>0</v>
          </cell>
          <cell r="E186">
            <v>0</v>
          </cell>
        </row>
        <row r="187">
          <cell r="B187" t="str">
            <v/>
          </cell>
          <cell r="C187" t="str">
            <v xml:space="preserve">  TOTAL EMPLOYEE BENEFITS</v>
          </cell>
          <cell r="D187">
            <v>9691195.5399999991</v>
          </cell>
          <cell r="E187">
            <v>10503331.93</v>
          </cell>
        </row>
        <row r="188">
          <cell r="B188" t="str">
            <v/>
          </cell>
          <cell r="C188" t="str">
            <v>OUTSIDE SERVICES</v>
          </cell>
          <cell r="D188"/>
          <cell r="E188"/>
        </row>
        <row r="189">
          <cell r="B189">
            <v>5303010</v>
          </cell>
          <cell r="C189" t="str">
            <v>5303010 Contractor Labor - Straight Time</v>
          </cell>
          <cell r="D189">
            <v>10807.37</v>
          </cell>
          <cell r="E189">
            <v>0</v>
          </cell>
        </row>
        <row r="190">
          <cell r="B190">
            <v>5303020</v>
          </cell>
          <cell r="C190" t="str">
            <v>5303020 Contractor Materials</v>
          </cell>
          <cell r="D190">
            <v>1799865.73</v>
          </cell>
          <cell r="E190">
            <v>2055312.17</v>
          </cell>
        </row>
        <row r="191">
          <cell r="B191">
            <v>5303030</v>
          </cell>
          <cell r="C191" t="str">
            <v>5303030 Contractor Services</v>
          </cell>
          <cell r="D191">
            <v>16277944.32</v>
          </cell>
          <cell r="E191">
            <v>31291371.710000001</v>
          </cell>
        </row>
        <row r="192">
          <cell r="B192">
            <v>5303035</v>
          </cell>
          <cell r="C192" t="str">
            <v>5303035 Contractor Services - Restoration</v>
          </cell>
          <cell r="D192">
            <v>5750598.0199999996</v>
          </cell>
          <cell r="E192">
            <v>14188052.15</v>
          </cell>
        </row>
        <row r="193">
          <cell r="B193">
            <v>5303040</v>
          </cell>
          <cell r="C193" t="str">
            <v>5303040 Environmental  Services</v>
          </cell>
          <cell r="D193">
            <v>153554.06</v>
          </cell>
          <cell r="E193">
            <v>282255.3</v>
          </cell>
        </row>
        <row r="194">
          <cell r="B194">
            <v>5303110</v>
          </cell>
          <cell r="C194" t="str">
            <v>5303110 Office Equipment Maintenance Services</v>
          </cell>
          <cell r="D194">
            <v>14001.99</v>
          </cell>
          <cell r="E194">
            <v>14549.81</v>
          </cell>
        </row>
        <row r="195">
          <cell r="B195">
            <v>5303120</v>
          </cell>
          <cell r="C195" t="str">
            <v>5303120 Computer &amp; Software Maintenance Services</v>
          </cell>
          <cell r="D195">
            <v>1812404.81</v>
          </cell>
          <cell r="E195">
            <v>1520358.24</v>
          </cell>
        </row>
        <row r="196">
          <cell r="B196">
            <v>5303130</v>
          </cell>
          <cell r="C196" t="str">
            <v>5303130 Building &amp; Grounds Maintenance Services</v>
          </cell>
          <cell r="D196">
            <v>571764.89</v>
          </cell>
          <cell r="E196">
            <v>689136.25</v>
          </cell>
        </row>
        <row r="197">
          <cell r="B197">
            <v>5303140</v>
          </cell>
          <cell r="C197" t="str">
            <v>5303140 Security Equipment Maintenance Services</v>
          </cell>
          <cell r="D197">
            <v>55725.4</v>
          </cell>
          <cell r="E197">
            <v>339427.99</v>
          </cell>
        </row>
        <row r="198">
          <cell r="B198">
            <v>5303150</v>
          </cell>
          <cell r="C198" t="str">
            <v>5303150 Communications Equipment Maintenance Services</v>
          </cell>
          <cell r="D198">
            <v>0</v>
          </cell>
          <cell r="E198">
            <v>395</v>
          </cell>
        </row>
        <row r="199">
          <cell r="B199">
            <v>5303190</v>
          </cell>
          <cell r="C199" t="str">
            <v>5303190 Miscellaneous Repairs/Maintenance</v>
          </cell>
          <cell r="D199">
            <v>232655.59</v>
          </cell>
          <cell r="E199">
            <v>127890.95</v>
          </cell>
        </row>
        <row r="200">
          <cell r="B200">
            <v>5303210</v>
          </cell>
          <cell r="C200" t="str">
            <v>5303210 Accounting/Auditing Services</v>
          </cell>
          <cell r="D200">
            <v>379151.29</v>
          </cell>
          <cell r="E200">
            <v>342497.42</v>
          </cell>
        </row>
        <row r="201">
          <cell r="B201">
            <v>5303220</v>
          </cell>
          <cell r="C201" t="str">
            <v>5303220 Legal Services</v>
          </cell>
          <cell r="D201">
            <v>508219.71</v>
          </cell>
          <cell r="E201">
            <v>757331.06</v>
          </cell>
        </row>
        <row r="202">
          <cell r="B202">
            <v>5303310</v>
          </cell>
          <cell r="C202" t="str">
            <v>5303310 Consultant Services</v>
          </cell>
          <cell r="D202">
            <v>6898792.75</v>
          </cell>
          <cell r="E202">
            <v>16691063.99</v>
          </cell>
        </row>
        <row r="203">
          <cell r="B203">
            <v>5303315</v>
          </cell>
          <cell r="C203" t="str">
            <v>5303315 IT/Telecom Contractor Services</v>
          </cell>
          <cell r="D203">
            <v>3789389.82</v>
          </cell>
          <cell r="E203">
            <v>5076982.09</v>
          </cell>
        </row>
        <row r="204">
          <cell r="B204">
            <v>5303320</v>
          </cell>
          <cell r="C204" t="str">
            <v>5303320 Training Services</v>
          </cell>
          <cell r="D204">
            <v>99723.23</v>
          </cell>
          <cell r="E204">
            <v>91789.17</v>
          </cell>
        </row>
        <row r="205">
          <cell r="B205">
            <v>5303325</v>
          </cell>
          <cell r="C205" t="str">
            <v>5303325 Professional/Temporary Labor</v>
          </cell>
          <cell r="D205">
            <v>186551.07</v>
          </cell>
          <cell r="E205">
            <v>195796.47</v>
          </cell>
        </row>
        <row r="206">
          <cell r="B206">
            <v>5303820</v>
          </cell>
          <cell r="C206" t="str">
            <v>5303820 Collection Agency Services</v>
          </cell>
          <cell r="D206">
            <v>44150.68</v>
          </cell>
          <cell r="E206">
            <v>67705.83</v>
          </cell>
        </row>
        <row r="207">
          <cell r="B207">
            <v>5303840</v>
          </cell>
          <cell r="C207" t="str">
            <v>5303840 Security &amp; Investigative Services</v>
          </cell>
          <cell r="D207">
            <v>71153.64</v>
          </cell>
          <cell r="E207">
            <v>69833.33</v>
          </cell>
        </row>
        <row r="208">
          <cell r="B208">
            <v>5303850</v>
          </cell>
          <cell r="C208" t="str">
            <v>5303850 Testing Services</v>
          </cell>
          <cell r="D208">
            <v>35305.21</v>
          </cell>
          <cell r="E208">
            <v>31407.66</v>
          </cell>
        </row>
        <row r="209">
          <cell r="B209">
            <v>5303890</v>
          </cell>
          <cell r="C209" t="str">
            <v>5303890 Miscellaneous Outside Services</v>
          </cell>
          <cell r="D209">
            <v>2723492.98</v>
          </cell>
          <cell r="E209">
            <v>2023554.25</v>
          </cell>
        </row>
        <row r="210">
          <cell r="B210">
            <v>5303991</v>
          </cell>
          <cell r="C210" t="str">
            <v>5303991 Miscellaneous Outside Services 2200</v>
          </cell>
          <cell r="D210">
            <v>0</v>
          </cell>
          <cell r="E210">
            <v>0</v>
          </cell>
        </row>
        <row r="211">
          <cell r="B211">
            <v>5303999</v>
          </cell>
          <cell r="C211" t="str">
            <v>5303999 Capitalized Outside Services-PROJ SETTLMT USE ONLY</v>
          </cell>
          <cell r="D211">
            <v>-27644998.219999999</v>
          </cell>
          <cell r="E211">
            <v>-56272776.240000002</v>
          </cell>
        </row>
        <row r="212">
          <cell r="B212">
            <v>8102015</v>
          </cell>
          <cell r="C212" t="str">
            <v>8102015 Restoration Management</v>
          </cell>
          <cell r="D212">
            <v>0</v>
          </cell>
          <cell r="E212">
            <v>0</v>
          </cell>
        </row>
        <row r="213">
          <cell r="B213" t="str">
            <v/>
          </cell>
          <cell r="C213" t="str">
            <v xml:space="preserve">  TOTAL OUTSIDE SERVICES</v>
          </cell>
          <cell r="D213">
            <v>13770254.34</v>
          </cell>
          <cell r="E213">
            <v>19583934.600000001</v>
          </cell>
        </row>
        <row r="214">
          <cell r="B214" t="str">
            <v/>
          </cell>
          <cell r="C214" t="str">
            <v>MATERIALS, SUPPLIES, TRANSPORTATION</v>
          </cell>
          <cell r="D214"/>
          <cell r="E214"/>
        </row>
        <row r="215">
          <cell r="B215">
            <v>5205720</v>
          </cell>
          <cell r="C215" t="str">
            <v>5205720 Gas Used - Compressor Station - Transmission (Cr)</v>
          </cell>
          <cell r="D215">
            <v>-766266.74</v>
          </cell>
          <cell r="E215">
            <v>-612009.68000000005</v>
          </cell>
        </row>
        <row r="216">
          <cell r="B216">
            <v>5205770</v>
          </cell>
          <cell r="C216" t="str">
            <v>5205770 Gas Used For Other Utility Operations (Cr)</v>
          </cell>
          <cell r="D216">
            <v>-165180.34</v>
          </cell>
          <cell r="E216">
            <v>-46411.85</v>
          </cell>
        </row>
        <row r="217">
          <cell r="B217">
            <v>5303170</v>
          </cell>
          <cell r="C217" t="str">
            <v>5303170 Automobile Repairs/Maintenance</v>
          </cell>
          <cell r="D217">
            <v>945598.42</v>
          </cell>
          <cell r="E217">
            <v>1055430.31</v>
          </cell>
        </row>
        <row r="218">
          <cell r="B218">
            <v>5304100</v>
          </cell>
          <cell r="C218" t="str">
            <v>5304100 Material Exp-Stock</v>
          </cell>
          <cell r="D218">
            <v>2921471.85</v>
          </cell>
          <cell r="E218">
            <v>2804782.1</v>
          </cell>
        </row>
        <row r="219">
          <cell r="B219">
            <v>5304110</v>
          </cell>
          <cell r="C219" t="str">
            <v>5304110 Material Exp-Cst Dif</v>
          </cell>
          <cell r="D219">
            <v>40.44</v>
          </cell>
          <cell r="E219">
            <v>-3.87</v>
          </cell>
        </row>
        <row r="220">
          <cell r="B220">
            <v>5304140</v>
          </cell>
          <cell r="C220" t="str">
            <v>5304140 Material Exp-Inv Rvl</v>
          </cell>
          <cell r="D220">
            <v>15843.62</v>
          </cell>
          <cell r="E220">
            <v>126189.83</v>
          </cell>
        </row>
        <row r="221">
          <cell r="B221">
            <v>5304200</v>
          </cell>
          <cell r="C221" t="str">
            <v>5304200 Material Exp-Non Stk</v>
          </cell>
          <cell r="D221">
            <v>1349815.74</v>
          </cell>
          <cell r="E221">
            <v>3996725.62</v>
          </cell>
        </row>
        <row r="222">
          <cell r="B222">
            <v>5304210</v>
          </cell>
          <cell r="C222" t="str">
            <v>5304210 Auto Parts &amp; Supplies</v>
          </cell>
          <cell r="D222">
            <v>156285</v>
          </cell>
          <cell r="E222">
            <v>341042.39</v>
          </cell>
        </row>
        <row r="223">
          <cell r="B223">
            <v>5304300</v>
          </cell>
          <cell r="C223" t="str">
            <v>5304300 Meter/ERT Purchases</v>
          </cell>
          <cell r="D223">
            <v>652444.64</v>
          </cell>
          <cell r="E223">
            <v>60808.81</v>
          </cell>
        </row>
        <row r="224">
          <cell r="B224">
            <v>5304310</v>
          </cell>
          <cell r="C224" t="str">
            <v>5304310 Office Supplies</v>
          </cell>
          <cell r="D224">
            <v>46435.27</v>
          </cell>
          <cell r="E224">
            <v>62917.78</v>
          </cell>
        </row>
        <row r="225">
          <cell r="B225">
            <v>5304320</v>
          </cell>
          <cell r="C225" t="str">
            <v>5304320 Postage, Shipping, &amp; Freight</v>
          </cell>
          <cell r="D225">
            <v>994960.34</v>
          </cell>
          <cell r="E225">
            <v>1016855.35</v>
          </cell>
        </row>
        <row r="226">
          <cell r="B226">
            <v>5304340</v>
          </cell>
          <cell r="C226" t="str">
            <v>5304340 Software/Hardware Purchases</v>
          </cell>
          <cell r="D226">
            <v>1044554.08</v>
          </cell>
          <cell r="E226">
            <v>5734912.3700000001</v>
          </cell>
        </row>
        <row r="227">
          <cell r="B227">
            <v>5304350</v>
          </cell>
          <cell r="C227" t="str">
            <v>5304350 Office Furn &amp; Equip</v>
          </cell>
          <cell r="D227">
            <v>168231.82</v>
          </cell>
          <cell r="E227">
            <v>114126.87</v>
          </cell>
        </row>
        <row r="228">
          <cell r="B228">
            <v>5304360</v>
          </cell>
          <cell r="C228" t="str">
            <v>5304360 Promotion Supplies</v>
          </cell>
          <cell r="D228">
            <v>1369.02</v>
          </cell>
          <cell r="E228">
            <v>368.67</v>
          </cell>
        </row>
        <row r="229">
          <cell r="B229">
            <v>5304370</v>
          </cell>
          <cell r="C229" t="str">
            <v>5304370 Small Tools &amp; Work Equipment</v>
          </cell>
          <cell r="D229">
            <v>165712.67000000001</v>
          </cell>
          <cell r="E229">
            <v>176970.35</v>
          </cell>
        </row>
        <row r="230">
          <cell r="B230">
            <v>5304390</v>
          </cell>
          <cell r="C230" t="str">
            <v>5304390 Misc Supplies</v>
          </cell>
          <cell r="D230">
            <v>287678.94</v>
          </cell>
          <cell r="E230">
            <v>316002.49</v>
          </cell>
        </row>
        <row r="231">
          <cell r="B231">
            <v>5304410</v>
          </cell>
          <cell r="C231" t="str">
            <v>5304410 Purchasing Card Expenses-MC</v>
          </cell>
          <cell r="D231">
            <v>116856.73</v>
          </cell>
          <cell r="E231">
            <v>-11378.2</v>
          </cell>
        </row>
        <row r="232">
          <cell r="B232">
            <v>5304510</v>
          </cell>
          <cell r="C232" t="str">
            <v>5304510 Gasoline</v>
          </cell>
          <cell r="D232">
            <v>1031212.62</v>
          </cell>
          <cell r="E232">
            <v>928810.65</v>
          </cell>
        </row>
        <row r="233">
          <cell r="B233">
            <v>5304520</v>
          </cell>
          <cell r="C233" t="str">
            <v>5304520 Fuel-Off Hwy Equip</v>
          </cell>
          <cell r="D233">
            <v>9283.99</v>
          </cell>
          <cell r="E233">
            <v>2854.34</v>
          </cell>
        </row>
        <row r="234">
          <cell r="B234">
            <v>5304991</v>
          </cell>
          <cell r="C234" t="str">
            <v>5304991 Miscellaneous Materials &amp; Supplies-2200</v>
          </cell>
          <cell r="D234">
            <v>0</v>
          </cell>
          <cell r="E234">
            <v>0</v>
          </cell>
        </row>
        <row r="235">
          <cell r="B235">
            <v>5304999</v>
          </cell>
          <cell r="C235" t="str">
            <v>5304999 Capitalized M&amp;S-PROJ SETTLMT USE ONLY</v>
          </cell>
          <cell r="D235">
            <v>-3279137.8</v>
          </cell>
          <cell r="E235">
            <v>-10148134.74</v>
          </cell>
        </row>
        <row r="236">
          <cell r="B236">
            <v>5320680</v>
          </cell>
          <cell r="C236" t="str">
            <v>5320680 Gas Used - Equity</v>
          </cell>
          <cell r="D236">
            <v>164627.85999999999</v>
          </cell>
          <cell r="E236">
            <v>44496.72</v>
          </cell>
        </row>
        <row r="237">
          <cell r="B237">
            <v>5330050</v>
          </cell>
          <cell r="C237" t="str">
            <v>5330050 Gas For Compressor Station Fuel</v>
          </cell>
          <cell r="D237">
            <v>766266.74</v>
          </cell>
          <cell r="E237">
            <v>612009.68000000005</v>
          </cell>
        </row>
        <row r="238">
          <cell r="B238">
            <v>5330080</v>
          </cell>
          <cell r="C238" t="str">
            <v>5330080 Gas Lost</v>
          </cell>
          <cell r="D238">
            <v>11974.95</v>
          </cell>
          <cell r="E238">
            <v>13550.41</v>
          </cell>
        </row>
        <row r="239">
          <cell r="B239">
            <v>8400000</v>
          </cell>
          <cell r="C239" t="str">
            <v>8400000 MATERIAL OVERHEAD</v>
          </cell>
          <cell r="D239">
            <v>0</v>
          </cell>
          <cell r="E239">
            <v>0</v>
          </cell>
        </row>
        <row r="240">
          <cell r="B240" t="str">
            <v/>
          </cell>
          <cell r="C240" t="str">
            <v xml:space="preserve">  TOTAL MATERIALS, SUPPLIES, TRANSPORTATION</v>
          </cell>
          <cell r="D240">
            <v>6640079.8600000003</v>
          </cell>
          <cell r="E240">
            <v>6590916.4000000004</v>
          </cell>
        </row>
        <row r="241">
          <cell r="B241" t="str">
            <v/>
          </cell>
          <cell r="C241" t="str">
            <v>INSURANCE, LEASES, PERMITS &amp; FEES</v>
          </cell>
          <cell r="D241"/>
          <cell r="E241"/>
        </row>
        <row r="242">
          <cell r="B242">
            <v>5305010</v>
          </cell>
          <cell r="C242" t="str">
            <v>5305010 Injury Expenses</v>
          </cell>
          <cell r="D242">
            <v>19600</v>
          </cell>
          <cell r="E242">
            <v>0</v>
          </cell>
        </row>
        <row r="243">
          <cell r="B243">
            <v>5305020</v>
          </cell>
          <cell r="C243" t="str">
            <v>5305020 Damages - Property</v>
          </cell>
          <cell r="D243">
            <v>990526.7</v>
          </cell>
          <cell r="E243">
            <v>77271.19</v>
          </cell>
        </row>
        <row r="244">
          <cell r="B244">
            <v>5305030</v>
          </cell>
          <cell r="C244" t="str">
            <v>5305030 Claims Reimburse</v>
          </cell>
          <cell r="D244">
            <v>-268996.03999999998</v>
          </cell>
          <cell r="E244">
            <v>-902584.07</v>
          </cell>
        </row>
        <row r="245">
          <cell r="B245">
            <v>5305050</v>
          </cell>
          <cell r="C245" t="str">
            <v>5305050 Worker's Compensation Claim Expenses</v>
          </cell>
          <cell r="D245">
            <v>197511.88</v>
          </cell>
          <cell r="E245">
            <v>84459.29</v>
          </cell>
        </row>
        <row r="246">
          <cell r="B246">
            <v>5305060</v>
          </cell>
          <cell r="C246" t="str">
            <v>5305060 Worker's Compensation Admin</v>
          </cell>
          <cell r="D246">
            <v>4051.98</v>
          </cell>
          <cell r="E246">
            <v>15794.26</v>
          </cell>
        </row>
        <row r="247">
          <cell r="B247">
            <v>5306010</v>
          </cell>
          <cell r="C247" t="str">
            <v>5306010 Insurance-Directors&amp;Officers/Fiduciary/Crime</v>
          </cell>
          <cell r="D247">
            <v>139230</v>
          </cell>
          <cell r="E247">
            <v>140848.29</v>
          </cell>
        </row>
        <row r="248">
          <cell r="B248">
            <v>5306020</v>
          </cell>
          <cell r="C248" t="str">
            <v>5306020 Insurance-Excess Liability/Surty</v>
          </cell>
          <cell r="D248">
            <v>1073102.2</v>
          </cell>
          <cell r="E248">
            <v>1068841.02</v>
          </cell>
        </row>
        <row r="249">
          <cell r="B249">
            <v>5306060</v>
          </cell>
          <cell r="C249" t="str">
            <v>5306060 Insurance-General Property</v>
          </cell>
          <cell r="D249">
            <v>205939.53</v>
          </cell>
          <cell r="E249">
            <v>1130189.54</v>
          </cell>
        </row>
        <row r="250">
          <cell r="B250">
            <v>5306070</v>
          </cell>
          <cell r="C250" t="str">
            <v>5306070 Insurance-Worker's Comp</v>
          </cell>
          <cell r="D250">
            <v>110199.99</v>
          </cell>
          <cell r="E250">
            <v>260039</v>
          </cell>
        </row>
        <row r="251">
          <cell r="B251">
            <v>5306099</v>
          </cell>
          <cell r="C251" t="str">
            <v>5306099 Insurance-Other</v>
          </cell>
          <cell r="D251">
            <v>110027.61</v>
          </cell>
          <cell r="E251">
            <v>52171.93</v>
          </cell>
        </row>
        <row r="252">
          <cell r="B252">
            <v>5307010</v>
          </cell>
          <cell r="C252" t="str">
            <v>5307010 Rent Expense - Buildings</v>
          </cell>
          <cell r="D252">
            <v>1174753.08</v>
          </cell>
          <cell r="E252">
            <v>877459.33</v>
          </cell>
        </row>
        <row r="253">
          <cell r="B253">
            <v>5307030</v>
          </cell>
          <cell r="C253" t="str">
            <v>5307030 Rent Expense - Equipment (Office &amp; Other)</v>
          </cell>
          <cell r="D253">
            <v>149676.99</v>
          </cell>
          <cell r="E253">
            <v>160115.21</v>
          </cell>
        </row>
        <row r="254">
          <cell r="B254">
            <v>5307050</v>
          </cell>
          <cell r="C254" t="str">
            <v>5307050 Rent Expense - Land &amp; Land Rights</v>
          </cell>
          <cell r="D254">
            <v>134558.82999999999</v>
          </cell>
          <cell r="E254">
            <v>233907.98</v>
          </cell>
        </row>
        <row r="255">
          <cell r="B255">
            <v>5307090</v>
          </cell>
          <cell r="C255" t="str">
            <v>5307090 Rent Expense - Miscellaneous</v>
          </cell>
          <cell r="D255">
            <v>5532.36</v>
          </cell>
          <cell r="E255">
            <v>8205.64</v>
          </cell>
        </row>
        <row r="256">
          <cell r="B256">
            <v>5309010</v>
          </cell>
          <cell r="C256" t="str">
            <v>5309010 Utilities - Electric and Gas</v>
          </cell>
          <cell r="D256">
            <v>325858.92</v>
          </cell>
          <cell r="E256">
            <v>338831.43</v>
          </cell>
        </row>
        <row r="257">
          <cell r="B257">
            <v>5309020</v>
          </cell>
          <cell r="C257" t="str">
            <v>5309020 Utilities - Phone</v>
          </cell>
          <cell r="D257">
            <v>527616.82999999996</v>
          </cell>
          <cell r="E257">
            <v>545738.13</v>
          </cell>
        </row>
        <row r="258">
          <cell r="B258">
            <v>5309021</v>
          </cell>
          <cell r="C258" t="str">
            <v>5309021 Utilities - Wireless Services-Cell Phones &amp; Pagers</v>
          </cell>
          <cell r="D258">
            <v>326626.2</v>
          </cell>
          <cell r="E258">
            <v>312895.78000000003</v>
          </cell>
        </row>
        <row r="259">
          <cell r="B259">
            <v>5309030</v>
          </cell>
          <cell r="C259" t="str">
            <v>5309030 Utilities - Water</v>
          </cell>
          <cell r="D259">
            <v>17359.22</v>
          </cell>
          <cell r="E259">
            <v>16530.740000000002</v>
          </cell>
        </row>
        <row r="260">
          <cell r="B260">
            <v>5309040</v>
          </cell>
          <cell r="C260" t="str">
            <v>5309040 Utilities - Other</v>
          </cell>
          <cell r="D260">
            <v>5011.0600000000004</v>
          </cell>
          <cell r="E260">
            <v>4541.13</v>
          </cell>
        </row>
        <row r="261">
          <cell r="B261">
            <v>5310010</v>
          </cell>
          <cell r="C261" t="str">
            <v>5310010 Operating Permits</v>
          </cell>
          <cell r="D261">
            <v>462629.45</v>
          </cell>
          <cell r="E261">
            <v>835177.16</v>
          </cell>
        </row>
        <row r="262">
          <cell r="B262">
            <v>5310020</v>
          </cell>
          <cell r="C262" t="str">
            <v>5310020 Licensing Fees</v>
          </cell>
          <cell r="D262">
            <v>219815.44</v>
          </cell>
          <cell r="E262">
            <v>107520.01</v>
          </cell>
        </row>
        <row r="263">
          <cell r="B263">
            <v>5310030</v>
          </cell>
          <cell r="C263" t="str">
            <v>5310030 Regulatory Fees &amp; Assessments</v>
          </cell>
          <cell r="D263">
            <v>719151.6</v>
          </cell>
          <cell r="E263">
            <v>712091.59</v>
          </cell>
        </row>
        <row r="264">
          <cell r="B264">
            <v>5310040</v>
          </cell>
          <cell r="C264" t="str">
            <v>5310040 Directors Fees and Expenses</v>
          </cell>
          <cell r="D264">
            <v>9750</v>
          </cell>
          <cell r="E264">
            <v>9750</v>
          </cell>
        </row>
        <row r="265">
          <cell r="B265">
            <v>5310050</v>
          </cell>
          <cell r="C265" t="str">
            <v>5310050 Environmental Fees</v>
          </cell>
          <cell r="D265">
            <v>43163.37</v>
          </cell>
          <cell r="E265">
            <v>2609</v>
          </cell>
        </row>
        <row r="266">
          <cell r="B266">
            <v>5310080</v>
          </cell>
          <cell r="C266" t="str">
            <v>5310080 Bank Fees</v>
          </cell>
          <cell r="D266">
            <v>107513.85</v>
          </cell>
          <cell r="E266">
            <v>79660.479999999996</v>
          </cell>
        </row>
        <row r="267">
          <cell r="B267">
            <v>5310090</v>
          </cell>
          <cell r="C267" t="str">
            <v>5310090 Miscellaneous Fees</v>
          </cell>
          <cell r="D267">
            <v>278043.5</v>
          </cell>
          <cell r="E267">
            <v>12213.54</v>
          </cell>
        </row>
        <row r="268">
          <cell r="B268">
            <v>5310991</v>
          </cell>
          <cell r="C268" t="str">
            <v>5310991 Misc Permits &amp; Fees-2200</v>
          </cell>
          <cell r="D268">
            <v>0</v>
          </cell>
          <cell r="E268">
            <v>0</v>
          </cell>
        </row>
        <row r="269">
          <cell r="B269">
            <v>6104050</v>
          </cell>
          <cell r="C269" t="str">
            <v>6104050 Rental Income - Non-Utility Operations</v>
          </cell>
          <cell r="D269">
            <v>-540726.01</v>
          </cell>
          <cell r="E269">
            <v>-540726.01</v>
          </cell>
        </row>
        <row r="270">
          <cell r="B270" t="str">
            <v/>
          </cell>
          <cell r="C270" t="str">
            <v xml:space="preserve">  TOTAL INSURANCE, LEASES, PERMITS &amp; FEES</v>
          </cell>
          <cell r="D270">
            <v>6547528.54</v>
          </cell>
          <cell r="E270">
            <v>5643551.5899999999</v>
          </cell>
        </row>
        <row r="271">
          <cell r="B271" t="str">
            <v/>
          </cell>
          <cell r="C271" t="str">
            <v>OTHER MISCELLANEOUS EXPENSES</v>
          </cell>
          <cell r="D271"/>
          <cell r="E271"/>
        </row>
        <row r="272">
          <cell r="B272">
            <v>5302010</v>
          </cell>
          <cell r="C272" t="str">
            <v>5302010 Travel Expense</v>
          </cell>
          <cell r="D272">
            <v>30986.38</v>
          </cell>
          <cell r="E272">
            <v>45288.89</v>
          </cell>
        </row>
        <row r="273">
          <cell r="B273">
            <v>5302015</v>
          </cell>
          <cell r="C273" t="str">
            <v>5302015 Travel - Meals (50% Non-Deductible)</v>
          </cell>
          <cell r="D273">
            <v>1541.85</v>
          </cell>
          <cell r="E273">
            <v>3374.75</v>
          </cell>
        </row>
        <row r="274">
          <cell r="B274">
            <v>5302020</v>
          </cell>
          <cell r="C274" t="str">
            <v>5302020 Entertainment Expense</v>
          </cell>
          <cell r="D274">
            <v>1218.99</v>
          </cell>
          <cell r="E274">
            <v>49937.81</v>
          </cell>
        </row>
        <row r="275">
          <cell r="B275">
            <v>5302021</v>
          </cell>
          <cell r="C275" t="str">
            <v>5302021 Entertainment Expense - Non-Deductible</v>
          </cell>
          <cell r="D275">
            <v>24931.07</v>
          </cell>
          <cell r="E275">
            <v>31042.07</v>
          </cell>
        </row>
        <row r="276">
          <cell r="B276">
            <v>5302091</v>
          </cell>
          <cell r="C276" t="str">
            <v>5302091 Travel &amp; Entertainment Expense 2200</v>
          </cell>
          <cell r="D276">
            <v>0</v>
          </cell>
          <cell r="E276">
            <v>0</v>
          </cell>
        </row>
        <row r="277">
          <cell r="B277">
            <v>5302940</v>
          </cell>
          <cell r="C277" t="str">
            <v>5302940 Safety Functions Expense</v>
          </cell>
          <cell r="D277">
            <v>105815.91</v>
          </cell>
          <cell r="E277">
            <v>107171.03</v>
          </cell>
        </row>
        <row r="278">
          <cell r="B278">
            <v>5303830</v>
          </cell>
          <cell r="C278" t="str">
            <v>5303830 Advertising</v>
          </cell>
          <cell r="D278">
            <v>172832.6</v>
          </cell>
          <cell r="E278">
            <v>1361934.74</v>
          </cell>
        </row>
        <row r="279">
          <cell r="B279">
            <v>5308010</v>
          </cell>
          <cell r="C279" t="str">
            <v>5308010 Subscriptions</v>
          </cell>
          <cell r="D279">
            <v>62540.959999999999</v>
          </cell>
          <cell r="E279">
            <v>75932.009999999995</v>
          </cell>
        </row>
        <row r="280">
          <cell r="B280">
            <v>5308020</v>
          </cell>
          <cell r="C280" t="str">
            <v>5308020 Professional Dues</v>
          </cell>
          <cell r="D280">
            <v>2738.35</v>
          </cell>
          <cell r="E280">
            <v>214.62</v>
          </cell>
        </row>
        <row r="281">
          <cell r="B281">
            <v>5308040</v>
          </cell>
          <cell r="C281" t="str">
            <v>5308040 Industry Assoc Dues</v>
          </cell>
          <cell r="D281">
            <v>49155.54</v>
          </cell>
          <cell r="E281">
            <v>11391</v>
          </cell>
        </row>
        <row r="282">
          <cell r="B282">
            <v>5308090</v>
          </cell>
          <cell r="C282" t="str">
            <v>5308090 Other Dues&amp;Membershp</v>
          </cell>
          <cell r="D282">
            <v>328327.21000000002</v>
          </cell>
          <cell r="E282">
            <v>151495.26999999999</v>
          </cell>
        </row>
        <row r="283">
          <cell r="B283">
            <v>5308991</v>
          </cell>
          <cell r="C283" t="str">
            <v>5308991 Misc Dues &amp; Subscriptions-2200</v>
          </cell>
          <cell r="D283">
            <v>0</v>
          </cell>
          <cell r="E283">
            <v>0</v>
          </cell>
        </row>
        <row r="284">
          <cell r="B284">
            <v>5320140</v>
          </cell>
          <cell r="C284" t="str">
            <v>5320140 Land Rights &amp; Right of Way Fees</v>
          </cell>
          <cell r="D284">
            <v>94135.89</v>
          </cell>
          <cell r="E284">
            <v>162111.21</v>
          </cell>
        </row>
        <row r="285">
          <cell r="B285">
            <v>5340210</v>
          </cell>
          <cell r="C285" t="str">
            <v>5340210 Royalty Expense - Flat Rate</v>
          </cell>
          <cell r="D285">
            <v>13295.44</v>
          </cell>
          <cell r="E285">
            <v>8549.9599999999991</v>
          </cell>
        </row>
        <row r="286">
          <cell r="B286">
            <v>5399040</v>
          </cell>
          <cell r="C286" t="str">
            <v>5399040 Lost Discount Exp</v>
          </cell>
          <cell r="D286">
            <v>21560.28</v>
          </cell>
          <cell r="E286">
            <v>27777.26</v>
          </cell>
        </row>
        <row r="287">
          <cell r="B287">
            <v>5399050</v>
          </cell>
          <cell r="C287" t="str">
            <v>5399050 Regulatory Deferrals/Amortization</v>
          </cell>
          <cell r="D287">
            <v>-3841119.34</v>
          </cell>
          <cell r="E287">
            <v>233086.04</v>
          </cell>
        </row>
        <row r="288">
          <cell r="B288">
            <v>5399060</v>
          </cell>
          <cell r="C288" t="str">
            <v>5399060 Contributions in Aid of Construction - Taxable</v>
          </cell>
          <cell r="D288">
            <v>-28167</v>
          </cell>
          <cell r="E288">
            <v>-55975</v>
          </cell>
        </row>
        <row r="289">
          <cell r="B289">
            <v>5399065</v>
          </cell>
          <cell r="C289" t="str">
            <v>5399065 Expense Reimbursements from Customers</v>
          </cell>
          <cell r="D289">
            <v>-315369.15999999997</v>
          </cell>
          <cell r="E289">
            <v>-170706.04</v>
          </cell>
        </row>
        <row r="290">
          <cell r="B290">
            <v>5399074</v>
          </cell>
          <cell r="C290" t="str">
            <v>5399074 Vehicle Purchases</v>
          </cell>
          <cell r="D290">
            <v>198435.88</v>
          </cell>
          <cell r="E290">
            <v>4258505.1399999997</v>
          </cell>
        </row>
        <row r="291">
          <cell r="B291">
            <v>5399075</v>
          </cell>
          <cell r="C291" t="str">
            <v>5399075 Vehicle Billing - Interco</v>
          </cell>
          <cell r="D291">
            <v>0</v>
          </cell>
          <cell r="E291">
            <v>0</v>
          </cell>
        </row>
        <row r="292">
          <cell r="B292">
            <v>5399076</v>
          </cell>
          <cell r="C292" t="str">
            <v>5399076 Vehicle Usage - 2200</v>
          </cell>
          <cell r="D292">
            <v>0</v>
          </cell>
          <cell r="E292">
            <v>0</v>
          </cell>
        </row>
        <row r="293">
          <cell r="B293">
            <v>5399200</v>
          </cell>
          <cell r="C293" t="str">
            <v>5399200 Penalties - Operating - Non-deductible</v>
          </cell>
          <cell r="D293">
            <v>4000</v>
          </cell>
          <cell r="E293">
            <v>26500</v>
          </cell>
        </row>
        <row r="294">
          <cell r="B294">
            <v>5399900</v>
          </cell>
          <cell r="C294" t="str">
            <v>5399900 Miscellaneous Expense</v>
          </cell>
          <cell r="D294">
            <v>43947.51</v>
          </cell>
          <cell r="E294">
            <v>641466.19999999995</v>
          </cell>
        </row>
        <row r="295">
          <cell r="B295">
            <v>5399920</v>
          </cell>
          <cell r="C295" t="str">
            <v>5399920 Miscellaneous Expense - Warranty Provision Exp</v>
          </cell>
          <cell r="D295">
            <v>321041.26</v>
          </cell>
          <cell r="E295">
            <v>349620.55</v>
          </cell>
        </row>
        <row r="296">
          <cell r="B296">
            <v>5399991</v>
          </cell>
          <cell r="C296" t="str">
            <v>5399991 Miscellaneous Expense 2200</v>
          </cell>
          <cell r="D296">
            <v>0</v>
          </cell>
          <cell r="E296">
            <v>0</v>
          </cell>
        </row>
        <row r="297">
          <cell r="B297">
            <v>5399997</v>
          </cell>
          <cell r="C297" t="str">
            <v>5399997 Project Clearing Account - Entry</v>
          </cell>
          <cell r="D297">
            <v>-19171.29</v>
          </cell>
          <cell r="E297">
            <v>-9216.8799999999992</v>
          </cell>
        </row>
        <row r="298">
          <cell r="B298">
            <v>5399998</v>
          </cell>
          <cell r="C298" t="str">
            <v>5399998 Project Clearing Account - Settlement</v>
          </cell>
          <cell r="D298">
            <v>21144.63</v>
          </cell>
          <cell r="E298">
            <v>-27356.79</v>
          </cell>
        </row>
        <row r="299">
          <cell r="B299">
            <v>5399999</v>
          </cell>
          <cell r="C299" t="str">
            <v>5399999 Capitalized Other-PROJ SETTLMT USE ONLY</v>
          </cell>
          <cell r="D299">
            <v>-17473021.190000001</v>
          </cell>
          <cell r="E299">
            <v>-29979202.780000001</v>
          </cell>
        </row>
        <row r="300">
          <cell r="B300">
            <v>6201010</v>
          </cell>
          <cell r="C300" t="str">
            <v>6201010 Donations - 501(c)(3)</v>
          </cell>
          <cell r="D300">
            <v>16312.59</v>
          </cell>
          <cell r="E300">
            <v>12710985.220000001</v>
          </cell>
        </row>
        <row r="301">
          <cell r="B301">
            <v>6201040</v>
          </cell>
          <cell r="C301" t="str">
            <v>6201040 Donations - Non 501(c)(3)</v>
          </cell>
          <cell r="D301">
            <v>50375</v>
          </cell>
          <cell r="E301">
            <v>605</v>
          </cell>
        </row>
        <row r="302">
          <cell r="B302">
            <v>6201070</v>
          </cell>
          <cell r="C302" t="str">
            <v>6201070 Donation Dollar Energy Fund</v>
          </cell>
          <cell r="D302">
            <v>45000</v>
          </cell>
          <cell r="E302">
            <v>1417208</v>
          </cell>
        </row>
        <row r="303">
          <cell r="B303">
            <v>6202020</v>
          </cell>
          <cell r="C303" t="str">
            <v>6202020 Civic/Politic Activities</v>
          </cell>
          <cell r="D303">
            <v>19505.13</v>
          </cell>
          <cell r="E303">
            <v>10954.73</v>
          </cell>
        </row>
        <row r="304">
          <cell r="B304">
            <v>6203020</v>
          </cell>
          <cell r="C304" t="str">
            <v>6203020 Penalties - Other</v>
          </cell>
          <cell r="D304">
            <v>0</v>
          </cell>
          <cell r="E304">
            <v>23.84</v>
          </cell>
        </row>
        <row r="305">
          <cell r="B305">
            <v>6204000</v>
          </cell>
          <cell r="C305" t="str">
            <v>6204000 Other Expense - Miscellaneous</v>
          </cell>
          <cell r="D305">
            <v>0</v>
          </cell>
          <cell r="E305">
            <v>140.1</v>
          </cell>
        </row>
        <row r="306">
          <cell r="B306">
            <v>6204010</v>
          </cell>
          <cell r="C306" t="str">
            <v>6204010 Rent Expense - Non-Utility Operations</v>
          </cell>
          <cell r="D306">
            <v>492983.03</v>
          </cell>
          <cell r="E306">
            <v>501579.79</v>
          </cell>
        </row>
        <row r="307">
          <cell r="B307">
            <v>6299020</v>
          </cell>
          <cell r="C307" t="str">
            <v>6299020 Life Insurance Premiums</v>
          </cell>
          <cell r="D307">
            <v>-12054.77</v>
          </cell>
          <cell r="E307">
            <v>-61126.44</v>
          </cell>
        </row>
        <row r="308">
          <cell r="B308">
            <v>6299900</v>
          </cell>
          <cell r="C308" t="str">
            <v>6299900 Other Expense - Miscellaneous</v>
          </cell>
          <cell r="D308">
            <v>13681.21</v>
          </cell>
          <cell r="E308">
            <v>2913.27</v>
          </cell>
        </row>
        <row r="309">
          <cell r="B309">
            <v>8205001</v>
          </cell>
          <cell r="C309" t="str">
            <v>8205001 VEHICLE USAGE</v>
          </cell>
          <cell r="D309">
            <v>0</v>
          </cell>
          <cell r="E309">
            <v>0</v>
          </cell>
        </row>
        <row r="310">
          <cell r="B310">
            <v>8205002</v>
          </cell>
          <cell r="C310" t="str">
            <v>8205002 POWER OPERATED EQUIP</v>
          </cell>
          <cell r="D310">
            <v>0</v>
          </cell>
          <cell r="E310">
            <v>0</v>
          </cell>
        </row>
        <row r="311">
          <cell r="B311">
            <v>8205101</v>
          </cell>
          <cell r="C311" t="str">
            <v>8205101 OT MEALS</v>
          </cell>
          <cell r="D311">
            <v>0</v>
          </cell>
          <cell r="E311">
            <v>0</v>
          </cell>
        </row>
        <row r="312">
          <cell r="B312">
            <v>8402004</v>
          </cell>
          <cell r="C312" t="str">
            <v>8402004 PROJ G&amp;A SURCHARGE</v>
          </cell>
          <cell r="D312">
            <v>0</v>
          </cell>
          <cell r="E312">
            <v>0</v>
          </cell>
        </row>
        <row r="313">
          <cell r="B313">
            <v>8402014</v>
          </cell>
          <cell r="C313" t="str">
            <v>8402014 Construction</v>
          </cell>
          <cell r="D313">
            <v>0</v>
          </cell>
          <cell r="E313">
            <v>0</v>
          </cell>
        </row>
        <row r="314">
          <cell r="B314">
            <v>8405000</v>
          </cell>
          <cell r="C314" t="str">
            <v>8405000 DEL FLEET OVERHEAD</v>
          </cell>
          <cell r="D314">
            <v>0</v>
          </cell>
          <cell r="E314">
            <v>0</v>
          </cell>
        </row>
        <row r="315">
          <cell r="B315" t="str">
            <v/>
          </cell>
          <cell r="C315" t="str">
            <v xml:space="preserve">  TOTAL OTHER MISCELLANEOUS EXPENSES</v>
          </cell>
          <cell r="D315">
            <v>-19553396.039999999</v>
          </cell>
          <cell r="E315">
            <v>-8113775.4299999997</v>
          </cell>
        </row>
        <row r="316">
          <cell r="B316" t="str">
            <v/>
          </cell>
          <cell r="C316" t="str">
            <v>BAD DEBT</v>
          </cell>
          <cell r="D316"/>
          <cell r="E316"/>
        </row>
        <row r="317">
          <cell r="B317">
            <v>5311010</v>
          </cell>
          <cell r="C317" t="str">
            <v>5311010 Uncollect Accts Exp</v>
          </cell>
          <cell r="D317">
            <v>6663502.8300000001</v>
          </cell>
          <cell r="E317">
            <v>5283323.18</v>
          </cell>
        </row>
        <row r="318">
          <cell r="B318" t="str">
            <v/>
          </cell>
          <cell r="C318" t="str">
            <v xml:space="preserve">  TOTAL BAD DEBT</v>
          </cell>
          <cell r="D318">
            <v>6663502.8300000001</v>
          </cell>
          <cell r="E318">
            <v>5283323.18</v>
          </cell>
        </row>
        <row r="319">
          <cell r="B319" t="str">
            <v/>
          </cell>
          <cell r="C319" t="str">
            <v>MANAGEMENT FEES &amp; INTERCOMPANY SERVICES</v>
          </cell>
          <cell r="D319"/>
          <cell r="E319"/>
        </row>
        <row r="320">
          <cell r="B320">
            <v>5998500</v>
          </cell>
          <cell r="C320" t="str">
            <v>5998500 SVC Only-Essential Services</v>
          </cell>
          <cell r="D320">
            <v>2526155.6</v>
          </cell>
          <cell r="E320">
            <v>2573264.02</v>
          </cell>
        </row>
        <row r="321">
          <cell r="B321">
            <v>5998501</v>
          </cell>
          <cell r="C321" t="str">
            <v>5998501 SVC Only-Essential Services-2200</v>
          </cell>
          <cell r="D321">
            <v>0</v>
          </cell>
          <cell r="E321">
            <v>0</v>
          </cell>
        </row>
        <row r="322">
          <cell r="B322">
            <v>5998510</v>
          </cell>
          <cell r="C322" t="str">
            <v>5998510 SVC Only-Essential Sundry</v>
          </cell>
          <cell r="D322">
            <v>672959.21</v>
          </cell>
          <cell r="E322">
            <v>924660.71</v>
          </cell>
        </row>
        <row r="323">
          <cell r="B323">
            <v>5998511</v>
          </cell>
          <cell r="C323" t="str">
            <v>5998511 SVC Only-Essential Sundry-2200</v>
          </cell>
          <cell r="D323">
            <v>0</v>
          </cell>
          <cell r="E323">
            <v>0</v>
          </cell>
        </row>
        <row r="324">
          <cell r="B324">
            <v>5999050</v>
          </cell>
          <cell r="C324" t="str">
            <v>5999050 Inter-Company Operating Expenses-1000-Peoples</v>
          </cell>
          <cell r="D324">
            <v>37935.599999999999</v>
          </cell>
          <cell r="E324">
            <v>1796.34</v>
          </cell>
        </row>
        <row r="325">
          <cell r="B325">
            <v>5999053</v>
          </cell>
          <cell r="C325" t="str">
            <v>5999053 Inter-Company Operating Expenses-1400-Homeworks</v>
          </cell>
          <cell r="D325">
            <v>-37935.599999999999</v>
          </cell>
          <cell r="E325">
            <v>-1796.34</v>
          </cell>
        </row>
        <row r="326">
          <cell r="B326">
            <v>5999056</v>
          </cell>
          <cell r="C326" t="str">
            <v>5999056 Inter-Company Operating Expenses-1600-Delta</v>
          </cell>
          <cell r="D326">
            <v>0</v>
          </cell>
          <cell r="E326">
            <v>0</v>
          </cell>
        </row>
        <row r="327">
          <cell r="B327">
            <v>5999058</v>
          </cell>
          <cell r="C327" t="str">
            <v>5999058 Inter-Company Operating Expenses-1800-Delgasco</v>
          </cell>
          <cell r="D327">
            <v>0</v>
          </cell>
          <cell r="E327">
            <v>0</v>
          </cell>
        </row>
        <row r="328">
          <cell r="B328">
            <v>5999059</v>
          </cell>
          <cell r="C328" t="str">
            <v>5999059 Inter-Company Operating Expenses-1900-ENPRO</v>
          </cell>
          <cell r="D328">
            <v>0</v>
          </cell>
          <cell r="E328">
            <v>0</v>
          </cell>
        </row>
        <row r="329">
          <cell r="B329" t="str">
            <v/>
          </cell>
          <cell r="C329" t="str">
            <v xml:space="preserve">  TOTAL MANAGEMENT FEES &amp; INTERCOMPANY SERV</v>
          </cell>
          <cell r="D329">
            <v>3199114.81</v>
          </cell>
          <cell r="E329">
            <v>3497924.73</v>
          </cell>
        </row>
        <row r="330">
          <cell r="B330" t="str">
            <v/>
          </cell>
          <cell r="C330" t="str">
            <v xml:space="preserve"> TOTAL OPERATIONS &amp; MAINTENANCE EXPENSE</v>
          </cell>
          <cell r="D330">
            <v>51686545.609999999</v>
          </cell>
          <cell r="E330">
            <v>72614867.150000006</v>
          </cell>
        </row>
        <row r="331">
          <cell r="B331" t="str">
            <v/>
          </cell>
          <cell r="C331" t="str">
            <v>DEPRECIATION</v>
          </cell>
          <cell r="D331"/>
          <cell r="E331"/>
        </row>
        <row r="332">
          <cell r="B332">
            <v>5501010</v>
          </cell>
          <cell r="C332" t="str">
            <v>5501010 Depreciation Expense - Land Easements</v>
          </cell>
          <cell r="D332">
            <v>42058.21</v>
          </cell>
          <cell r="E332">
            <v>42058.27</v>
          </cell>
        </row>
        <row r="333">
          <cell r="B333">
            <v>5501020</v>
          </cell>
          <cell r="C333" t="str">
            <v>5501020 Depreciation Expense - Buildings</v>
          </cell>
          <cell r="D333">
            <v>108549.41</v>
          </cell>
          <cell r="E333">
            <v>108495.02</v>
          </cell>
        </row>
        <row r="334">
          <cell r="B334">
            <v>5501030</v>
          </cell>
          <cell r="C334" t="str">
            <v>5501030 Depreciation Exp-Generation, Prod &amp; Gath Plant</v>
          </cell>
          <cell r="D334">
            <v>585693.81999999995</v>
          </cell>
          <cell r="E334">
            <v>591109.68999999994</v>
          </cell>
        </row>
        <row r="335">
          <cell r="B335">
            <v>5501033</v>
          </cell>
          <cell r="C335" t="str">
            <v>5501033 Depreciation Exp-Nat Gas Storage &amp; Process Plant</v>
          </cell>
          <cell r="D335">
            <v>314017.62</v>
          </cell>
          <cell r="E335">
            <v>314017.61</v>
          </cell>
        </row>
        <row r="336">
          <cell r="B336">
            <v>5501040</v>
          </cell>
          <cell r="C336" t="str">
            <v>5501040 Depreciation Expense - Transmission</v>
          </cell>
          <cell r="D336">
            <v>1556172.17</v>
          </cell>
          <cell r="E336">
            <v>1553850.45</v>
          </cell>
        </row>
        <row r="337">
          <cell r="B337">
            <v>5501050</v>
          </cell>
          <cell r="C337" t="str">
            <v>5501050 Depreciation Expense - Distribution</v>
          </cell>
          <cell r="D337">
            <v>13853424.66</v>
          </cell>
          <cell r="E337">
            <v>13717971.189999999</v>
          </cell>
        </row>
        <row r="338">
          <cell r="B338">
            <v>5501060</v>
          </cell>
          <cell r="C338" t="str">
            <v>5501060 Depreciation Expense - Transportation Equipment</v>
          </cell>
          <cell r="D338">
            <v>1693399.72</v>
          </cell>
          <cell r="E338">
            <v>1753773.77</v>
          </cell>
        </row>
        <row r="339">
          <cell r="B339">
            <v>5501070</v>
          </cell>
          <cell r="C339" t="str">
            <v>5501070 Depreciation Expense - General Plant &amp; Equipment</v>
          </cell>
          <cell r="D339">
            <v>1897417.7</v>
          </cell>
          <cell r="E339">
            <v>1696109.59</v>
          </cell>
        </row>
        <row r="340">
          <cell r="B340">
            <v>5501170</v>
          </cell>
          <cell r="C340" t="str">
            <v>5501170 Depreciation Expense - Salvage</v>
          </cell>
          <cell r="D340">
            <v>-198838.89</v>
          </cell>
          <cell r="E340">
            <v>-156589.04999999999</v>
          </cell>
        </row>
        <row r="341">
          <cell r="B341">
            <v>5501180</v>
          </cell>
          <cell r="C341" t="str">
            <v>5501180 Depreciation Expense - Cost of Removal</v>
          </cell>
          <cell r="D341">
            <v>2719047.15</v>
          </cell>
          <cell r="E341">
            <v>2324355.9900000002</v>
          </cell>
        </row>
        <row r="342">
          <cell r="B342">
            <v>5501190</v>
          </cell>
          <cell r="C342" t="str">
            <v>5501190 Depreciation Expense - Asset Retirement Obligation</v>
          </cell>
          <cell r="D342">
            <v>1.26</v>
          </cell>
          <cell r="E342">
            <v>0</v>
          </cell>
        </row>
        <row r="343">
          <cell r="B343">
            <v>5501200</v>
          </cell>
          <cell r="C343" t="str">
            <v>5501200 Accretion Expense</v>
          </cell>
          <cell r="D343">
            <v>4474.82</v>
          </cell>
          <cell r="E343">
            <v>13245.58</v>
          </cell>
        </row>
        <row r="344">
          <cell r="B344">
            <v>5505010</v>
          </cell>
          <cell r="C344" t="str">
            <v>5505010 Amortization Expense - Intangible Property</v>
          </cell>
          <cell r="D344">
            <v>4305373.75</v>
          </cell>
          <cell r="E344">
            <v>4132650.14</v>
          </cell>
        </row>
        <row r="345">
          <cell r="B345">
            <v>5505025</v>
          </cell>
          <cell r="C345" t="str">
            <v>5505025 Amortization Expense - Leasehold Improvements</v>
          </cell>
          <cell r="D345">
            <v>193416.07</v>
          </cell>
          <cell r="E345">
            <v>195419.45</v>
          </cell>
        </row>
        <row r="346">
          <cell r="B346">
            <v>5505300</v>
          </cell>
          <cell r="C346" t="str">
            <v>5505300 Amortization Expense - Land &amp; Land Rights</v>
          </cell>
          <cell r="D346">
            <v>5953.55</v>
          </cell>
          <cell r="E346">
            <v>5953.56</v>
          </cell>
        </row>
        <row r="347">
          <cell r="B347" t="str">
            <v/>
          </cell>
          <cell r="C347" t="str">
            <v xml:space="preserve">  TOTAL DEPRECIATION</v>
          </cell>
          <cell r="D347">
            <v>27080161.02</v>
          </cell>
          <cell r="E347">
            <v>26292421.260000002</v>
          </cell>
        </row>
        <row r="348">
          <cell r="B348" t="str">
            <v/>
          </cell>
          <cell r="C348" t="str">
            <v>AMORTIZATION</v>
          </cell>
          <cell r="D348"/>
          <cell r="E348"/>
        </row>
        <row r="349">
          <cell r="B349">
            <v>5506999</v>
          </cell>
          <cell r="C349" t="str">
            <v>5506999 Amortization Expense - Manual - Other Intangibles</v>
          </cell>
          <cell r="D349">
            <v>254382.84</v>
          </cell>
          <cell r="E349">
            <v>280747.46000000002</v>
          </cell>
        </row>
        <row r="350">
          <cell r="B350">
            <v>5507010</v>
          </cell>
          <cell r="C350" t="str">
            <v>5507010 Amortization Exp - Rate Case Expenses</v>
          </cell>
          <cell r="D350">
            <v>267237.33</v>
          </cell>
          <cell r="E350">
            <v>267237.31</v>
          </cell>
        </row>
        <row r="351">
          <cell r="B351" t="str">
            <v/>
          </cell>
          <cell r="C351" t="str">
            <v xml:space="preserve"> TOTAL AMORTIZATION</v>
          </cell>
          <cell r="D351">
            <v>521620.17</v>
          </cell>
          <cell r="E351">
            <v>547984.77</v>
          </cell>
        </row>
        <row r="352">
          <cell r="B352" t="str">
            <v/>
          </cell>
          <cell r="C352" t="str">
            <v>TAXES OTHER THAN INCOME</v>
          </cell>
          <cell r="D352"/>
          <cell r="E352"/>
        </row>
        <row r="353">
          <cell r="B353">
            <v>5702100</v>
          </cell>
          <cell r="C353" t="str">
            <v>5702100 Property Taxes</v>
          </cell>
          <cell r="D353">
            <v>668545.12</v>
          </cell>
          <cell r="E353">
            <v>1127297.97</v>
          </cell>
        </row>
        <row r="354">
          <cell r="B354">
            <v>5703100</v>
          </cell>
          <cell r="C354" t="str">
            <v>5703100 Payroll Taxes</v>
          </cell>
          <cell r="D354">
            <v>2976159.05</v>
          </cell>
          <cell r="E354">
            <v>2990688.54</v>
          </cell>
        </row>
        <row r="355">
          <cell r="B355">
            <v>5703101</v>
          </cell>
          <cell r="C355" t="str">
            <v>5703101 Payroll Taxes - 2200</v>
          </cell>
          <cell r="D355">
            <v>0</v>
          </cell>
          <cell r="E355">
            <v>0</v>
          </cell>
        </row>
        <row r="356">
          <cell r="B356">
            <v>5704100</v>
          </cell>
          <cell r="C356" t="str">
            <v>5704100 Utility Taxes</v>
          </cell>
          <cell r="D356">
            <v>0</v>
          </cell>
          <cell r="E356">
            <v>51026.48</v>
          </cell>
        </row>
        <row r="357">
          <cell r="B357">
            <v>5706100</v>
          </cell>
          <cell r="C357" t="str">
            <v>5706100 Sales and Use Tax</v>
          </cell>
          <cell r="D357">
            <v>801840.29</v>
          </cell>
          <cell r="E357">
            <v>429446.64</v>
          </cell>
        </row>
        <row r="358">
          <cell r="B358">
            <v>5709100</v>
          </cell>
          <cell r="C358" t="str">
            <v>5709100 Other Miscellaneous Taxes</v>
          </cell>
          <cell r="D358">
            <v>6951.02</v>
          </cell>
          <cell r="E358">
            <v>-1992</v>
          </cell>
        </row>
        <row r="359">
          <cell r="B359">
            <v>5709999</v>
          </cell>
          <cell r="C359" t="str">
            <v>5709999 Capitalized Other Taxes-PROJ SETTLMT USE ONLY</v>
          </cell>
          <cell r="D359">
            <v>2041.21</v>
          </cell>
          <cell r="E359">
            <v>-120730.85</v>
          </cell>
        </row>
        <row r="360">
          <cell r="B360" t="str">
            <v/>
          </cell>
          <cell r="C360" t="str">
            <v xml:space="preserve">  TOTAL TAXES OTHER THAN INCOME</v>
          </cell>
          <cell r="D360">
            <v>4455536.6900000004</v>
          </cell>
          <cell r="E360">
            <v>4475736.78</v>
          </cell>
        </row>
        <row r="361">
          <cell r="B361" t="str">
            <v/>
          </cell>
          <cell r="C361" t="str">
            <v xml:space="preserve">  TOTAL UTILITY COSTS &amp; EXPENSES</v>
          </cell>
          <cell r="D361">
            <v>215896414.72999999</v>
          </cell>
          <cell r="E361">
            <v>196742451.5</v>
          </cell>
        </row>
        <row r="362">
          <cell r="B362" t="str">
            <v/>
          </cell>
          <cell r="C362" t="str">
            <v xml:space="preserve">  TOTAL OPERATING INCOME</v>
          </cell>
          <cell r="D362">
            <v>-138487246.66</v>
          </cell>
          <cell r="E362">
            <v>-43901808.840000004</v>
          </cell>
        </row>
        <row r="363">
          <cell r="B363" t="str">
            <v/>
          </cell>
          <cell r="C363" t="str">
            <v>OTHER (INCOME) EXPENSE</v>
          </cell>
          <cell r="D363"/>
          <cell r="E363"/>
        </row>
        <row r="364">
          <cell r="B364" t="str">
            <v/>
          </cell>
          <cell r="C364" t="str">
            <v>INTEREST EXPENSE</v>
          </cell>
          <cell r="D364"/>
          <cell r="E364"/>
        </row>
        <row r="365">
          <cell r="B365" t="str">
            <v/>
          </cell>
          <cell r="C365" t="str">
            <v>INTEREST ON LTD</v>
          </cell>
          <cell r="D365"/>
          <cell r="E365"/>
        </row>
        <row r="366">
          <cell r="B366">
            <v>6406040</v>
          </cell>
          <cell r="C366" t="str">
            <v>6406040 Interco Interest Expense-2200-PNG Companies LLC</v>
          </cell>
          <cell r="D366">
            <v>0</v>
          </cell>
          <cell r="E366">
            <v>0</v>
          </cell>
        </row>
        <row r="367">
          <cell r="B367">
            <v>6407010</v>
          </cell>
          <cell r="C367" t="str">
            <v>6407010 Interco Interest Expense-Essential</v>
          </cell>
          <cell r="D367">
            <v>8657361.1199999992</v>
          </cell>
          <cell r="E367">
            <v>0</v>
          </cell>
        </row>
        <row r="368">
          <cell r="B368">
            <v>6499010</v>
          </cell>
          <cell r="C368" t="str">
            <v>6499010 Interest Expense - Long Term Debt</v>
          </cell>
          <cell r="D368">
            <v>8544005.4299999997</v>
          </cell>
          <cell r="E368">
            <v>8533130.1999999993</v>
          </cell>
        </row>
        <row r="369">
          <cell r="B369" t="str">
            <v/>
          </cell>
          <cell r="C369" t="str">
            <v xml:space="preserve">  TOTAL INTEREST ON LTD</v>
          </cell>
          <cell r="D369">
            <v>17201366.550000001</v>
          </cell>
          <cell r="E369">
            <v>8533130.1999999993</v>
          </cell>
        </row>
        <row r="370">
          <cell r="B370" t="str">
            <v/>
          </cell>
          <cell r="C370" t="str">
            <v>OTHER INTEREST EXPENSE</v>
          </cell>
          <cell r="D370"/>
          <cell r="E370"/>
        </row>
        <row r="371">
          <cell r="B371">
            <v>6101850</v>
          </cell>
          <cell r="C371" t="str">
            <v>6101850 Interco Interest Income-1000-Peoples</v>
          </cell>
          <cell r="D371">
            <v>0</v>
          </cell>
          <cell r="E371">
            <v>0</v>
          </cell>
        </row>
        <row r="372">
          <cell r="B372">
            <v>6101851</v>
          </cell>
          <cell r="C372" t="str">
            <v>6101851 Interco Interest Income-1200-Peoples Gas WV</v>
          </cell>
          <cell r="D372">
            <v>0</v>
          </cell>
          <cell r="E372">
            <v>0</v>
          </cell>
        </row>
        <row r="373">
          <cell r="B373">
            <v>6101852</v>
          </cell>
          <cell r="C373" t="str">
            <v>6101852 Interco Interest Income-1300-Peoples Gas KY</v>
          </cell>
          <cell r="D373">
            <v>0</v>
          </cell>
          <cell r="E373">
            <v>0</v>
          </cell>
        </row>
        <row r="374">
          <cell r="B374">
            <v>6101853</v>
          </cell>
          <cell r="C374" t="str">
            <v>6101853 Interco Interest Income-1400-Peoples Homeworks LLC</v>
          </cell>
          <cell r="D374">
            <v>0</v>
          </cell>
          <cell r="E374">
            <v>0</v>
          </cell>
        </row>
        <row r="375">
          <cell r="B375">
            <v>6101855</v>
          </cell>
          <cell r="C375" t="str">
            <v>6101855 Interco Interest Income-3100-TWP</v>
          </cell>
          <cell r="D375">
            <v>0</v>
          </cell>
          <cell r="E375">
            <v>0</v>
          </cell>
        </row>
        <row r="376">
          <cell r="B376">
            <v>6101856</v>
          </cell>
          <cell r="C376" t="str">
            <v>6101856 Interco Interest Income-1600-Delta</v>
          </cell>
          <cell r="D376">
            <v>0</v>
          </cell>
          <cell r="E376">
            <v>0</v>
          </cell>
        </row>
        <row r="377">
          <cell r="B377">
            <v>6101857</v>
          </cell>
          <cell r="C377" t="str">
            <v>6101857 Interco Interest Income-1700 - Resources</v>
          </cell>
          <cell r="D377">
            <v>0</v>
          </cell>
          <cell r="E377">
            <v>0</v>
          </cell>
        </row>
        <row r="378">
          <cell r="B378">
            <v>6101858</v>
          </cell>
          <cell r="C378" t="str">
            <v>6101858 Interco Interest Income-1800 - Delgasco</v>
          </cell>
          <cell r="D378">
            <v>0</v>
          </cell>
          <cell r="E378">
            <v>0</v>
          </cell>
        </row>
        <row r="379">
          <cell r="B379">
            <v>6101859</v>
          </cell>
          <cell r="C379" t="str">
            <v>6101859 Interco Interest Income-1900 - ENPRO</v>
          </cell>
          <cell r="D379">
            <v>0</v>
          </cell>
          <cell r="E379">
            <v>0</v>
          </cell>
        </row>
        <row r="380">
          <cell r="B380">
            <v>6101900</v>
          </cell>
          <cell r="C380" t="str">
            <v>6101900 Interest Income - Miscellaneous</v>
          </cell>
          <cell r="D380">
            <v>-366368.69</v>
          </cell>
          <cell r="E380">
            <v>-129779.78</v>
          </cell>
        </row>
        <row r="381">
          <cell r="B381">
            <v>6402410</v>
          </cell>
          <cell r="C381" t="str">
            <v>6402410 Amort Debt Disc &amp; Exp - Debentures</v>
          </cell>
          <cell r="D381">
            <v>414087.73</v>
          </cell>
          <cell r="E381">
            <v>493302.09</v>
          </cell>
        </row>
        <row r="382">
          <cell r="B382">
            <v>6499040</v>
          </cell>
          <cell r="C382" t="str">
            <v>6499040 Interest Expense - Deposits</v>
          </cell>
          <cell r="D382">
            <v>21637.08</v>
          </cell>
          <cell r="E382">
            <v>28011.75</v>
          </cell>
        </row>
        <row r="383">
          <cell r="B383">
            <v>6499900</v>
          </cell>
          <cell r="C383" t="str">
            <v>6499900 Interest Expense - Miscellaneous</v>
          </cell>
          <cell r="D383">
            <v>24896.15</v>
          </cell>
          <cell r="E383">
            <v>648372.43000000005</v>
          </cell>
        </row>
        <row r="384">
          <cell r="B384" t="str">
            <v/>
          </cell>
          <cell r="C384" t="str">
            <v xml:space="preserve">  TOTAL OTHER INTEREST EXPENSE</v>
          </cell>
          <cell r="D384">
            <v>94252.27</v>
          </cell>
          <cell r="E384">
            <v>1039906.49</v>
          </cell>
        </row>
        <row r="385">
          <cell r="B385" t="str">
            <v/>
          </cell>
          <cell r="C385" t="str">
            <v>AFUDC - DEBT (a/c 420001)</v>
          </cell>
          <cell r="D385"/>
          <cell r="E385"/>
        </row>
        <row r="386">
          <cell r="B386">
            <v>6404000</v>
          </cell>
          <cell r="C386" t="str">
            <v>6404000 Allowance for Funds Used Dur Constr-Debt</v>
          </cell>
          <cell r="D386">
            <v>664096.99</v>
          </cell>
          <cell r="E386">
            <v>-640086.96</v>
          </cell>
        </row>
        <row r="387">
          <cell r="B387" t="str">
            <v/>
          </cell>
          <cell r="C387" t="str">
            <v xml:space="preserve">  TOTAL AFUDC - DEBT (a/c 420001)</v>
          </cell>
          <cell r="D387">
            <v>664096.99</v>
          </cell>
          <cell r="E387">
            <v>-640086.96</v>
          </cell>
        </row>
        <row r="388">
          <cell r="B388" t="str">
            <v/>
          </cell>
          <cell r="C388" t="str">
            <v>AFUDC - EQUITY (a/c 420002)</v>
          </cell>
          <cell r="D388"/>
          <cell r="E388"/>
        </row>
        <row r="389">
          <cell r="B389">
            <v>6103000</v>
          </cell>
          <cell r="C389" t="str">
            <v>6103000 Allowance Funds Used During Construction-Equity</v>
          </cell>
          <cell r="D389">
            <v>-351000.51</v>
          </cell>
          <cell r="E389">
            <v>0</v>
          </cell>
        </row>
        <row r="390">
          <cell r="B390" t="str">
            <v/>
          </cell>
          <cell r="C390" t="str">
            <v xml:space="preserve">  TOTAL AFUDC - EQUITY (a/c 420002)</v>
          </cell>
          <cell r="D390">
            <v>-351000.51</v>
          </cell>
          <cell r="E390">
            <v>0</v>
          </cell>
        </row>
        <row r="391">
          <cell r="B391" t="str">
            <v/>
          </cell>
          <cell r="C391" t="str">
            <v xml:space="preserve">  TOTAL INTEREST EXPENSE</v>
          </cell>
          <cell r="D391">
            <v>17608715.300000001</v>
          </cell>
          <cell r="E391">
            <v>8932949.7300000004</v>
          </cell>
        </row>
        <row r="392">
          <cell r="B392" t="str">
            <v/>
          </cell>
          <cell r="C392" t="str">
            <v>OTHER (INCOME) EXPENSE SUBTOTAL</v>
          </cell>
          <cell r="D392"/>
          <cell r="E392"/>
        </row>
        <row r="393">
          <cell r="B393" t="str">
            <v/>
          </cell>
          <cell r="C393" t="str">
            <v>OTHER NET PERIODIC BENEFIT COSTS</v>
          </cell>
          <cell r="D393"/>
          <cell r="E393"/>
        </row>
        <row r="394">
          <cell r="B394">
            <v>6299100</v>
          </cell>
          <cell r="C394" t="str">
            <v>6299100 Other Expense - Non-Service Cost Benefits Reclass</v>
          </cell>
          <cell r="D394">
            <v>-318063.25</v>
          </cell>
          <cell r="E394">
            <v>-793127.6</v>
          </cell>
        </row>
        <row r="395">
          <cell r="B395">
            <v>6299101</v>
          </cell>
          <cell r="C395" t="str">
            <v>6299101 Other Expense - Non-Service Cost OPEB</v>
          </cell>
          <cell r="D395">
            <v>-110142.25</v>
          </cell>
          <cell r="E395">
            <v>0</v>
          </cell>
        </row>
        <row r="396">
          <cell r="B396" t="str">
            <v/>
          </cell>
          <cell r="C396" t="str">
            <v xml:space="preserve">  TOTAL OTHER NET PERIODIC BENEFIT COSTS</v>
          </cell>
          <cell r="D396">
            <v>-428205.5</v>
          </cell>
          <cell r="E396">
            <v>-793127.6</v>
          </cell>
        </row>
        <row r="397">
          <cell r="B397" t="str">
            <v/>
          </cell>
          <cell r="C397" t="str">
            <v xml:space="preserve">  TOTAL OTHER (INCOME) EXPENSE SUBTOTAL</v>
          </cell>
          <cell r="D397">
            <v>-428205.5</v>
          </cell>
          <cell r="E397">
            <v>-793127.6</v>
          </cell>
        </row>
        <row r="398">
          <cell r="B398" t="str">
            <v/>
          </cell>
          <cell r="C398" t="str">
            <v xml:space="preserve">  TOTAL OTHER (INCOME) EXPENSE</v>
          </cell>
          <cell r="D398">
            <v>17180509.800000001</v>
          </cell>
          <cell r="E398">
            <v>8139822.1299999999</v>
          </cell>
        </row>
        <row r="399">
          <cell r="B399" t="str">
            <v/>
          </cell>
          <cell r="C399" t="str">
            <v xml:space="preserve">  TOTAL INCOME BEFORE TAX &amp; GAIN</v>
          </cell>
          <cell r="D399">
            <v>-121306736.86</v>
          </cell>
          <cell r="E399">
            <v>-35761986.710000001</v>
          </cell>
        </row>
        <row r="400">
          <cell r="B400" t="str">
            <v/>
          </cell>
          <cell r="C400" t="str">
            <v>TAXES</v>
          </cell>
          <cell r="D400"/>
          <cell r="E400"/>
        </row>
        <row r="401">
          <cell r="B401" t="str">
            <v/>
          </cell>
          <cell r="C401" t="str">
            <v>INCOME TAXES - FEDERAL</v>
          </cell>
          <cell r="D401"/>
          <cell r="E401"/>
        </row>
        <row r="402">
          <cell r="B402">
            <v>6310010</v>
          </cell>
          <cell r="C402" t="str">
            <v>6310010 Federal Income Tax Expense</v>
          </cell>
          <cell r="D402">
            <v>-5227909</v>
          </cell>
          <cell r="E402">
            <v>5082059</v>
          </cell>
        </row>
        <row r="403">
          <cell r="B403">
            <v>6320020</v>
          </cell>
          <cell r="C403" t="str">
            <v>6320020 Defd Federal Income Tax Expense-Noncurr Asset</v>
          </cell>
          <cell r="D403">
            <v>-2028810</v>
          </cell>
          <cell r="E403">
            <v>2028810</v>
          </cell>
        </row>
        <row r="404">
          <cell r="B404">
            <v>6320040</v>
          </cell>
          <cell r="C404" t="str">
            <v>6320040 Defd Federal Income Tax Expense-Plant Noncurr Liab</v>
          </cell>
          <cell r="D404">
            <v>6520407</v>
          </cell>
          <cell r="E404">
            <v>-17865704</v>
          </cell>
        </row>
        <row r="405">
          <cell r="B405">
            <v>6320045</v>
          </cell>
          <cell r="C405" t="str">
            <v>6320045 Defd Federal Income Tax Expense-EDIT Amortization</v>
          </cell>
          <cell r="D405">
            <v>5080892</v>
          </cell>
          <cell r="E405">
            <v>-698615</v>
          </cell>
        </row>
        <row r="406">
          <cell r="B406">
            <v>6320050</v>
          </cell>
          <cell r="C406" t="str">
            <v>6320050 Defd Federal Income Tax Expense-Other NC Liab</v>
          </cell>
          <cell r="D406">
            <v>2600644</v>
          </cell>
          <cell r="E406">
            <v>-4624595</v>
          </cell>
        </row>
        <row r="407">
          <cell r="B407" t="str">
            <v/>
          </cell>
          <cell r="C407" t="str">
            <v xml:space="preserve">  TOTAL INCOME TAXES - FEDERAL</v>
          </cell>
          <cell r="D407">
            <v>6945224</v>
          </cell>
          <cell r="E407">
            <v>-16078045</v>
          </cell>
        </row>
        <row r="408">
          <cell r="B408" t="str">
            <v/>
          </cell>
          <cell r="C408" t="str">
            <v>INCOME TAXES - STATE</v>
          </cell>
          <cell r="D408"/>
          <cell r="E408"/>
        </row>
        <row r="409">
          <cell r="B409">
            <v>6311010</v>
          </cell>
          <cell r="C409" t="str">
            <v>6311010 State Income Tax Expense</v>
          </cell>
          <cell r="D409">
            <v>-3381592.03</v>
          </cell>
          <cell r="E409">
            <v>1479982</v>
          </cell>
        </row>
        <row r="410">
          <cell r="B410">
            <v>6312010</v>
          </cell>
          <cell r="C410" t="str">
            <v>6312010 FIN 48 Tax Interest Expense</v>
          </cell>
          <cell r="D410">
            <v>0</v>
          </cell>
          <cell r="E410">
            <v>422</v>
          </cell>
        </row>
        <row r="411">
          <cell r="B411">
            <v>6321020</v>
          </cell>
          <cell r="C411" t="str">
            <v>6321020 Defd State Income Tax Expense-Noncurr Asset</v>
          </cell>
          <cell r="D411">
            <v>-402289</v>
          </cell>
          <cell r="E411">
            <v>402289</v>
          </cell>
        </row>
        <row r="412">
          <cell r="B412">
            <v>6321040</v>
          </cell>
          <cell r="C412" t="str">
            <v>6321040 Defd State Income Tax Expense-Plant Noncurr Liab</v>
          </cell>
          <cell r="D412">
            <v>-3722446</v>
          </cell>
          <cell r="E412">
            <v>-218114</v>
          </cell>
        </row>
        <row r="413">
          <cell r="B413">
            <v>6321050</v>
          </cell>
          <cell r="C413" t="str">
            <v>6321050 Defd State Income Tax Expense-Other NC Liab</v>
          </cell>
          <cell r="D413">
            <v>1591045</v>
          </cell>
          <cell r="E413">
            <v>-1070664</v>
          </cell>
        </row>
        <row r="414">
          <cell r="B414" t="str">
            <v/>
          </cell>
          <cell r="C414" t="str">
            <v xml:space="preserve">  TOTAL INCOME TAXES - STATE</v>
          </cell>
          <cell r="D414">
            <v>-5915282.0300000003</v>
          </cell>
          <cell r="E414">
            <v>593915</v>
          </cell>
        </row>
        <row r="415">
          <cell r="B415" t="str">
            <v/>
          </cell>
          <cell r="C415" t="str">
            <v xml:space="preserve">  TOTAL TAXES</v>
          </cell>
          <cell r="D415">
            <v>1029941.97</v>
          </cell>
          <cell r="E415">
            <v>-15484130</v>
          </cell>
        </row>
        <row r="416">
          <cell r="B416" t="str">
            <v/>
          </cell>
          <cell r="C416" t="str">
            <v>EQUITY EARNINGS IN SUBSIDIARIES</v>
          </cell>
          <cell r="D416"/>
          <cell r="E416"/>
        </row>
        <row r="417">
          <cell r="B417">
            <v>4700030</v>
          </cell>
          <cell r="C417" t="str">
            <v>4700030 Equity Earnings in Subsidiary-2100-LDC Holdings I</v>
          </cell>
          <cell r="D417">
            <v>0</v>
          </cell>
          <cell r="E417">
            <v>0</v>
          </cell>
        </row>
        <row r="418">
          <cell r="B418">
            <v>4700040</v>
          </cell>
          <cell r="C418" t="str">
            <v>4700040 Equity Earnings in Subsidiary-2200-PNG Companies</v>
          </cell>
          <cell r="D418">
            <v>0</v>
          </cell>
          <cell r="E418">
            <v>0</v>
          </cell>
        </row>
        <row r="419">
          <cell r="B419">
            <v>4700050</v>
          </cell>
          <cell r="C419" t="str">
            <v>4700050 Equity Earnings in Subsidiary-1000-Peoples</v>
          </cell>
          <cell r="D419">
            <v>0</v>
          </cell>
          <cell r="E419">
            <v>0</v>
          </cell>
        </row>
        <row r="420">
          <cell r="B420">
            <v>4700051</v>
          </cell>
          <cell r="C420" t="str">
            <v>4700051 Equity Earnings in Subsidiary-1200-Peoples Gas WV</v>
          </cell>
          <cell r="D420">
            <v>0</v>
          </cell>
          <cell r="E420">
            <v>0</v>
          </cell>
        </row>
        <row r="421">
          <cell r="B421">
            <v>4700052</v>
          </cell>
          <cell r="C421" t="str">
            <v>4700052 Equity Earnings in Subsidiary-1300-Peoples Gas KY</v>
          </cell>
          <cell r="D421">
            <v>0</v>
          </cell>
          <cell r="E421">
            <v>0</v>
          </cell>
        </row>
        <row r="422">
          <cell r="B422">
            <v>4700053</v>
          </cell>
          <cell r="C422" t="str">
            <v>4700053 Equity Earnings in Subsidiary-1400-Homeworks</v>
          </cell>
          <cell r="D422">
            <v>0</v>
          </cell>
          <cell r="E422">
            <v>0</v>
          </cell>
        </row>
        <row r="423">
          <cell r="B423">
            <v>4700054</v>
          </cell>
          <cell r="C423" t="str">
            <v>4700054 Equity Earnings in Subsidiary-1500-PNG Gathering</v>
          </cell>
          <cell r="D423">
            <v>0</v>
          </cell>
          <cell r="E423">
            <v>0</v>
          </cell>
        </row>
        <row r="424">
          <cell r="B424">
            <v>4700055</v>
          </cell>
          <cell r="C424" t="str">
            <v>4700055 Equity Earnings in Subsidiary-3100-Peoples Gas Co</v>
          </cell>
          <cell r="D424">
            <v>0</v>
          </cell>
          <cell r="E424">
            <v>0</v>
          </cell>
        </row>
        <row r="425">
          <cell r="B425">
            <v>4700056</v>
          </cell>
          <cell r="C425" t="str">
            <v>4700056 Equity Earnings in Subsidiary-1600-Delta NatGasInc</v>
          </cell>
          <cell r="D425">
            <v>0</v>
          </cell>
          <cell r="E425">
            <v>0</v>
          </cell>
        </row>
        <row r="426">
          <cell r="B426">
            <v>4700057</v>
          </cell>
          <cell r="C426" t="str">
            <v>4700057 Equity Earnings in Subsidiary-1700-Delta Resources</v>
          </cell>
          <cell r="D426">
            <v>0</v>
          </cell>
          <cell r="E426">
            <v>0</v>
          </cell>
        </row>
        <row r="427">
          <cell r="B427">
            <v>4700058</v>
          </cell>
          <cell r="C427" t="str">
            <v>4700058 Equity Earnings in Subsidiary-1800-Delgasco LLC</v>
          </cell>
          <cell r="D427">
            <v>0</v>
          </cell>
          <cell r="E427">
            <v>0</v>
          </cell>
        </row>
        <row r="428">
          <cell r="B428">
            <v>4700059</v>
          </cell>
          <cell r="C428" t="str">
            <v>4700059 Equity Earnings in Subsidiary-1900-ENPRO LLC</v>
          </cell>
          <cell r="D428">
            <v>0</v>
          </cell>
          <cell r="E428">
            <v>0</v>
          </cell>
        </row>
        <row r="429">
          <cell r="B429" t="str">
            <v/>
          </cell>
          <cell r="C429" t="str">
            <v xml:space="preserve">  TOTAL EQUITY EARNINGS IN SUBSIDIARIES</v>
          </cell>
          <cell r="D429">
            <v>0</v>
          </cell>
          <cell r="E429">
            <v>0</v>
          </cell>
        </row>
        <row r="430">
          <cell r="B430" t="str">
            <v/>
          </cell>
          <cell r="C430" t="str">
            <v xml:space="preserve">  TOTAL NET INCOME</v>
          </cell>
          <cell r="D430">
            <v>-120276794.89</v>
          </cell>
          <cell r="E430">
            <v>-51246116.710000001</v>
          </cell>
        </row>
        <row r="431">
          <cell r="B431" t="str">
            <v/>
          </cell>
          <cell r="C431" t="str">
            <v>NET INCOME AVAILABLE FOR COMMON</v>
          </cell>
          <cell r="D431">
            <v>120276794.89</v>
          </cell>
          <cell r="E431">
            <v>51246116.710000001</v>
          </cell>
        </row>
        <row r="432">
          <cell r="B432" t="str">
            <v/>
          </cell>
          <cell r="C432" t="str">
            <v xml:space="preserve">  TOTAL NET INCOME AVAILABLE FOR COMMON</v>
          </cell>
          <cell r="D432">
            <v>0</v>
          </cell>
          <cell r="E432">
            <v>0</v>
          </cell>
        </row>
        <row r="433">
          <cell r="B433"/>
          <cell r="D433"/>
          <cell r="E433"/>
        </row>
        <row r="434">
          <cell r="B434"/>
          <cell r="D434"/>
          <cell r="E434"/>
        </row>
        <row r="435">
          <cell r="B435"/>
          <cell r="C435" t="str">
            <v>Ledger</v>
          </cell>
          <cell r="D435"/>
          <cell r="E435"/>
        </row>
        <row r="436">
          <cell r="B436"/>
          <cell r="C436" t="str">
            <v>Currency type Company code currency</v>
          </cell>
          <cell r="D436"/>
          <cell r="E436"/>
        </row>
        <row r="437">
          <cell r="B437"/>
          <cell r="C437" t="str">
            <v>Amounts in United States Dollar</v>
          </cell>
          <cell r="D437"/>
          <cell r="E437"/>
        </row>
        <row r="438">
          <cell r="B438"/>
          <cell r="C438" t="str">
            <v>Reporting periods</v>
          </cell>
          <cell r="D438"/>
          <cell r="E438"/>
        </row>
        <row r="439">
          <cell r="B439"/>
          <cell r="C439" t="str">
            <v>Comparison periods</v>
          </cell>
          <cell r="D439"/>
          <cell r="E439"/>
        </row>
        <row r="440">
          <cell r="B440"/>
          <cell r="D440"/>
          <cell r="E440"/>
        </row>
        <row r="441">
          <cell r="B441" t="str">
            <v>Account Number</v>
          </cell>
          <cell r="C441" t="str">
            <v>Text for B/S P&amp;L Item</v>
          </cell>
          <cell r="D441" t="str">
            <v>Total of Reporting Period</v>
          </cell>
          <cell r="E441" t="str">
            <v>Total of the Comparison Period</v>
          </cell>
        </row>
        <row r="442">
          <cell r="B442" t="str">
            <v/>
          </cell>
          <cell r="C442" t="str">
            <v/>
          </cell>
          <cell r="D442">
            <v>722806542.76999998</v>
          </cell>
          <cell r="E442">
            <v>773122331.59000003</v>
          </cell>
        </row>
        <row r="443">
          <cell r="B443" t="str">
            <v/>
          </cell>
          <cell r="C443" t="str">
            <v>PLANT</v>
          </cell>
          <cell r="D443"/>
          <cell r="E443"/>
        </row>
        <row r="444">
          <cell r="B444" t="str">
            <v/>
          </cell>
          <cell r="C444" t="str">
            <v>NET UTILITY PLANT</v>
          </cell>
          <cell r="D444"/>
          <cell r="E444"/>
        </row>
        <row r="445">
          <cell r="B445" t="str">
            <v/>
          </cell>
          <cell r="C445" t="str">
            <v>GROSS UTILITY PLANT</v>
          </cell>
          <cell r="D445"/>
          <cell r="E445"/>
        </row>
        <row r="446">
          <cell r="B446" t="str">
            <v/>
          </cell>
          <cell r="C446" t="str">
            <v>UTILITY PROP PLANT &amp; EQUIP</v>
          </cell>
          <cell r="D446"/>
          <cell r="E446"/>
        </row>
        <row r="447">
          <cell r="B447">
            <v>1311020</v>
          </cell>
          <cell r="C447" t="str">
            <v>1311020 Intangible Assets</v>
          </cell>
          <cell r="D447">
            <v>148847873.58000001</v>
          </cell>
          <cell r="E447">
            <v>148545796.53999999</v>
          </cell>
        </row>
        <row r="448">
          <cell r="B448">
            <v>1311030</v>
          </cell>
          <cell r="C448" t="str">
            <v>1311030 Land &amp; Easements</v>
          </cell>
          <cell r="D448">
            <v>20882242.77</v>
          </cell>
          <cell r="E448">
            <v>20882242.77</v>
          </cell>
        </row>
        <row r="449">
          <cell r="B449">
            <v>1311040</v>
          </cell>
          <cell r="C449" t="str">
            <v>1311040 Buildings</v>
          </cell>
          <cell r="D449">
            <v>16116970.359999999</v>
          </cell>
          <cell r="E449">
            <v>16093007.689999999</v>
          </cell>
        </row>
        <row r="450">
          <cell r="B450">
            <v>1311050</v>
          </cell>
          <cell r="C450" t="str">
            <v>1311050 Generation, Production &amp; Gathering Plant</v>
          </cell>
          <cell r="D450">
            <v>124156897.75</v>
          </cell>
          <cell r="E450">
            <v>124225375.28</v>
          </cell>
        </row>
        <row r="451">
          <cell r="B451">
            <v>1311052</v>
          </cell>
          <cell r="C451" t="str">
            <v>1311052 Underground Storage Plant</v>
          </cell>
          <cell r="D451">
            <v>54373355.079999998</v>
          </cell>
          <cell r="E451">
            <v>54373355.079999998</v>
          </cell>
        </row>
        <row r="452">
          <cell r="B452">
            <v>1311060</v>
          </cell>
          <cell r="C452" t="str">
            <v>1311060 Transmission Plant</v>
          </cell>
          <cell r="D452">
            <v>356279209.76999998</v>
          </cell>
          <cell r="E452">
            <v>356359518.58999997</v>
          </cell>
        </row>
        <row r="453">
          <cell r="B453">
            <v>1311070</v>
          </cell>
          <cell r="C453" t="str">
            <v>1311070 Distribution Plant</v>
          </cell>
          <cell r="D453">
            <v>3056106635.77</v>
          </cell>
          <cell r="E453">
            <v>3025394011.1900001</v>
          </cell>
        </row>
        <row r="454">
          <cell r="B454">
            <v>1311080</v>
          </cell>
          <cell r="C454" t="str">
            <v>1311080 Transportation Equipment</v>
          </cell>
          <cell r="D454">
            <v>98048018.090000004</v>
          </cell>
          <cell r="E454">
            <v>98028838.819999993</v>
          </cell>
        </row>
        <row r="455">
          <cell r="B455">
            <v>1311090</v>
          </cell>
          <cell r="C455" t="str">
            <v>1311090 General Plant &amp; Equipment</v>
          </cell>
          <cell r="D455">
            <v>68778506.269999996</v>
          </cell>
          <cell r="E455">
            <v>62270529.109999999</v>
          </cell>
        </row>
        <row r="456">
          <cell r="B456">
            <v>1311105</v>
          </cell>
          <cell r="C456" t="str">
            <v>1311105 Leasehold Improvements</v>
          </cell>
          <cell r="D456">
            <v>10683476.01</v>
          </cell>
          <cell r="E456">
            <v>10683476.01</v>
          </cell>
        </row>
        <row r="457">
          <cell r="B457">
            <v>1311110</v>
          </cell>
          <cell r="C457" t="str">
            <v>1311110 Plant Held for Future Use</v>
          </cell>
          <cell r="D457">
            <v>4939.68</v>
          </cell>
          <cell r="E457">
            <v>4939.68</v>
          </cell>
        </row>
        <row r="458">
          <cell r="B458">
            <v>1311191</v>
          </cell>
          <cell r="C458" t="str">
            <v>1311191 Asset Retirement Cost - Manual posting</v>
          </cell>
          <cell r="D458">
            <v>280752.55</v>
          </cell>
          <cell r="E458">
            <v>280752.55</v>
          </cell>
        </row>
        <row r="459">
          <cell r="B459">
            <v>1311910</v>
          </cell>
          <cell r="C459" t="str">
            <v>1311910 Util PP&amp;E Clearing Acct for Data Conversion</v>
          </cell>
          <cell r="D459">
            <v>-1233436926.1400001</v>
          </cell>
          <cell r="E459">
            <v>-1248199268.0899999</v>
          </cell>
        </row>
        <row r="460">
          <cell r="B460">
            <v>1319999</v>
          </cell>
          <cell r="C460" t="str">
            <v>1319999 Proceeds from Sale of Assets - Clrng Account</v>
          </cell>
          <cell r="D460">
            <v>-8688.9699999999993</v>
          </cell>
          <cell r="E460">
            <v>-7422.83</v>
          </cell>
        </row>
        <row r="461">
          <cell r="B461">
            <v>1321230</v>
          </cell>
          <cell r="C461" t="str">
            <v>1321230 Gas Stored In Reservoirs And Pipelines - Noncurr</v>
          </cell>
          <cell r="D461">
            <v>4774179.2</v>
          </cell>
          <cell r="E461">
            <v>4774179.2</v>
          </cell>
        </row>
        <row r="462">
          <cell r="B462" t="str">
            <v/>
          </cell>
          <cell r="C462" t="str">
            <v xml:space="preserve">  TOTAL UTILITY PROP PLANT &amp; EQUIP</v>
          </cell>
          <cell r="D462">
            <v>2725887441.77</v>
          </cell>
          <cell r="E462">
            <v>2673709331.5900002</v>
          </cell>
        </row>
        <row r="463">
          <cell r="B463" t="str">
            <v/>
          </cell>
          <cell r="C463" t="str">
            <v>NET UTILITY PLANT ADJUSTMENT</v>
          </cell>
          <cell r="D463"/>
          <cell r="E463"/>
        </row>
        <row r="464">
          <cell r="B464">
            <v>1311140</v>
          </cell>
          <cell r="C464" t="str">
            <v>1311140 Plant Acquisition Adjustments</v>
          </cell>
          <cell r="D464">
            <v>-580759.07999999996</v>
          </cell>
          <cell r="E464">
            <v>-580759.07999999996</v>
          </cell>
        </row>
        <row r="465">
          <cell r="B465">
            <v>1331140</v>
          </cell>
          <cell r="C465" t="str">
            <v>1331140 Accum Amortization - Plant Acquisition Adj</v>
          </cell>
          <cell r="D465">
            <v>580759.07999999996</v>
          </cell>
          <cell r="E465">
            <v>580759.07999999996</v>
          </cell>
        </row>
        <row r="466">
          <cell r="B466" t="str">
            <v/>
          </cell>
          <cell r="C466" t="str">
            <v xml:space="preserve">  TOTAL NET UTILITY PLANT ADJUSTMENT</v>
          </cell>
          <cell r="D466">
            <v>0</v>
          </cell>
          <cell r="E466">
            <v>0</v>
          </cell>
        </row>
        <row r="467">
          <cell r="B467" t="str">
            <v/>
          </cell>
          <cell r="C467" t="str">
            <v xml:space="preserve">  TOTAL GROSS UTILITY PLANT</v>
          </cell>
          <cell r="D467">
            <v>2725887441.77</v>
          </cell>
          <cell r="E467">
            <v>2673709331.5900002</v>
          </cell>
        </row>
        <row r="468">
          <cell r="B468" t="str">
            <v/>
          </cell>
          <cell r="C468" t="str">
            <v>ALLOWANCE FOR DEPRECIATION</v>
          </cell>
          <cell r="D468"/>
          <cell r="E468"/>
        </row>
        <row r="469">
          <cell r="B469">
            <v>1321240</v>
          </cell>
          <cell r="C469" t="str">
            <v>1321240 Reserve For Future Gas Losses</v>
          </cell>
          <cell r="D469">
            <v>-514276.71</v>
          </cell>
          <cell r="E469">
            <v>-514276.71</v>
          </cell>
        </row>
        <row r="470">
          <cell r="B470">
            <v>1331020</v>
          </cell>
          <cell r="C470" t="str">
            <v>1331020 Accumulated Amortization - Intangible Assets</v>
          </cell>
          <cell r="D470">
            <v>-83712531.469999999</v>
          </cell>
          <cell r="E470">
            <v>-79407157.719999999</v>
          </cell>
        </row>
        <row r="471">
          <cell r="B471">
            <v>1331030</v>
          </cell>
          <cell r="C471" t="str">
            <v>1331030 Accumulated Depreciation - Land Easements</v>
          </cell>
          <cell r="D471">
            <v>-6828602.21</v>
          </cell>
          <cell r="E471">
            <v>-6786544</v>
          </cell>
        </row>
        <row r="472">
          <cell r="B472">
            <v>1331040</v>
          </cell>
          <cell r="C472" t="str">
            <v>1331040 Accumulated Depreciation - Buildings</v>
          </cell>
          <cell r="D472">
            <v>-7583679.71</v>
          </cell>
          <cell r="E472">
            <v>-7482705.9500000002</v>
          </cell>
        </row>
        <row r="473">
          <cell r="B473">
            <v>1331050</v>
          </cell>
          <cell r="C473" t="str">
            <v>1331050 Accum Depreciation - Generation, Prod &amp; Gath Plant</v>
          </cell>
          <cell r="D473">
            <v>-54544059.380000003</v>
          </cell>
          <cell r="E473">
            <v>-53958365.560000002</v>
          </cell>
        </row>
        <row r="474">
          <cell r="B474">
            <v>1331052</v>
          </cell>
          <cell r="C474" t="str">
            <v>1331052 Accum Depreciation - Underground Storage Plant</v>
          </cell>
          <cell r="D474">
            <v>-19753067.039999999</v>
          </cell>
          <cell r="E474">
            <v>-19439049.420000002</v>
          </cell>
        </row>
        <row r="475">
          <cell r="B475">
            <v>1331060</v>
          </cell>
          <cell r="C475" t="str">
            <v>1331060 Accumulated Depreciation - Transmission Plant</v>
          </cell>
          <cell r="D475">
            <v>-143821572.13999999</v>
          </cell>
          <cell r="E475">
            <v>-142265399.97</v>
          </cell>
        </row>
        <row r="476">
          <cell r="B476">
            <v>1331070</v>
          </cell>
          <cell r="C476" t="str">
            <v>1331070 Accumulated Depreciation - Distribution Plant</v>
          </cell>
          <cell r="D476">
            <v>-973397206.45000005</v>
          </cell>
          <cell r="E476">
            <v>-961063835.24000001</v>
          </cell>
        </row>
        <row r="477">
          <cell r="B477">
            <v>1331080</v>
          </cell>
          <cell r="C477" t="str">
            <v>1331080 Accumulated Depreciation - Transportation Equip</v>
          </cell>
          <cell r="D477">
            <v>-34884468.740000002</v>
          </cell>
          <cell r="E477">
            <v>-33209850.309999999</v>
          </cell>
        </row>
        <row r="478">
          <cell r="B478">
            <v>1331090</v>
          </cell>
          <cell r="C478" t="str">
            <v>1331090 Accumulated Depreciation - General Plant &amp; Equip</v>
          </cell>
          <cell r="D478">
            <v>-28742316.949999999</v>
          </cell>
          <cell r="E478">
            <v>-26844899.25</v>
          </cell>
        </row>
        <row r="479">
          <cell r="B479">
            <v>1331105</v>
          </cell>
          <cell r="C479" t="str">
            <v>1331105 Accumulated Amortization - Leasehold Improvements</v>
          </cell>
          <cell r="D479">
            <v>-6462234.9400000004</v>
          </cell>
          <cell r="E479">
            <v>-6268818.8700000001</v>
          </cell>
        </row>
        <row r="480">
          <cell r="B480">
            <v>1331106</v>
          </cell>
          <cell r="C480" t="str">
            <v>1331106 Accum Prov for Amort and Depl-Land &amp; Lease</v>
          </cell>
          <cell r="D480">
            <v>-1053810.82</v>
          </cell>
          <cell r="E480">
            <v>-1047857.27</v>
          </cell>
        </row>
        <row r="481">
          <cell r="B481">
            <v>1331191</v>
          </cell>
          <cell r="C481" t="str">
            <v>1331191 Accum Depreciation - Asset Retirement Cost- Manual</v>
          </cell>
          <cell r="D481">
            <v>-225081.25</v>
          </cell>
          <cell r="E481">
            <v>-217620.9</v>
          </cell>
        </row>
        <row r="482">
          <cell r="B482">
            <v>1331800</v>
          </cell>
          <cell r="C482" t="str">
            <v>1331800 Accum Depreciation - Salvage</v>
          </cell>
          <cell r="D482">
            <v>-3049693.78</v>
          </cell>
          <cell r="E482">
            <v>-3202820.96</v>
          </cell>
        </row>
        <row r="483">
          <cell r="B483">
            <v>1331810</v>
          </cell>
          <cell r="C483" t="str">
            <v>1331810 Accum Depreciation - Cost of Removal</v>
          </cell>
          <cell r="D483">
            <v>1099359.8999999999</v>
          </cell>
          <cell r="E483">
            <v>1104082.1100000001</v>
          </cell>
        </row>
        <row r="484">
          <cell r="B484">
            <v>1331812</v>
          </cell>
          <cell r="C484" t="str">
            <v>1331812 Accum Depreciation - Cost of Removal - Pipelines</v>
          </cell>
          <cell r="D484">
            <v>1211957.54</v>
          </cell>
          <cell r="E484">
            <v>1056298.01</v>
          </cell>
        </row>
        <row r="485">
          <cell r="B485">
            <v>1331900</v>
          </cell>
          <cell r="C485" t="str">
            <v>1331900 Accum Depreciation - Plant History (108)</v>
          </cell>
          <cell r="D485">
            <v>-3003209.19</v>
          </cell>
          <cell r="E485">
            <v>-3038141.8</v>
          </cell>
        </row>
        <row r="486">
          <cell r="B486">
            <v>1331940</v>
          </cell>
          <cell r="C486" t="str">
            <v>1331940 Accum Depreciation - Conversion</v>
          </cell>
          <cell r="D486">
            <v>1231875922.46</v>
          </cell>
          <cell r="E486">
            <v>1246638264.4100001</v>
          </cell>
        </row>
        <row r="487">
          <cell r="B487" t="str">
            <v/>
          </cell>
          <cell r="C487" t="str">
            <v xml:space="preserve">  LESS ALLOWANCE FOR DEPRECIATION</v>
          </cell>
          <cell r="D487">
            <v>-133388570.88</v>
          </cell>
          <cell r="E487">
            <v>-95948699.400000006</v>
          </cell>
        </row>
        <row r="488">
          <cell r="B488" t="str">
            <v/>
          </cell>
          <cell r="C488" t="str">
            <v xml:space="preserve">  TOTAL NET UTILITY PLANT</v>
          </cell>
          <cell r="D488">
            <v>2592498870.8899999</v>
          </cell>
          <cell r="E488">
            <v>2577760632.1900001</v>
          </cell>
        </row>
        <row r="489">
          <cell r="B489" t="str">
            <v/>
          </cell>
          <cell r="C489" t="str">
            <v>CWIP</v>
          </cell>
          <cell r="D489"/>
          <cell r="E489"/>
        </row>
        <row r="490">
          <cell r="B490">
            <v>1311010</v>
          </cell>
          <cell r="C490" t="str">
            <v>1311010 Construction Work In Progress - Utility</v>
          </cell>
          <cell r="D490">
            <v>63367241.420000002</v>
          </cell>
          <cell r="E490">
            <v>54451638.270000003</v>
          </cell>
        </row>
        <row r="491">
          <cell r="B491">
            <v>1311018</v>
          </cell>
          <cell r="C491" t="str">
            <v>1311018 Construction Work In Progress - Intangibles</v>
          </cell>
          <cell r="D491">
            <v>9013395.8499999996</v>
          </cell>
          <cell r="E491">
            <v>6937850.9000000004</v>
          </cell>
        </row>
        <row r="492">
          <cell r="B492">
            <v>1311900</v>
          </cell>
          <cell r="C492" t="str">
            <v>1311900 CWIP Clearing Acct for Data Conversion/Direct Pstg</v>
          </cell>
          <cell r="D492">
            <v>2304404.56</v>
          </cell>
          <cell r="E492">
            <v>875819.1</v>
          </cell>
        </row>
        <row r="493">
          <cell r="B493" t="str">
            <v/>
          </cell>
          <cell r="C493" t="str">
            <v xml:space="preserve">  TOTAL CWIP</v>
          </cell>
          <cell r="D493">
            <v>74685041.829999998</v>
          </cell>
          <cell r="E493">
            <v>62265308.270000003</v>
          </cell>
        </row>
        <row r="494">
          <cell r="B494" t="str">
            <v/>
          </cell>
          <cell r="C494" t="str">
            <v xml:space="preserve"> TOTAL PLANT</v>
          </cell>
          <cell r="D494">
            <v>2667183912.7199998</v>
          </cell>
          <cell r="E494">
            <v>2640025940.46</v>
          </cell>
        </row>
        <row r="495">
          <cell r="B495" t="str">
            <v/>
          </cell>
          <cell r="C495" t="str">
            <v>OTHER ASSETS</v>
          </cell>
          <cell r="D495"/>
          <cell r="E495"/>
        </row>
        <row r="496">
          <cell r="B496" t="str">
            <v/>
          </cell>
          <cell r="C496" t="str">
            <v>OTHER PHYSICAL PROPERTY</v>
          </cell>
          <cell r="D496"/>
          <cell r="E496"/>
        </row>
        <row r="497">
          <cell r="B497">
            <v>1311120</v>
          </cell>
          <cell r="C497" t="str">
            <v>1311120 Non-Utility Property</v>
          </cell>
          <cell r="D497">
            <v>17171.560000000001</v>
          </cell>
          <cell r="E497">
            <v>17171.560000000001</v>
          </cell>
        </row>
        <row r="498">
          <cell r="B498">
            <v>1331120</v>
          </cell>
          <cell r="C498" t="str">
            <v>1331120 Accumulated Depreciation - Non-Utility Property</v>
          </cell>
          <cell r="D498">
            <v>-9321.8700000000008</v>
          </cell>
          <cell r="E498">
            <v>-9321.8700000000008</v>
          </cell>
        </row>
        <row r="499">
          <cell r="B499" t="str">
            <v/>
          </cell>
          <cell r="C499" t="str">
            <v xml:space="preserve">  TOTAL OTHER PHYSICAL PROPERTY</v>
          </cell>
          <cell r="D499">
            <v>7849.69</v>
          </cell>
          <cell r="E499">
            <v>7849.69</v>
          </cell>
        </row>
        <row r="500">
          <cell r="B500" t="str">
            <v/>
          </cell>
          <cell r="C500" t="str">
            <v>NONUTILITY CWIP</v>
          </cell>
          <cell r="D500"/>
          <cell r="E500"/>
        </row>
        <row r="501">
          <cell r="B501">
            <v>1311015</v>
          </cell>
          <cell r="C501" t="str">
            <v>1311015 Construction Work In Progress - Non-Utility Plant</v>
          </cell>
          <cell r="D501">
            <v>27293255.68</v>
          </cell>
          <cell r="E501">
            <v>58379825.479999997</v>
          </cell>
        </row>
        <row r="502">
          <cell r="B502" t="str">
            <v/>
          </cell>
          <cell r="C502" t="str">
            <v xml:space="preserve">  TOTAL NONUTILITY CWIP</v>
          </cell>
          <cell r="D502">
            <v>27293255.68</v>
          </cell>
          <cell r="E502">
            <v>58379825.479999997</v>
          </cell>
        </row>
        <row r="503">
          <cell r="B503" t="str">
            <v/>
          </cell>
          <cell r="C503" t="str">
            <v>INVESTMENTS</v>
          </cell>
          <cell r="D503"/>
          <cell r="E503"/>
        </row>
        <row r="504">
          <cell r="B504">
            <v>1212900</v>
          </cell>
          <cell r="C504" t="str">
            <v>1212900 Other Investments in Nonaffiliated Companies</v>
          </cell>
          <cell r="D504">
            <v>4500002</v>
          </cell>
          <cell r="E504">
            <v>4500002</v>
          </cell>
        </row>
        <row r="505">
          <cell r="B505" t="str">
            <v/>
          </cell>
          <cell r="C505" t="str">
            <v xml:space="preserve">  TOTAL INVESTMENTS</v>
          </cell>
          <cell r="D505">
            <v>4500002</v>
          </cell>
          <cell r="E505">
            <v>4500002</v>
          </cell>
        </row>
        <row r="506">
          <cell r="B506" t="str">
            <v/>
          </cell>
          <cell r="C506" t="str">
            <v>INVESTMENT IN SUBSIDIARY COMPANIES</v>
          </cell>
          <cell r="D506"/>
          <cell r="E506"/>
        </row>
        <row r="507">
          <cell r="B507">
            <v>1219230</v>
          </cell>
          <cell r="C507" t="str">
            <v>1219230 Inv in Consol Subs-2100-LDC Holdings I</v>
          </cell>
          <cell r="D507">
            <v>0</v>
          </cell>
          <cell r="E507">
            <v>0</v>
          </cell>
        </row>
        <row r="508">
          <cell r="B508">
            <v>1219240</v>
          </cell>
          <cell r="C508" t="str">
            <v>1219240 Inv in Consol Subs-2200-PNG Companies LLC</v>
          </cell>
          <cell r="D508">
            <v>0</v>
          </cell>
          <cell r="E508">
            <v>0</v>
          </cell>
        </row>
        <row r="509">
          <cell r="B509">
            <v>1219250</v>
          </cell>
          <cell r="C509" t="str">
            <v>1219250 Inv in Consol Subs-1000-Peoples Natural Gas Co LLC</v>
          </cell>
          <cell r="D509">
            <v>0</v>
          </cell>
          <cell r="E509">
            <v>0</v>
          </cell>
        </row>
        <row r="510">
          <cell r="B510">
            <v>1219251</v>
          </cell>
          <cell r="C510" t="str">
            <v>1219251 Inv in Consol Subs-1200-Peoples Gas WV LLC</v>
          </cell>
          <cell r="D510">
            <v>0</v>
          </cell>
          <cell r="E510">
            <v>0</v>
          </cell>
        </row>
        <row r="511">
          <cell r="B511">
            <v>1219252</v>
          </cell>
          <cell r="C511" t="str">
            <v>1219252 Inv in Consol Subs-1300-Peoples Gas KY LLC</v>
          </cell>
          <cell r="D511">
            <v>0</v>
          </cell>
          <cell r="E511">
            <v>0</v>
          </cell>
        </row>
        <row r="512">
          <cell r="B512">
            <v>1219253</v>
          </cell>
          <cell r="C512" t="str">
            <v>1219253 Inv in Consol Subs-1400-Peoples Homeworks LLC</v>
          </cell>
          <cell r="D512">
            <v>0</v>
          </cell>
          <cell r="E512">
            <v>0</v>
          </cell>
        </row>
        <row r="513">
          <cell r="B513">
            <v>1219254</v>
          </cell>
          <cell r="C513" t="str">
            <v>1219254 Inv in Consol Subs-1500-PNG Gathering LLC</v>
          </cell>
          <cell r="D513">
            <v>0</v>
          </cell>
          <cell r="E513">
            <v>0</v>
          </cell>
        </row>
        <row r="514">
          <cell r="B514">
            <v>1219255</v>
          </cell>
          <cell r="C514" t="str">
            <v>1219255 Inv in Consol Subs-3100-Peoples Gas Co LLC</v>
          </cell>
          <cell r="D514">
            <v>0</v>
          </cell>
          <cell r="E514">
            <v>0</v>
          </cell>
        </row>
        <row r="515">
          <cell r="B515">
            <v>1219256</v>
          </cell>
          <cell r="C515" t="str">
            <v>1219256 Inv in Consol Subs-1600-Delta Natural Gas Co, Inc.</v>
          </cell>
          <cell r="D515">
            <v>0</v>
          </cell>
          <cell r="E515">
            <v>0</v>
          </cell>
        </row>
        <row r="516">
          <cell r="B516">
            <v>1219257</v>
          </cell>
          <cell r="C516" t="str">
            <v>1219257 Inv in Consol Subs-1700-Delta Resources Inc, LLC</v>
          </cell>
          <cell r="D516">
            <v>0</v>
          </cell>
          <cell r="E516">
            <v>0</v>
          </cell>
        </row>
        <row r="517">
          <cell r="B517">
            <v>1219258</v>
          </cell>
          <cell r="C517" t="str">
            <v>1219258 Inv in Consol Subs-1800-DelGasCo Inc, LLC</v>
          </cell>
          <cell r="D517">
            <v>0</v>
          </cell>
          <cell r="E517">
            <v>0</v>
          </cell>
        </row>
        <row r="518">
          <cell r="B518">
            <v>1219259</v>
          </cell>
          <cell r="C518" t="str">
            <v>1219259 Inv in Consol Subs-1900-Enpro Inc, LLC</v>
          </cell>
          <cell r="D518">
            <v>0</v>
          </cell>
          <cell r="E518">
            <v>0</v>
          </cell>
        </row>
        <row r="519">
          <cell r="B519" t="str">
            <v/>
          </cell>
          <cell r="C519" t="str">
            <v>TOTAL INVESTMENT IN SUBSIDIARY COMPANIES</v>
          </cell>
          <cell r="D519">
            <v>0</v>
          </cell>
          <cell r="E519">
            <v>0</v>
          </cell>
        </row>
        <row r="520">
          <cell r="B520" t="str">
            <v/>
          </cell>
          <cell r="C520" t="str">
            <v>CSV LIFE INSURANCE</v>
          </cell>
          <cell r="D520"/>
          <cell r="E520"/>
        </row>
        <row r="521">
          <cell r="B521">
            <v>1231010</v>
          </cell>
          <cell r="C521" t="str">
            <v>1231010 Exec Insur - Cash Surrender Value</v>
          </cell>
          <cell r="D521">
            <v>686542</v>
          </cell>
          <cell r="E521">
            <v>674487.23</v>
          </cell>
        </row>
        <row r="522">
          <cell r="B522" t="str">
            <v/>
          </cell>
          <cell r="C522" t="str">
            <v xml:space="preserve">  TOTAL CSV LIFE INSURANCE</v>
          </cell>
          <cell r="D522">
            <v>686542</v>
          </cell>
          <cell r="E522">
            <v>674487.23</v>
          </cell>
        </row>
        <row r="523">
          <cell r="B523" t="str">
            <v/>
          </cell>
          <cell r="C523" t="str">
            <v xml:space="preserve">  OTHER ASSETS SUBTOTAL</v>
          </cell>
          <cell r="D523">
            <v>32487649.370000001</v>
          </cell>
          <cell r="E523">
            <v>63562164.399999999</v>
          </cell>
        </row>
        <row r="524">
          <cell r="B524" t="str">
            <v/>
          </cell>
          <cell r="C524" t="str">
            <v>CURRENT ASSETS</v>
          </cell>
          <cell r="D524"/>
          <cell r="E524"/>
        </row>
        <row r="525">
          <cell r="B525" t="str">
            <v/>
          </cell>
          <cell r="C525" t="str">
            <v>CASH</v>
          </cell>
          <cell r="D525"/>
          <cell r="E525"/>
        </row>
        <row r="526">
          <cell r="B526">
            <v>1111310</v>
          </cell>
          <cell r="C526" t="str">
            <v>1111310 Cash in Banks - Chase - G/F</v>
          </cell>
          <cell r="D526">
            <v>7081061.9500000002</v>
          </cell>
          <cell r="E526">
            <v>8733835.5999999996</v>
          </cell>
        </row>
        <row r="527">
          <cell r="B527">
            <v>1111320</v>
          </cell>
          <cell r="C527" t="str">
            <v>1111320 Cash in Banks - PNC - Collections</v>
          </cell>
          <cell r="D527">
            <v>1752992.25</v>
          </cell>
          <cell r="E527">
            <v>603098</v>
          </cell>
        </row>
        <row r="528">
          <cell r="B528">
            <v>1111340</v>
          </cell>
          <cell r="C528" t="str">
            <v>1111340 Cash in Banks - Citizens - Convenience Checks</v>
          </cell>
          <cell r="D528">
            <v>120000</v>
          </cell>
          <cell r="E528">
            <v>0</v>
          </cell>
        </row>
        <row r="529">
          <cell r="B529">
            <v>1111420</v>
          </cell>
          <cell r="C529" t="str">
            <v>1111420 Cash in Banks - Nextier - Collections</v>
          </cell>
          <cell r="D529">
            <v>15834.69</v>
          </cell>
          <cell r="E529">
            <v>26283.95</v>
          </cell>
        </row>
        <row r="530">
          <cell r="B530">
            <v>1111460</v>
          </cell>
          <cell r="C530" t="str">
            <v>1111460 Cash - Manual - Reclass</v>
          </cell>
          <cell r="D530">
            <v>0</v>
          </cell>
          <cell r="E530">
            <v>13878412.59</v>
          </cell>
        </row>
        <row r="531">
          <cell r="B531">
            <v>1111461</v>
          </cell>
          <cell r="C531" t="str">
            <v>1111461 Cash - BC Bank</v>
          </cell>
          <cell r="D531">
            <v>1511.2</v>
          </cell>
          <cell r="E531">
            <v>1551.2</v>
          </cell>
        </row>
        <row r="532">
          <cell r="B532">
            <v>1111490</v>
          </cell>
          <cell r="C532" t="str">
            <v>1111490 Cash in Banks - BB&amp;T</v>
          </cell>
          <cell r="D532">
            <v>272626.37</v>
          </cell>
          <cell r="E532">
            <v>270516.87</v>
          </cell>
        </row>
        <row r="533">
          <cell r="B533">
            <v>1111491</v>
          </cell>
          <cell r="C533" t="str">
            <v>1111491 Cash in Banks - Owingsville - Owng Banking Co</v>
          </cell>
          <cell r="D533">
            <v>12264.4</v>
          </cell>
          <cell r="E533">
            <v>11937.66</v>
          </cell>
        </row>
        <row r="534">
          <cell r="B534">
            <v>1111492</v>
          </cell>
          <cell r="C534" t="str">
            <v>1111492 Cash in Banks - Berea - Peoples Bank of Madison Co</v>
          </cell>
          <cell r="D534">
            <v>15134.39</v>
          </cell>
          <cell r="E534">
            <v>16438.259999999998</v>
          </cell>
        </row>
        <row r="535">
          <cell r="B535">
            <v>1111493</v>
          </cell>
          <cell r="C535" t="str">
            <v>1111493 Cash in Banks - Nicholasville - United Bank</v>
          </cell>
          <cell r="D535">
            <v>14195.72</v>
          </cell>
          <cell r="E535">
            <v>15634.09</v>
          </cell>
        </row>
        <row r="536">
          <cell r="B536">
            <v>1111494</v>
          </cell>
          <cell r="C536" t="str">
            <v>1111494 Cash in Banks - Middlesboro - Home Federal Bank</v>
          </cell>
          <cell r="D536">
            <v>13050.33</v>
          </cell>
          <cell r="E536">
            <v>25899.919999999998</v>
          </cell>
        </row>
        <row r="537">
          <cell r="B537">
            <v>1111495</v>
          </cell>
          <cell r="C537" t="str">
            <v>1111495 Cash in Banks - Corbin- Cumberland Valley National</v>
          </cell>
          <cell r="D537">
            <v>35281.43</v>
          </cell>
          <cell r="E537">
            <v>15369.04</v>
          </cell>
        </row>
        <row r="538">
          <cell r="B538">
            <v>1111496</v>
          </cell>
          <cell r="C538" t="str">
            <v>1111496 Cash in Banks - Winchester Admin-Traditional</v>
          </cell>
          <cell r="D538">
            <v>14774.7</v>
          </cell>
          <cell r="E538">
            <v>5700.59</v>
          </cell>
        </row>
        <row r="539">
          <cell r="B539">
            <v>1112022</v>
          </cell>
          <cell r="C539" t="str">
            <v>1112022 Cash Clrng - Chase - CDA - A/P - Checks Out</v>
          </cell>
          <cell r="D539">
            <v>-3153917.54</v>
          </cell>
          <cell r="E539">
            <v>-21991885.219999999</v>
          </cell>
        </row>
        <row r="540">
          <cell r="B540">
            <v>1112313</v>
          </cell>
          <cell r="C540" t="str">
            <v>1112313 Cash Clrng - Chase - G/F - EFT In</v>
          </cell>
          <cell r="D540">
            <v>105556.21</v>
          </cell>
          <cell r="E540">
            <v>84100.66</v>
          </cell>
        </row>
        <row r="541">
          <cell r="B541">
            <v>1112314</v>
          </cell>
          <cell r="C541" t="str">
            <v>1112314 Cash Clrng - Chase - G/F - EFT Out</v>
          </cell>
          <cell r="D541">
            <v>-612098.73</v>
          </cell>
          <cell r="E541">
            <v>-2877986.09</v>
          </cell>
        </row>
        <row r="542">
          <cell r="B542">
            <v>1112321</v>
          </cell>
          <cell r="C542" t="str">
            <v>1112321 Cash Clrng - PNC - Collections</v>
          </cell>
          <cell r="D542">
            <v>871762.85</v>
          </cell>
          <cell r="E542">
            <v>484510.77</v>
          </cell>
        </row>
        <row r="543">
          <cell r="B543">
            <v>1112403</v>
          </cell>
          <cell r="C543" t="str">
            <v>1112403 Cash Clrng - Chase - Collections - EFT In</v>
          </cell>
          <cell r="D543">
            <v>2206818.4</v>
          </cell>
          <cell r="E543">
            <v>2173522.46</v>
          </cell>
        </row>
        <row r="544">
          <cell r="B544">
            <v>1112499</v>
          </cell>
          <cell r="C544" t="str">
            <v>1112499 Cash Clrng - Cash Desk</v>
          </cell>
          <cell r="D544">
            <v>1655.26</v>
          </cell>
          <cell r="E544">
            <v>0</v>
          </cell>
        </row>
        <row r="545">
          <cell r="B545">
            <v>1113200</v>
          </cell>
          <cell r="C545" t="str">
            <v>1113200 Working Funds</v>
          </cell>
          <cell r="D545">
            <v>4575</v>
          </cell>
          <cell r="E545">
            <v>4575</v>
          </cell>
        </row>
        <row r="546">
          <cell r="B546">
            <v>1113312</v>
          </cell>
          <cell r="C546" t="str">
            <v>1113312 Unknown-Check Deposits</v>
          </cell>
          <cell r="D546">
            <v>-118994.3</v>
          </cell>
          <cell r="E546">
            <v>-35506.28</v>
          </cell>
        </row>
        <row r="547">
          <cell r="B547" t="str">
            <v/>
          </cell>
          <cell r="C547" t="str">
            <v xml:space="preserve">  TOTAL CASH</v>
          </cell>
          <cell r="D547">
            <v>8654084.5800000001</v>
          </cell>
          <cell r="E547">
            <v>1446009.07</v>
          </cell>
        </row>
        <row r="548">
          <cell r="B548" t="str">
            <v/>
          </cell>
          <cell r="C548" t="str">
            <v>ACCTS RECEIVABLE - TRADE</v>
          </cell>
          <cell r="D548"/>
          <cell r="E548"/>
        </row>
        <row r="549">
          <cell r="B549">
            <v>1136000</v>
          </cell>
          <cell r="C549" t="str">
            <v>1136000 Accts Receivable - Reconciliation - Damages</v>
          </cell>
          <cell r="D549">
            <v>757743.82</v>
          </cell>
          <cell r="E549">
            <v>395383.73</v>
          </cell>
        </row>
        <row r="550">
          <cell r="B550">
            <v>1136020</v>
          </cell>
          <cell r="C550" t="str">
            <v>1136020 Accts Receivable - Reconciliation - Gas Customers</v>
          </cell>
          <cell r="D550">
            <v>45049.54</v>
          </cell>
          <cell r="E550">
            <v>44338.39</v>
          </cell>
        </row>
        <row r="551">
          <cell r="B551">
            <v>1136021</v>
          </cell>
          <cell r="C551" t="str">
            <v>1136021 Accts Receivable - Reconciliation - Misc Gas</v>
          </cell>
          <cell r="D551">
            <v>5292248.78</v>
          </cell>
          <cell r="E551">
            <v>4096637.83</v>
          </cell>
        </row>
        <row r="552">
          <cell r="B552">
            <v>1136100</v>
          </cell>
          <cell r="C552" t="str">
            <v>1136100 Customer A/R - Retail Gas Sales - CR&amp;B</v>
          </cell>
          <cell r="D552">
            <v>137089254.31</v>
          </cell>
          <cell r="E552">
            <v>62338482.009999998</v>
          </cell>
        </row>
        <row r="553">
          <cell r="B553">
            <v>1136101</v>
          </cell>
          <cell r="C553" t="str">
            <v>1136101 Customer A/R - Retail Gas Sales - Manual</v>
          </cell>
          <cell r="D553">
            <v>-12038000</v>
          </cell>
          <cell r="E553">
            <v>-15141980.17</v>
          </cell>
        </row>
        <row r="554">
          <cell r="B554">
            <v>1136110</v>
          </cell>
          <cell r="C554" t="str">
            <v>1136110 Ensyte Interface Customer-A/R Recon</v>
          </cell>
          <cell r="D554">
            <v>368117.76000000001</v>
          </cell>
          <cell r="E554">
            <v>124868.52</v>
          </cell>
        </row>
        <row r="555">
          <cell r="B555">
            <v>1136120</v>
          </cell>
          <cell r="C555" t="str">
            <v>1136120 Customer A/R - Warranty Services - CR&amp;B</v>
          </cell>
          <cell r="D555">
            <v>137518.88</v>
          </cell>
          <cell r="E555">
            <v>139073.76</v>
          </cell>
        </row>
        <row r="556">
          <cell r="B556">
            <v>1136130</v>
          </cell>
          <cell r="C556" t="str">
            <v>1136130 Customer A/R - Peoples Protection Program - CR&amp;B</v>
          </cell>
          <cell r="D556">
            <v>204516.11</v>
          </cell>
          <cell r="E556">
            <v>188217.81</v>
          </cell>
        </row>
        <row r="557">
          <cell r="B557">
            <v>1136200</v>
          </cell>
          <cell r="C557" t="str">
            <v>1136200 Customer A/R - Retail Gas Sales</v>
          </cell>
          <cell r="D557">
            <v>26184.87</v>
          </cell>
          <cell r="E557">
            <v>-546937.21</v>
          </cell>
        </row>
        <row r="558">
          <cell r="B558">
            <v>1136211</v>
          </cell>
          <cell r="C558" t="str">
            <v>1136211 Customer A/R - Energy Choice Contra</v>
          </cell>
          <cell r="D558">
            <v>-2840174.58</v>
          </cell>
          <cell r="E558">
            <v>1185882.19</v>
          </cell>
        </row>
        <row r="559">
          <cell r="B559">
            <v>1136212</v>
          </cell>
          <cell r="C559" t="str">
            <v>1136212 Customer A/R - Purchase of Receivables Contra</v>
          </cell>
          <cell r="D559">
            <v>-2615819</v>
          </cell>
          <cell r="E559">
            <v>-1203891.9099999999</v>
          </cell>
        </row>
        <row r="560">
          <cell r="B560">
            <v>1136213</v>
          </cell>
          <cell r="C560" t="str">
            <v>1136213 Customer A/R - Warranty Contra</v>
          </cell>
          <cell r="D560">
            <v>-137739.5</v>
          </cell>
          <cell r="E560">
            <v>-141389.73000000001</v>
          </cell>
        </row>
        <row r="561">
          <cell r="B561">
            <v>1136214</v>
          </cell>
          <cell r="C561" t="str">
            <v>1136214 Customer A/R - Protection Program Contra</v>
          </cell>
          <cell r="D561">
            <v>-206576.24</v>
          </cell>
          <cell r="E561">
            <v>-191927.93</v>
          </cell>
        </row>
        <row r="562">
          <cell r="B562">
            <v>1136230</v>
          </cell>
          <cell r="C562" t="str">
            <v>1136230 Budget Billing Credit Balances</v>
          </cell>
          <cell r="D562">
            <v>15298375.189999999</v>
          </cell>
          <cell r="E562">
            <v>44987867.090000004</v>
          </cell>
        </row>
        <row r="563">
          <cell r="B563">
            <v>1136310</v>
          </cell>
          <cell r="C563" t="str">
            <v>1136310 Accounts Receivable - Estimates</v>
          </cell>
          <cell r="D563">
            <v>1445859.34</v>
          </cell>
          <cell r="E563">
            <v>1968422.64</v>
          </cell>
        </row>
        <row r="564">
          <cell r="B564">
            <v>1136395</v>
          </cell>
          <cell r="C564" t="str">
            <v>1136395 Gas Sales Clearing-on system sales</v>
          </cell>
          <cell r="D564">
            <v>39.799999999999997</v>
          </cell>
          <cell r="E564">
            <v>39.799999999999997</v>
          </cell>
        </row>
        <row r="565">
          <cell r="B565">
            <v>1136910</v>
          </cell>
          <cell r="C565" t="str">
            <v>1136910 Customer Accts Receivable - Legacy Conversion</v>
          </cell>
          <cell r="D565">
            <v>-195</v>
          </cell>
          <cell r="E565">
            <v>0</v>
          </cell>
        </row>
        <row r="566">
          <cell r="B566">
            <v>1137045</v>
          </cell>
          <cell r="C566" t="str">
            <v>1137045 A/R - Other-Accident/Property Claims-SAP Recon</v>
          </cell>
          <cell r="D566">
            <v>1054649.3899999999</v>
          </cell>
          <cell r="E566">
            <v>1238414.94</v>
          </cell>
        </row>
        <row r="567">
          <cell r="B567">
            <v>1137055</v>
          </cell>
          <cell r="C567" t="str">
            <v>1137055 Accounts Receivable - Pension/OPEB Trusts</v>
          </cell>
          <cell r="D567">
            <v>1192341.1399999999</v>
          </cell>
          <cell r="E567">
            <v>555561.07999999996</v>
          </cell>
        </row>
        <row r="568">
          <cell r="B568">
            <v>1137057</v>
          </cell>
          <cell r="C568" t="str">
            <v>1137057 Accounts Receivable - Other</v>
          </cell>
          <cell r="D568">
            <v>528828.36</v>
          </cell>
          <cell r="E568">
            <v>533721.11</v>
          </cell>
        </row>
        <row r="569">
          <cell r="B569">
            <v>1139950</v>
          </cell>
          <cell r="C569" t="str">
            <v>1139950 Cash Clrg Account - Unapplied Cash - Chase</v>
          </cell>
          <cell r="D569">
            <v>427.44</v>
          </cell>
          <cell r="E569">
            <v>-38</v>
          </cell>
        </row>
        <row r="570">
          <cell r="B570">
            <v>1139951</v>
          </cell>
          <cell r="C570" t="str">
            <v>1139951 Cash Clrg Account - Unapplied Cash - PNC</v>
          </cell>
          <cell r="D570">
            <v>-20518.830000000002</v>
          </cell>
          <cell r="E570">
            <v>1935.75</v>
          </cell>
        </row>
        <row r="571">
          <cell r="B571" t="str">
            <v/>
          </cell>
          <cell r="C571" t="str">
            <v xml:space="preserve">  TOTAL ACCTS RECEIVABLE - TRADE</v>
          </cell>
          <cell r="D571">
            <v>145582131.58000001</v>
          </cell>
          <cell r="E571">
            <v>100572681.7</v>
          </cell>
        </row>
        <row r="572">
          <cell r="B572" t="str">
            <v/>
          </cell>
          <cell r="C572" t="str">
            <v>ALLOWANCE FOR BAD DEBTS</v>
          </cell>
          <cell r="D572"/>
          <cell r="E572"/>
        </row>
        <row r="573">
          <cell r="B573">
            <v>1138010</v>
          </cell>
          <cell r="C573" t="str">
            <v>1138010 Provision for Uncollectible A/R-Customer Accounts</v>
          </cell>
          <cell r="D573">
            <v>-40133956.350000001</v>
          </cell>
          <cell r="E573">
            <v>-23438641.68</v>
          </cell>
        </row>
        <row r="574">
          <cell r="B574">
            <v>1138030</v>
          </cell>
          <cell r="C574" t="str">
            <v>1138030 Provision for Uncollectible A/R-Misc Receivables</v>
          </cell>
          <cell r="D574">
            <v>-126064.03</v>
          </cell>
          <cell r="E574">
            <v>-151473.70000000001</v>
          </cell>
        </row>
        <row r="575">
          <cell r="B575">
            <v>1138040</v>
          </cell>
          <cell r="C575" t="str">
            <v>1138040 Provision for Uncollectible A/R-POR Chargeoffs</v>
          </cell>
          <cell r="D575">
            <v>998784.28</v>
          </cell>
          <cell r="E575">
            <v>962097.01</v>
          </cell>
        </row>
        <row r="576">
          <cell r="B576">
            <v>1138041</v>
          </cell>
          <cell r="C576" t="str">
            <v>1138041 Provision for Uncollectible A/R-POR Discounts</v>
          </cell>
          <cell r="D576">
            <v>-1705822.03</v>
          </cell>
          <cell r="E576">
            <v>-1600392.62</v>
          </cell>
        </row>
        <row r="577">
          <cell r="B577">
            <v>1138050</v>
          </cell>
          <cell r="C577" t="str">
            <v>1138050 Provision for Uncollectible A/R-Agency Program</v>
          </cell>
          <cell r="D577">
            <v>-75303.27</v>
          </cell>
          <cell r="E577">
            <v>-65225.67</v>
          </cell>
        </row>
        <row r="578">
          <cell r="B578" t="str">
            <v/>
          </cell>
          <cell r="C578" t="str">
            <v xml:space="preserve">  TOTAL ALLOWANCE FOR BAD DEBTS</v>
          </cell>
          <cell r="D578">
            <v>-41042361.399999999</v>
          </cell>
          <cell r="E578">
            <v>-24293636.66</v>
          </cell>
        </row>
        <row r="579">
          <cell r="B579" t="str">
            <v/>
          </cell>
          <cell r="C579" t="str">
            <v>ACCTS RECVBL - AFFILIATES</v>
          </cell>
          <cell r="D579"/>
          <cell r="E579"/>
        </row>
        <row r="580">
          <cell r="B580">
            <v>1133120</v>
          </cell>
          <cell r="C580" t="str">
            <v>1133120 Interco Rec - 2000 - LDC Funding</v>
          </cell>
          <cell r="D580">
            <v>0</v>
          </cell>
          <cell r="E580">
            <v>0</v>
          </cell>
        </row>
        <row r="581">
          <cell r="B581">
            <v>1133140</v>
          </cell>
          <cell r="C581" t="str">
            <v>1133140 Interco Rec - 2200 - PNG Companies LLC</v>
          </cell>
          <cell r="D581">
            <v>0</v>
          </cell>
          <cell r="E581">
            <v>0</v>
          </cell>
        </row>
        <row r="582">
          <cell r="B582">
            <v>1133150</v>
          </cell>
          <cell r="C582" t="str">
            <v>1133150 Interco Rec - 1000 - Peoples NGC</v>
          </cell>
          <cell r="D582">
            <v>0</v>
          </cell>
          <cell r="E582">
            <v>0</v>
          </cell>
        </row>
        <row r="583">
          <cell r="B583">
            <v>1133151</v>
          </cell>
          <cell r="C583" t="str">
            <v>1133151 Interco Rec - 1200 - Peoples Gas WV LLC</v>
          </cell>
          <cell r="D583">
            <v>0</v>
          </cell>
          <cell r="E583">
            <v>0</v>
          </cell>
        </row>
        <row r="584">
          <cell r="B584">
            <v>1133152</v>
          </cell>
          <cell r="C584" t="str">
            <v>1133152 Interco Rec - 1300 - Peoples Gas KY LLC</v>
          </cell>
          <cell r="D584">
            <v>0</v>
          </cell>
          <cell r="E584">
            <v>0</v>
          </cell>
        </row>
        <row r="585">
          <cell r="B585">
            <v>1133153</v>
          </cell>
          <cell r="C585" t="str">
            <v>1133153 Interco Rec - 1400 - Peoples Homeworks LLC</v>
          </cell>
          <cell r="D585">
            <v>0</v>
          </cell>
          <cell r="E585">
            <v>0</v>
          </cell>
        </row>
        <row r="586">
          <cell r="B586">
            <v>1133154</v>
          </cell>
          <cell r="C586" t="str">
            <v>1133154 Interco Rec - 1500 - PNG Gathering LLC</v>
          </cell>
          <cell r="D586">
            <v>0</v>
          </cell>
          <cell r="E586">
            <v>0</v>
          </cell>
        </row>
        <row r="587">
          <cell r="B587">
            <v>1133155</v>
          </cell>
          <cell r="C587" t="str">
            <v>1133155 Interco Rec - 3100 - Peoples Gas Co LLC</v>
          </cell>
          <cell r="D587">
            <v>0</v>
          </cell>
          <cell r="E587">
            <v>0</v>
          </cell>
        </row>
        <row r="588">
          <cell r="B588">
            <v>1133156</v>
          </cell>
          <cell r="C588" t="str">
            <v>1133156 Interco Rec - 1600 - Delta Natural Gas Inc</v>
          </cell>
          <cell r="D588">
            <v>0</v>
          </cell>
          <cell r="E588">
            <v>0</v>
          </cell>
        </row>
        <row r="589">
          <cell r="B589">
            <v>1133157</v>
          </cell>
          <cell r="C589" t="str">
            <v>1133157 Interco Rec - 1700 - Delta Resources</v>
          </cell>
          <cell r="D589">
            <v>0</v>
          </cell>
          <cell r="E589">
            <v>0</v>
          </cell>
        </row>
        <row r="590">
          <cell r="B590">
            <v>1133158</v>
          </cell>
          <cell r="C590" t="str">
            <v>1133158 Interco Rec - 1800 - Delgasco</v>
          </cell>
          <cell r="D590">
            <v>0</v>
          </cell>
          <cell r="E590">
            <v>0</v>
          </cell>
        </row>
        <row r="591">
          <cell r="B591">
            <v>1133159</v>
          </cell>
          <cell r="C591" t="str">
            <v>1133159 Interco Rec - 1900 - Enpro</v>
          </cell>
          <cell r="D591">
            <v>0</v>
          </cell>
          <cell r="E591">
            <v>0</v>
          </cell>
        </row>
        <row r="592">
          <cell r="B592">
            <v>1133210</v>
          </cell>
          <cell r="C592" t="str">
            <v>1133210 Interco Rec - Essential</v>
          </cell>
          <cell r="D592">
            <v>11644914</v>
          </cell>
          <cell r="E592">
            <v>10707232.42</v>
          </cell>
        </row>
        <row r="593">
          <cell r="B593">
            <v>1135120</v>
          </cell>
          <cell r="C593" t="str">
            <v>1135120 A/R - 2000 - LDC Funding</v>
          </cell>
          <cell r="D593">
            <v>0</v>
          </cell>
          <cell r="E593">
            <v>0</v>
          </cell>
        </row>
        <row r="594">
          <cell r="B594">
            <v>1135140</v>
          </cell>
          <cell r="C594" t="str">
            <v>1135140 A/R - 2200 - PNG Companies LLC</v>
          </cell>
          <cell r="D594">
            <v>0</v>
          </cell>
          <cell r="E594">
            <v>0</v>
          </cell>
        </row>
        <row r="595">
          <cell r="B595">
            <v>1135150</v>
          </cell>
          <cell r="C595" t="str">
            <v>1135150 A/R - 1000 - Peoples NGC</v>
          </cell>
          <cell r="D595">
            <v>0</v>
          </cell>
          <cell r="E595">
            <v>0</v>
          </cell>
        </row>
        <row r="596">
          <cell r="B596">
            <v>1135151</v>
          </cell>
          <cell r="C596" t="str">
            <v>1135151 A/R - 1200 - Peoples Gas WV LLC</v>
          </cell>
          <cell r="D596">
            <v>0</v>
          </cell>
          <cell r="E596">
            <v>0</v>
          </cell>
        </row>
        <row r="597">
          <cell r="B597">
            <v>1135152</v>
          </cell>
          <cell r="C597" t="str">
            <v>1135152 A/R - 1300 - Peoples Gas KY LLC</v>
          </cell>
          <cell r="D597">
            <v>0</v>
          </cell>
          <cell r="E597">
            <v>0</v>
          </cell>
        </row>
        <row r="598">
          <cell r="B598">
            <v>1135154</v>
          </cell>
          <cell r="C598" t="str">
            <v>1135154 A/R - 1500 - PNG Gathering  LLC</v>
          </cell>
          <cell r="D598">
            <v>0</v>
          </cell>
          <cell r="E598">
            <v>0</v>
          </cell>
        </row>
        <row r="599">
          <cell r="B599">
            <v>1135155</v>
          </cell>
          <cell r="C599" t="str">
            <v>1135155 A/R - 3100 - Peoples Gas Co LLC</v>
          </cell>
          <cell r="D599">
            <v>0</v>
          </cell>
          <cell r="E599">
            <v>0</v>
          </cell>
        </row>
        <row r="600">
          <cell r="B600">
            <v>1135156</v>
          </cell>
          <cell r="C600" t="str">
            <v>1135156 A/R - 1600 - Delta Natural Gas</v>
          </cell>
          <cell r="D600">
            <v>0</v>
          </cell>
          <cell r="E600">
            <v>0</v>
          </cell>
        </row>
        <row r="601">
          <cell r="B601">
            <v>1135157</v>
          </cell>
          <cell r="C601" t="str">
            <v>1135157 A/R - 1700 - Delta Resources</v>
          </cell>
          <cell r="D601">
            <v>0</v>
          </cell>
          <cell r="E601">
            <v>0</v>
          </cell>
        </row>
        <row r="602">
          <cell r="B602">
            <v>1135158</v>
          </cell>
          <cell r="C602" t="str">
            <v>1135158 A/R - 1800 - Delgasco</v>
          </cell>
          <cell r="D602">
            <v>0</v>
          </cell>
          <cell r="E602">
            <v>0</v>
          </cell>
        </row>
        <row r="603">
          <cell r="B603">
            <v>1135159</v>
          </cell>
          <cell r="C603" t="str">
            <v>1135159 A/R - 1900 - Enpro</v>
          </cell>
          <cell r="D603">
            <v>0</v>
          </cell>
          <cell r="E603">
            <v>0</v>
          </cell>
        </row>
        <row r="604">
          <cell r="B604">
            <v>1137150</v>
          </cell>
          <cell r="C604" t="str">
            <v>1137150 Interco Int Rec - 1000 - Peoples NGC</v>
          </cell>
          <cell r="D604">
            <v>0</v>
          </cell>
          <cell r="E604">
            <v>0</v>
          </cell>
        </row>
        <row r="605">
          <cell r="B605">
            <v>1137151</v>
          </cell>
          <cell r="C605" t="str">
            <v>1137151 Interco Int Rec - 1200 - Peoples Gas WV</v>
          </cell>
          <cell r="D605">
            <v>0</v>
          </cell>
          <cell r="E605">
            <v>0</v>
          </cell>
        </row>
        <row r="606">
          <cell r="B606">
            <v>1137152</v>
          </cell>
          <cell r="C606" t="str">
            <v>1137152 Interco Int Rec - 1300 - Peoples Gas KY</v>
          </cell>
          <cell r="D606">
            <v>0</v>
          </cell>
          <cell r="E606">
            <v>0</v>
          </cell>
        </row>
        <row r="607">
          <cell r="B607">
            <v>1137155</v>
          </cell>
          <cell r="C607" t="str">
            <v>1137155 Interco Int Rec - 3100 - Peoples Gas Company</v>
          </cell>
          <cell r="D607">
            <v>0</v>
          </cell>
          <cell r="E607">
            <v>0</v>
          </cell>
        </row>
        <row r="608">
          <cell r="B608">
            <v>1137156</v>
          </cell>
          <cell r="C608" t="str">
            <v>1137156 Interco Int Rec - 1600 - Delta Natural Gas Co</v>
          </cell>
          <cell r="D608">
            <v>0</v>
          </cell>
          <cell r="E608">
            <v>0</v>
          </cell>
        </row>
        <row r="609">
          <cell r="B609">
            <v>1199050</v>
          </cell>
          <cell r="C609" t="str">
            <v>1199050 Exchange Gas-Affiliated Imbalance-1000-Peoples</v>
          </cell>
          <cell r="D609">
            <v>0</v>
          </cell>
          <cell r="E609">
            <v>0</v>
          </cell>
        </row>
        <row r="610">
          <cell r="B610">
            <v>1199056</v>
          </cell>
          <cell r="C610" t="str">
            <v>1199056 Exchange Gas-Affiliated Imbalance-1600-Delta</v>
          </cell>
          <cell r="D610">
            <v>0</v>
          </cell>
          <cell r="E610">
            <v>0</v>
          </cell>
        </row>
        <row r="611">
          <cell r="B611">
            <v>2199258</v>
          </cell>
          <cell r="C611" t="str">
            <v>2199258 Exchange Gas Payable-Affil-1800-Delgasco</v>
          </cell>
          <cell r="D611">
            <v>0</v>
          </cell>
          <cell r="E611">
            <v>0</v>
          </cell>
        </row>
        <row r="612">
          <cell r="B612">
            <v>2199265</v>
          </cell>
          <cell r="C612" t="str">
            <v>2199265 Exchange Gas Payable-Affil-3100-PGC</v>
          </cell>
          <cell r="D612">
            <v>0</v>
          </cell>
          <cell r="E612">
            <v>0</v>
          </cell>
        </row>
        <row r="613">
          <cell r="B613" t="str">
            <v/>
          </cell>
          <cell r="C613" t="str">
            <v xml:space="preserve">  TOTAL ACCTS RECVBL - AFFILIATES</v>
          </cell>
          <cell r="D613">
            <v>11644914</v>
          </cell>
          <cell r="E613">
            <v>10707232.42</v>
          </cell>
        </row>
        <row r="614">
          <cell r="B614" t="str">
            <v/>
          </cell>
          <cell r="C614" t="str">
            <v>ADVANCES DUE FROM AFFILIATE</v>
          </cell>
          <cell r="D614"/>
          <cell r="E614"/>
        </row>
        <row r="615">
          <cell r="B615">
            <v>1140040</v>
          </cell>
          <cell r="C615" t="str">
            <v>1140040 Interco Curr Adv/Borr-2200-PNG Companies LLC</v>
          </cell>
          <cell r="D615">
            <v>0</v>
          </cell>
          <cell r="E615">
            <v>0</v>
          </cell>
        </row>
        <row r="616">
          <cell r="B616">
            <v>1140050</v>
          </cell>
          <cell r="C616" t="str">
            <v>1140050 Interco Curr Adv/Borr-1000-PNG NGC</v>
          </cell>
          <cell r="D616">
            <v>0</v>
          </cell>
          <cell r="E616">
            <v>0</v>
          </cell>
        </row>
        <row r="617">
          <cell r="B617">
            <v>1140051</v>
          </cell>
          <cell r="C617" t="str">
            <v>1140051 Interco Curr Adv/Borr-1200-Peoples WV</v>
          </cell>
          <cell r="D617">
            <v>0</v>
          </cell>
          <cell r="E617">
            <v>0</v>
          </cell>
        </row>
        <row r="618">
          <cell r="B618">
            <v>1140052</v>
          </cell>
          <cell r="C618" t="str">
            <v>1140052 Interco Curr Adv/Borr-1300-Peoples KY</v>
          </cell>
          <cell r="D618">
            <v>0</v>
          </cell>
          <cell r="E618">
            <v>0</v>
          </cell>
        </row>
        <row r="619">
          <cell r="B619">
            <v>1140055</v>
          </cell>
          <cell r="C619" t="str">
            <v>1140055 Interco Curr Adv/Borr-3100-PGC-(TWP)</v>
          </cell>
          <cell r="D619">
            <v>0</v>
          </cell>
          <cell r="E619">
            <v>0</v>
          </cell>
        </row>
        <row r="620">
          <cell r="B620">
            <v>1140056</v>
          </cell>
          <cell r="C620" t="str">
            <v>1140056 Interco Curr Adv/Borr-1600-DELTA</v>
          </cell>
          <cell r="D620">
            <v>0</v>
          </cell>
          <cell r="E620">
            <v>0</v>
          </cell>
        </row>
        <row r="621">
          <cell r="B621">
            <v>1140058</v>
          </cell>
          <cell r="C621" t="str">
            <v>1140058 Interco Curr Adv/Borr-1800-Delgasco</v>
          </cell>
          <cell r="D621">
            <v>0</v>
          </cell>
          <cell r="E621">
            <v>0</v>
          </cell>
        </row>
        <row r="622">
          <cell r="B622">
            <v>1140150</v>
          </cell>
          <cell r="C622" t="str">
            <v>1140150 Interco Debt - Affil - 1000 - Current Portion</v>
          </cell>
          <cell r="D622">
            <v>0</v>
          </cell>
          <cell r="E622">
            <v>0</v>
          </cell>
        </row>
        <row r="623">
          <cell r="B623">
            <v>1140155</v>
          </cell>
          <cell r="C623" t="str">
            <v>1140155 Interco Debt - Affil - 3100 - Current Portion</v>
          </cell>
          <cell r="D623">
            <v>0</v>
          </cell>
          <cell r="E623">
            <v>0</v>
          </cell>
        </row>
        <row r="624">
          <cell r="B624">
            <v>1140156</v>
          </cell>
          <cell r="C624" t="str">
            <v>1140156 Interco Debt - Affil - 1600 - Delta Natural GasInc</v>
          </cell>
          <cell r="D624">
            <v>0</v>
          </cell>
          <cell r="E624">
            <v>0</v>
          </cell>
        </row>
        <row r="625">
          <cell r="B625" t="str">
            <v/>
          </cell>
          <cell r="C625" t="str">
            <v xml:space="preserve">  TOTAL ADVANCES DUE FROM AFFILIATE</v>
          </cell>
          <cell r="D625">
            <v>0</v>
          </cell>
          <cell r="E625">
            <v>0</v>
          </cell>
        </row>
        <row r="626">
          <cell r="B626" t="str">
            <v/>
          </cell>
          <cell r="C626" t="str">
            <v>NOTES RECEIVABLE</v>
          </cell>
          <cell r="D626"/>
          <cell r="E626"/>
        </row>
        <row r="627">
          <cell r="B627">
            <v>1120210</v>
          </cell>
          <cell r="C627" t="str">
            <v>1120210 Notes Receivable - Short Term</v>
          </cell>
          <cell r="D627">
            <v>840547.91</v>
          </cell>
          <cell r="E627">
            <v>0</v>
          </cell>
        </row>
        <row r="628">
          <cell r="B628" t="str">
            <v/>
          </cell>
          <cell r="C628" t="str">
            <v xml:space="preserve">  TOTAL NOTES RECEIVABLE</v>
          </cell>
          <cell r="D628">
            <v>840547.91</v>
          </cell>
          <cell r="E628">
            <v>0</v>
          </cell>
        </row>
        <row r="629">
          <cell r="B629" t="str">
            <v/>
          </cell>
          <cell r="C629" t="str">
            <v>NOTES RECEIVABLE AFFILIATES</v>
          </cell>
          <cell r="D629"/>
          <cell r="E629"/>
        </row>
        <row r="630">
          <cell r="B630">
            <v>1220150</v>
          </cell>
          <cell r="C630" t="str">
            <v>1220150 Inter-Co Notes Rec/Pay-1000-Peoples NGC</v>
          </cell>
          <cell r="D630">
            <v>0</v>
          </cell>
          <cell r="E630">
            <v>0</v>
          </cell>
        </row>
        <row r="631">
          <cell r="B631">
            <v>1220151</v>
          </cell>
          <cell r="C631" t="str">
            <v>1220151 Inter-Co Notes Rec/Pay-1200-Peoples Gas WV LLC</v>
          </cell>
          <cell r="D631">
            <v>0</v>
          </cell>
          <cell r="E631">
            <v>0</v>
          </cell>
        </row>
        <row r="632">
          <cell r="B632">
            <v>1220152</v>
          </cell>
          <cell r="C632" t="str">
            <v>1220152 Inter-Co Notes Rec/Pay-1300-Peoples Gas KY LLC</v>
          </cell>
          <cell r="D632">
            <v>0</v>
          </cell>
          <cell r="E632">
            <v>0</v>
          </cell>
        </row>
        <row r="633">
          <cell r="B633">
            <v>1220155</v>
          </cell>
          <cell r="C633" t="str">
            <v>1220155 Inter-Co Notes Rec/Pay-3100-PGC-(TWP)</v>
          </cell>
          <cell r="D633">
            <v>0</v>
          </cell>
          <cell r="E633">
            <v>0</v>
          </cell>
        </row>
        <row r="634">
          <cell r="B634">
            <v>1220156</v>
          </cell>
          <cell r="C634" t="str">
            <v>1220156 Inter-Co Notes Rec/Pay-1600-Delta Natural Gas Inc</v>
          </cell>
          <cell r="D634">
            <v>0</v>
          </cell>
          <cell r="E634">
            <v>0</v>
          </cell>
        </row>
        <row r="635">
          <cell r="B635" t="str">
            <v/>
          </cell>
          <cell r="C635" t="str">
            <v xml:space="preserve">  TOTAL NOTES RECEIVABLE AFFILIATES</v>
          </cell>
          <cell r="D635">
            <v>0</v>
          </cell>
          <cell r="E635">
            <v>0</v>
          </cell>
        </row>
        <row r="636">
          <cell r="B636" t="str">
            <v/>
          </cell>
          <cell r="C636" t="str">
            <v>MATERIALS &amp; SUPPLIES</v>
          </cell>
          <cell r="D636"/>
          <cell r="E636"/>
        </row>
        <row r="637">
          <cell r="B637">
            <v>1142010</v>
          </cell>
          <cell r="C637" t="str">
            <v>1142010 Materials Inventory</v>
          </cell>
          <cell r="D637">
            <v>4880376.62</v>
          </cell>
          <cell r="E637">
            <v>4679851.6900000004</v>
          </cell>
        </row>
        <row r="638">
          <cell r="B638" t="str">
            <v/>
          </cell>
          <cell r="C638" t="str">
            <v xml:space="preserve">  TOTAL MATERIALS &amp; SUPPLIES</v>
          </cell>
          <cell r="D638">
            <v>4880376.62</v>
          </cell>
          <cell r="E638">
            <v>4679851.6900000004</v>
          </cell>
        </row>
        <row r="639">
          <cell r="B639" t="str">
            <v/>
          </cell>
          <cell r="C639" t="str">
            <v>MATERIALS &amp; SUPPLIES - Gas stored</v>
          </cell>
          <cell r="D639"/>
          <cell r="E639"/>
        </row>
        <row r="640">
          <cell r="B640">
            <v>1141600</v>
          </cell>
          <cell r="C640" t="str">
            <v>1141600 Gas Stored Underground - Current</v>
          </cell>
          <cell r="D640">
            <v>10729948.880000001</v>
          </cell>
          <cell r="E640">
            <v>36731974.68</v>
          </cell>
        </row>
        <row r="641">
          <cell r="B641" t="str">
            <v/>
          </cell>
          <cell r="C641" t="str">
            <v xml:space="preserve">  TOTAL MATERIALS &amp; SUPPLIES - Gas stored</v>
          </cell>
          <cell r="D641">
            <v>10729948.880000001</v>
          </cell>
          <cell r="E641">
            <v>36731974.68</v>
          </cell>
        </row>
        <row r="642">
          <cell r="B642" t="str">
            <v/>
          </cell>
          <cell r="C642" t="str">
            <v>UNBILLED REVENUE</v>
          </cell>
          <cell r="D642"/>
          <cell r="E642"/>
        </row>
        <row r="643">
          <cell r="B643">
            <v>1131015</v>
          </cell>
          <cell r="C643" t="str">
            <v>1131015 Customer Accounts Receiv-Gas Unbilled-Residential</v>
          </cell>
          <cell r="D643">
            <v>23102660.539999999</v>
          </cell>
          <cell r="E643">
            <v>47181929.159999996</v>
          </cell>
        </row>
        <row r="644">
          <cell r="B644">
            <v>1131016</v>
          </cell>
          <cell r="C644" t="str">
            <v>1131016 Customer Accounts Receiv-Gas Unbilled-Commercial</v>
          </cell>
          <cell r="D644">
            <v>4088068.96</v>
          </cell>
          <cell r="E644">
            <v>9536447.8100000005</v>
          </cell>
        </row>
        <row r="645">
          <cell r="B645">
            <v>1131018</v>
          </cell>
          <cell r="C645" t="str">
            <v>1131018 Customer Accounts Receiv-Gas Unbilled-Transport</v>
          </cell>
          <cell r="D645">
            <v>5712271.9500000002</v>
          </cell>
          <cell r="E645">
            <v>10930392.390000001</v>
          </cell>
        </row>
        <row r="646">
          <cell r="B646">
            <v>1131019</v>
          </cell>
          <cell r="C646" t="str">
            <v>1131019 Customer Accounts Receiv-Gas Unbilled-Agency</v>
          </cell>
          <cell r="D646">
            <v>144594.39000000001</v>
          </cell>
          <cell r="E646">
            <v>311635.32</v>
          </cell>
        </row>
        <row r="647">
          <cell r="B647">
            <v>1131025</v>
          </cell>
          <cell r="C647" t="str">
            <v>1131025 Customer Accounts Receivable-Estimates</v>
          </cell>
          <cell r="D647">
            <v>6293546.1100000003</v>
          </cell>
          <cell r="E647">
            <v>6074318.4699999997</v>
          </cell>
        </row>
        <row r="648">
          <cell r="B648" t="str">
            <v/>
          </cell>
          <cell r="C648" t="str">
            <v xml:space="preserve">  TOTAL UNBILLED REVENUE</v>
          </cell>
          <cell r="D648">
            <v>39341141.950000003</v>
          </cell>
          <cell r="E648">
            <v>74034723.150000006</v>
          </cell>
        </row>
        <row r="649">
          <cell r="B649" t="str">
            <v/>
          </cell>
          <cell r="C649" t="str">
            <v>PREPAYMENTS</v>
          </cell>
          <cell r="D649"/>
          <cell r="E649"/>
        </row>
        <row r="650">
          <cell r="B650">
            <v>1191220</v>
          </cell>
          <cell r="C650" t="str">
            <v>1191220 Prepaid Insurance - Excess Liability</v>
          </cell>
          <cell r="D650">
            <v>27528.74</v>
          </cell>
          <cell r="E650">
            <v>7403.74</v>
          </cell>
        </row>
        <row r="651">
          <cell r="B651">
            <v>1191250</v>
          </cell>
          <cell r="C651" t="str">
            <v>1191250 Prepaid Insur - Benefits (Health Insur-HSA)</v>
          </cell>
          <cell r="D651">
            <v>1041261.37</v>
          </cell>
          <cell r="E651">
            <v>63299.92</v>
          </cell>
        </row>
        <row r="652">
          <cell r="B652">
            <v>1191251</v>
          </cell>
          <cell r="C652" t="str">
            <v>1191251 Prepaid Insur - Health Insur clearing</v>
          </cell>
          <cell r="D652">
            <v>1460083.77</v>
          </cell>
          <cell r="E652">
            <v>-207.1</v>
          </cell>
        </row>
        <row r="653">
          <cell r="B653">
            <v>1191280</v>
          </cell>
          <cell r="C653" t="str">
            <v>1191280 Prepaid Insurance - Other</v>
          </cell>
          <cell r="D653">
            <v>98494.41</v>
          </cell>
          <cell r="E653">
            <v>114807.16</v>
          </cell>
        </row>
        <row r="654">
          <cell r="B654">
            <v>1191290</v>
          </cell>
          <cell r="C654" t="str">
            <v>1191290 Prepaid Insurance - Workers Compensation</v>
          </cell>
          <cell r="D654">
            <v>20000</v>
          </cell>
          <cell r="E654">
            <v>20000</v>
          </cell>
        </row>
        <row r="655">
          <cell r="B655">
            <v>1191435</v>
          </cell>
          <cell r="C655" t="str">
            <v>1191435 Prepaid Leases</v>
          </cell>
          <cell r="D655">
            <v>151448.62</v>
          </cell>
          <cell r="E655">
            <v>409102.02</v>
          </cell>
        </row>
        <row r="656">
          <cell r="B656">
            <v>1191440</v>
          </cell>
          <cell r="C656" t="str">
            <v>1191440 Prepaid Postage</v>
          </cell>
          <cell r="D656">
            <v>496528.98</v>
          </cell>
          <cell r="E656">
            <v>578281.04</v>
          </cell>
        </row>
        <row r="657">
          <cell r="B657">
            <v>1191450</v>
          </cell>
          <cell r="C657" t="str">
            <v>1191450 Prepaid Vendor Clearing</v>
          </cell>
          <cell r="D657">
            <v>1170302.68</v>
          </cell>
          <cell r="E657">
            <v>532045.38</v>
          </cell>
        </row>
        <row r="658">
          <cell r="B658">
            <v>1191900</v>
          </cell>
          <cell r="C658" t="str">
            <v>1191900 Prepaid Miscellaneous</v>
          </cell>
          <cell r="D658">
            <v>501825.93</v>
          </cell>
          <cell r="E658">
            <v>391513.27</v>
          </cell>
        </row>
        <row r="659">
          <cell r="B659">
            <v>1191910</v>
          </cell>
          <cell r="C659" t="str">
            <v>1191910 Prepaid Maintenance Agreements</v>
          </cell>
          <cell r="D659">
            <v>4620502.93</v>
          </cell>
          <cell r="E659">
            <v>3680205.98</v>
          </cell>
        </row>
        <row r="660">
          <cell r="B660" t="str">
            <v/>
          </cell>
          <cell r="C660" t="str">
            <v xml:space="preserve">  TOTAL PREPAYMENTS</v>
          </cell>
          <cell r="D660">
            <v>9587977.4299999997</v>
          </cell>
          <cell r="E660">
            <v>5796451.4100000001</v>
          </cell>
        </row>
        <row r="661">
          <cell r="B661" t="str">
            <v/>
          </cell>
          <cell r="C661" t="str">
            <v>PREPAID INCOME TAXES</v>
          </cell>
          <cell r="D661"/>
          <cell r="E661"/>
        </row>
        <row r="662">
          <cell r="B662">
            <v>1191110</v>
          </cell>
          <cell r="C662" t="str">
            <v>1191110 Prepaid Taxes-Federal Income Taxes</v>
          </cell>
          <cell r="D662">
            <v>12683545.939999999</v>
          </cell>
          <cell r="E662">
            <v>0</v>
          </cell>
        </row>
        <row r="663">
          <cell r="B663">
            <v>1191120</v>
          </cell>
          <cell r="C663" t="str">
            <v>1191120 Prepaid Taxes-State Income Taxes</v>
          </cell>
          <cell r="D663">
            <v>6076195.3099999996</v>
          </cell>
          <cell r="E663">
            <v>0</v>
          </cell>
        </row>
        <row r="664">
          <cell r="B664" t="str">
            <v/>
          </cell>
          <cell r="C664" t="str">
            <v xml:space="preserve">  TOTAL PREPAID INCOME TAXES</v>
          </cell>
          <cell r="D664">
            <v>18759741.25</v>
          </cell>
          <cell r="E664">
            <v>0</v>
          </cell>
        </row>
        <row r="665">
          <cell r="B665" t="str">
            <v/>
          </cell>
          <cell r="C665" t="str">
            <v>REGULATORY ASSETS - Current</v>
          </cell>
          <cell r="D665"/>
          <cell r="E665"/>
        </row>
        <row r="666">
          <cell r="B666">
            <v>1171100</v>
          </cell>
          <cell r="C666" t="str">
            <v>1171100 Regulatory Asset - Universal Service Program</v>
          </cell>
          <cell r="D666">
            <v>3928971.26</v>
          </cell>
          <cell r="E666">
            <v>73813</v>
          </cell>
        </row>
        <row r="667">
          <cell r="B667">
            <v>1171110</v>
          </cell>
          <cell r="C667" t="str">
            <v>1171110 Regulatory Asset - DSIC - Over/Undercollection</v>
          </cell>
          <cell r="D667">
            <v>-1854.54</v>
          </cell>
          <cell r="E667">
            <v>-230103.39</v>
          </cell>
        </row>
        <row r="668">
          <cell r="B668">
            <v>1171120</v>
          </cell>
          <cell r="C668" t="str">
            <v>1171120 Regulatory Asset - Supplier Choice</v>
          </cell>
          <cell r="D668">
            <v>-27229.26</v>
          </cell>
          <cell r="E668">
            <v>-2752.62</v>
          </cell>
        </row>
        <row r="669">
          <cell r="B669">
            <v>1171999</v>
          </cell>
          <cell r="C669" t="str">
            <v>1171999 Regulatory Asset - ST - Reclass</v>
          </cell>
          <cell r="D669">
            <v>335273.49</v>
          </cell>
          <cell r="E669">
            <v>1088808.45</v>
          </cell>
        </row>
        <row r="670">
          <cell r="B670">
            <v>1194010</v>
          </cell>
          <cell r="C670" t="str">
            <v>1194010 Deferred Gas-Actual Cost Adj - Unrecovered</v>
          </cell>
          <cell r="D670">
            <v>-14008538.699999999</v>
          </cell>
          <cell r="E670">
            <v>-15409993.369999999</v>
          </cell>
        </row>
        <row r="671">
          <cell r="B671">
            <v>1194060</v>
          </cell>
          <cell r="C671" t="str">
            <v>1194060 Deferred Gas - Unbilled</v>
          </cell>
          <cell r="D671">
            <v>-559947.68999999994</v>
          </cell>
          <cell r="E671">
            <v>-2623157</v>
          </cell>
        </row>
        <row r="672">
          <cell r="B672">
            <v>1194070</v>
          </cell>
          <cell r="C672" t="str">
            <v>1194070 Deferred Gas-Reclass to Amts Payable to Customers</v>
          </cell>
          <cell r="D672">
            <v>14752522.199999999</v>
          </cell>
          <cell r="E672">
            <v>18617767.390000001</v>
          </cell>
        </row>
        <row r="673">
          <cell r="B673" t="str">
            <v/>
          </cell>
          <cell r="C673" t="str">
            <v xml:space="preserve">  TOTAL REGULATORY ASSETS - Current</v>
          </cell>
          <cell r="D673">
            <v>4419196.76</v>
          </cell>
          <cell r="E673">
            <v>1514382.46</v>
          </cell>
        </row>
        <row r="674">
          <cell r="B674" t="str">
            <v/>
          </cell>
          <cell r="C674" t="str">
            <v>OTHER CURRENT ASSETS</v>
          </cell>
          <cell r="D674"/>
          <cell r="E674"/>
        </row>
        <row r="675">
          <cell r="B675">
            <v>1199030</v>
          </cell>
          <cell r="C675" t="str">
            <v>1199030 Pipeline Exchange Gas Imbalance Receivable</v>
          </cell>
          <cell r="D675">
            <v>383009.72</v>
          </cell>
          <cell r="E675">
            <v>862760.36</v>
          </cell>
        </row>
        <row r="676">
          <cell r="B676">
            <v>1199060</v>
          </cell>
          <cell r="C676" t="str">
            <v>1199060 Pooling &amp; BBA Gas Imbalance Receivable</v>
          </cell>
          <cell r="D676">
            <v>125799.44</v>
          </cell>
          <cell r="E676">
            <v>2481805.0699999998</v>
          </cell>
        </row>
        <row r="677">
          <cell r="B677" t="str">
            <v/>
          </cell>
          <cell r="C677" t="str">
            <v xml:space="preserve">  TOTAL OTHER CURRENT ASSETS</v>
          </cell>
          <cell r="D677">
            <v>508809.16</v>
          </cell>
          <cell r="E677">
            <v>3344565.43</v>
          </cell>
        </row>
        <row r="678">
          <cell r="B678" t="str">
            <v/>
          </cell>
          <cell r="C678" t="str">
            <v xml:space="preserve">  TOTAL CURRENT ASSETS</v>
          </cell>
          <cell r="D678">
            <v>213906508.72</v>
          </cell>
          <cell r="E678">
            <v>214534235.34999999</v>
          </cell>
        </row>
        <row r="679">
          <cell r="B679" t="str">
            <v/>
          </cell>
          <cell r="C679" t="str">
            <v>NONCURRENT ASSETS</v>
          </cell>
          <cell r="D679"/>
          <cell r="E679"/>
        </row>
        <row r="680">
          <cell r="B680" t="str">
            <v/>
          </cell>
          <cell r="C680" t="str">
            <v>RATE CASE EXPENSE</v>
          </cell>
          <cell r="D680"/>
          <cell r="E680"/>
        </row>
        <row r="681">
          <cell r="B681">
            <v>1242020</v>
          </cell>
          <cell r="C681" t="str">
            <v>1242020 Reg Asset - Rate Case Expenses</v>
          </cell>
          <cell r="D681">
            <v>658663.67000000004</v>
          </cell>
          <cell r="E681">
            <v>890791.1</v>
          </cell>
        </row>
        <row r="682">
          <cell r="B682" t="str">
            <v/>
          </cell>
          <cell r="C682" t="str">
            <v xml:space="preserve">  TOTAL RATE CASE EXPENSE</v>
          </cell>
          <cell r="D682">
            <v>658663.67000000004</v>
          </cell>
          <cell r="E682">
            <v>890791.1</v>
          </cell>
        </row>
        <row r="683">
          <cell r="B683" t="str">
            <v/>
          </cell>
          <cell r="C683" t="str">
            <v>PRELIM SURVEY &amp; INVEST</v>
          </cell>
          <cell r="D683"/>
          <cell r="E683"/>
        </row>
        <row r="684">
          <cell r="B684">
            <v>1250010</v>
          </cell>
          <cell r="C684" t="str">
            <v>1250010 Preliminary Survey &amp; Investigations</v>
          </cell>
          <cell r="D684">
            <v>10000</v>
          </cell>
          <cell r="E684">
            <v>10000</v>
          </cell>
        </row>
        <row r="685">
          <cell r="B685">
            <v>1251010</v>
          </cell>
          <cell r="C685" t="str">
            <v>1251010 Other Work-In-Progress</v>
          </cell>
          <cell r="D685">
            <v>301964</v>
          </cell>
          <cell r="E685">
            <v>301964</v>
          </cell>
        </row>
        <row r="686">
          <cell r="B686" t="str">
            <v/>
          </cell>
          <cell r="C686" t="str">
            <v xml:space="preserve">  TOTAL PRELIM SURVEY &amp; INVEST</v>
          </cell>
          <cell r="D686">
            <v>311964</v>
          </cell>
          <cell r="E686">
            <v>311964</v>
          </cell>
        </row>
        <row r="687">
          <cell r="B687" t="str">
            <v/>
          </cell>
          <cell r="C687" t="str">
            <v>REGULATORY ASSETS</v>
          </cell>
          <cell r="D687"/>
          <cell r="E687"/>
        </row>
        <row r="688">
          <cell r="B688">
            <v>1242010</v>
          </cell>
          <cell r="C688" t="str">
            <v>1242010 Reg Asset - FAS 109</v>
          </cell>
          <cell r="D688">
            <v>335764566</v>
          </cell>
          <cell r="E688">
            <v>305242749</v>
          </cell>
        </row>
        <row r="689">
          <cell r="B689">
            <v>1242138</v>
          </cell>
          <cell r="C689" t="str">
            <v>1242138 Reg Asset - PBOP - Group Med</v>
          </cell>
          <cell r="D689">
            <v>7001275.5999999996</v>
          </cell>
          <cell r="E689">
            <v>7152522.3300000001</v>
          </cell>
        </row>
        <row r="690">
          <cell r="B690">
            <v>1242142</v>
          </cell>
          <cell r="C690" t="str">
            <v>1242142 Reg Asset - CEP</v>
          </cell>
          <cell r="D690">
            <v>-5805.05</v>
          </cell>
          <cell r="E690">
            <v>54644.12</v>
          </cell>
        </row>
        <row r="691">
          <cell r="B691">
            <v>1242150</v>
          </cell>
          <cell r="C691" t="str">
            <v>1242150 Reg Asset - Loss on Extinguishment of Debt</v>
          </cell>
          <cell r="D691">
            <v>1699057.22</v>
          </cell>
          <cell r="E691">
            <v>1746957.22</v>
          </cell>
        </row>
        <row r="692">
          <cell r="B692">
            <v>1242202</v>
          </cell>
          <cell r="C692" t="str">
            <v>1242202 Reg Asset - Cost of Removal</v>
          </cell>
          <cell r="D692">
            <v>38665650.810000002</v>
          </cell>
          <cell r="E692">
            <v>40212563.939999998</v>
          </cell>
        </row>
        <row r="693">
          <cell r="B693">
            <v>1242204</v>
          </cell>
          <cell r="C693" t="str">
            <v>1242204 Reg Asset - Vacation Balancing</v>
          </cell>
          <cell r="D693">
            <v>7656610</v>
          </cell>
          <cell r="E693">
            <v>868401.25</v>
          </cell>
        </row>
        <row r="694">
          <cell r="B694">
            <v>1242205</v>
          </cell>
          <cell r="C694" t="str">
            <v>1242205 Reg Asset - FMV of Debt</v>
          </cell>
          <cell r="D694">
            <v>70971623.290000007</v>
          </cell>
          <cell r="E694">
            <v>74220819.310000002</v>
          </cell>
        </row>
        <row r="695">
          <cell r="B695">
            <v>1242206</v>
          </cell>
          <cell r="C695" t="str">
            <v>1242206 Reg Asset - Asset Retirement Obligation</v>
          </cell>
          <cell r="D695">
            <v>646908.65</v>
          </cell>
          <cell r="E695">
            <v>632193.91</v>
          </cell>
        </row>
        <row r="696">
          <cell r="B696">
            <v>1242207</v>
          </cell>
          <cell r="C696" t="str">
            <v>1242207 Reg Asset - Debt Issuance Costs</v>
          </cell>
          <cell r="D696">
            <v>3108752.3</v>
          </cell>
          <cell r="E696">
            <v>3270401.2</v>
          </cell>
        </row>
        <row r="697">
          <cell r="B697" t="str">
            <v/>
          </cell>
          <cell r="C697" t="str">
            <v xml:space="preserve">  TOTAL REGULATORY ASSETS</v>
          </cell>
          <cell r="D697">
            <v>465508638.81999999</v>
          </cell>
          <cell r="E697">
            <v>433401252.27999997</v>
          </cell>
        </row>
        <row r="698">
          <cell r="B698" t="str">
            <v/>
          </cell>
          <cell r="C698" t="str">
            <v>RESTRICTED CASH</v>
          </cell>
          <cell r="D698"/>
          <cell r="E698"/>
        </row>
        <row r="699">
          <cell r="B699">
            <v>1192920</v>
          </cell>
          <cell r="C699" t="str">
            <v>1192920 Other Spec Dep-Misc-BFR Disbursement Fund-Comm</v>
          </cell>
          <cell r="D699">
            <v>1268257.8500000001</v>
          </cell>
          <cell r="E699">
            <v>1268185.58</v>
          </cell>
        </row>
        <row r="700">
          <cell r="B700" t="str">
            <v/>
          </cell>
          <cell r="C700" t="str">
            <v xml:space="preserve">  TOTAL RESTRICTED CASH</v>
          </cell>
          <cell r="D700">
            <v>1268257.8500000001</v>
          </cell>
          <cell r="E700">
            <v>1268185.58</v>
          </cell>
        </row>
        <row r="701">
          <cell r="B701" t="str">
            <v/>
          </cell>
          <cell r="C701" t="str">
            <v>GOODWILL</v>
          </cell>
          <cell r="D701"/>
          <cell r="E701"/>
        </row>
        <row r="702">
          <cell r="B702">
            <v>1292010</v>
          </cell>
          <cell r="C702" t="str">
            <v>1292010 Goodwill</v>
          </cell>
          <cell r="D702">
            <v>2277446966.02</v>
          </cell>
          <cell r="E702">
            <v>2261047319.8499999</v>
          </cell>
        </row>
        <row r="703">
          <cell r="B703" t="str">
            <v/>
          </cell>
          <cell r="C703" t="str">
            <v xml:space="preserve">  TOTAL GOODWILL</v>
          </cell>
          <cell r="D703">
            <v>2277446966.02</v>
          </cell>
          <cell r="E703">
            <v>2261047319.8499999</v>
          </cell>
        </row>
        <row r="704">
          <cell r="B704" t="str">
            <v/>
          </cell>
          <cell r="C704" t="str">
            <v>INTANGIBLE ASSETS, NET</v>
          </cell>
          <cell r="D704"/>
          <cell r="E704"/>
        </row>
        <row r="705">
          <cell r="B705">
            <v>1311021</v>
          </cell>
          <cell r="C705" t="str">
            <v>1311021 Intangible Assets - Manual Posting</v>
          </cell>
          <cell r="D705">
            <v>10639889.710000001</v>
          </cell>
          <cell r="E705">
            <v>10639889.710000001</v>
          </cell>
        </row>
        <row r="706">
          <cell r="B706">
            <v>1331021</v>
          </cell>
          <cell r="C706" t="str">
            <v>1331021 Accumulated Amortization - Intangible Assets</v>
          </cell>
          <cell r="D706">
            <v>-3653676.21</v>
          </cell>
          <cell r="E706">
            <v>-3399293.37</v>
          </cell>
        </row>
        <row r="707">
          <cell r="B707" t="str">
            <v/>
          </cell>
          <cell r="C707" t="str">
            <v xml:space="preserve"> INTANGIBLE ASSETS, NET</v>
          </cell>
          <cell r="D707">
            <v>6986213.5</v>
          </cell>
          <cell r="E707">
            <v>7240596.3399999999</v>
          </cell>
        </row>
        <row r="708">
          <cell r="B708" t="str">
            <v/>
          </cell>
          <cell r="C708" t="str">
            <v>OPERATING LEASE ASSETS</v>
          </cell>
          <cell r="D708"/>
          <cell r="E708"/>
        </row>
        <row r="709">
          <cell r="B709">
            <v>1293100</v>
          </cell>
          <cell r="C709" t="str">
            <v>1293100 PV of Lease Assets</v>
          </cell>
          <cell r="D709">
            <v>46832446.759999998</v>
          </cell>
          <cell r="E709">
            <v>48299193.450000003</v>
          </cell>
        </row>
        <row r="710">
          <cell r="B710" t="str">
            <v/>
          </cell>
          <cell r="C710" t="str">
            <v xml:space="preserve">  TOTAL OPERATING LEASE ASSETS</v>
          </cell>
          <cell r="D710">
            <v>46832446.759999998</v>
          </cell>
          <cell r="E710">
            <v>48299193.450000003</v>
          </cell>
        </row>
        <row r="711">
          <cell r="B711" t="str">
            <v/>
          </cell>
          <cell r="C711" t="str">
            <v>OTHER (NC Assets)</v>
          </cell>
          <cell r="D711"/>
          <cell r="E711"/>
        </row>
        <row r="712">
          <cell r="B712">
            <v>1212015</v>
          </cell>
          <cell r="C712" t="str">
            <v>1212015 Supplemental Retirement Benefit Trust</v>
          </cell>
          <cell r="D712">
            <v>1413714.75</v>
          </cell>
          <cell r="E712">
            <v>1470489.22</v>
          </cell>
        </row>
        <row r="713">
          <cell r="B713">
            <v>1220910</v>
          </cell>
          <cell r="C713" t="str">
            <v>1220910 Notes Receivable - Non-Utility</v>
          </cell>
          <cell r="D713">
            <v>31830968.300000001</v>
          </cell>
          <cell r="E713">
            <v>1</v>
          </cell>
        </row>
        <row r="714">
          <cell r="B714">
            <v>1239100</v>
          </cell>
          <cell r="C714" t="str">
            <v>1239100 Other Special Funds/Deposits-Other</v>
          </cell>
          <cell r="D714">
            <v>249250</v>
          </cell>
          <cell r="E714">
            <v>249250</v>
          </cell>
        </row>
        <row r="715">
          <cell r="B715">
            <v>1253920</v>
          </cell>
          <cell r="C715" t="str">
            <v>1253920 Other Deferred Charges</v>
          </cell>
          <cell r="D715">
            <v>666614.65</v>
          </cell>
          <cell r="E715">
            <v>653149.17000000004</v>
          </cell>
        </row>
        <row r="716">
          <cell r="B716">
            <v>1292872</v>
          </cell>
          <cell r="C716" t="str">
            <v>1292872 OPEB Asset/Oblig - FAS 158 - Non Current</v>
          </cell>
          <cell r="D716">
            <v>6847786.5099999998</v>
          </cell>
          <cell r="E716">
            <v>7118044</v>
          </cell>
        </row>
        <row r="717">
          <cell r="B717" t="str">
            <v/>
          </cell>
          <cell r="C717" t="str">
            <v xml:space="preserve">  TOTAL OTHER (NC Assets)</v>
          </cell>
          <cell r="D717">
            <v>41008334.210000001</v>
          </cell>
          <cell r="E717">
            <v>9490933.3900000006</v>
          </cell>
        </row>
        <row r="718">
          <cell r="B718" t="str">
            <v/>
          </cell>
          <cell r="C718" t="str">
            <v xml:space="preserve">  NONCURRENT ASSETS  SUBTOTAL</v>
          </cell>
          <cell r="D718">
            <v>2840021484.8299999</v>
          </cell>
          <cell r="E718">
            <v>2761950235.9899998</v>
          </cell>
        </row>
        <row r="719">
          <cell r="B719" t="str">
            <v/>
          </cell>
          <cell r="C719" t="str">
            <v xml:space="preserve">  TOTAL ASSETS</v>
          </cell>
          <cell r="D719">
            <v>5753599555.6400003</v>
          </cell>
          <cell r="E719">
            <v>5680072576.1999998</v>
          </cell>
        </row>
        <row r="720">
          <cell r="B720" t="str">
            <v/>
          </cell>
          <cell r="C720" t="str">
            <v>CAPITAL</v>
          </cell>
          <cell r="D720"/>
          <cell r="E720"/>
        </row>
        <row r="721">
          <cell r="B721" t="str">
            <v/>
          </cell>
          <cell r="C721" t="str">
            <v>EQUITY</v>
          </cell>
          <cell r="D721"/>
          <cell r="E721"/>
        </row>
        <row r="722">
          <cell r="B722" t="str">
            <v/>
          </cell>
          <cell r="C722" t="str">
            <v>CAPITAL IN EXCESS OF PAR</v>
          </cell>
          <cell r="D722"/>
          <cell r="E722"/>
        </row>
        <row r="723">
          <cell r="B723">
            <v>3121110</v>
          </cell>
          <cell r="C723" t="str">
            <v>3121110 Other Paid-in Capital</v>
          </cell>
          <cell r="D723">
            <v>0</v>
          </cell>
          <cell r="E723">
            <v>0</v>
          </cell>
        </row>
        <row r="724">
          <cell r="B724">
            <v>3121120</v>
          </cell>
          <cell r="C724" t="str">
            <v>3121120 Members Equity</v>
          </cell>
          <cell r="D724">
            <v>-3465343890.1599998</v>
          </cell>
          <cell r="E724">
            <v>-3465343890.1599998</v>
          </cell>
        </row>
        <row r="725">
          <cell r="B725" t="str">
            <v/>
          </cell>
          <cell r="C725" t="str">
            <v xml:space="preserve">  TOTAL CAPITAL IN EXCESS OF PAR</v>
          </cell>
          <cell r="D725">
            <v>-3465343890.1599998</v>
          </cell>
          <cell r="E725">
            <v>-3465343890.1599998</v>
          </cell>
        </row>
        <row r="726">
          <cell r="B726" t="str">
            <v/>
          </cell>
          <cell r="C726" t="str">
            <v>BALANCE JANUARY 1st</v>
          </cell>
          <cell r="D726"/>
          <cell r="E726"/>
        </row>
        <row r="727">
          <cell r="B727">
            <v>3220000</v>
          </cell>
          <cell r="C727" t="str">
            <v>3220000 Unappropriated Retained Earnings</v>
          </cell>
          <cell r="D727">
            <v>-57377089.93</v>
          </cell>
          <cell r="E727">
            <v>72249893.150000006</v>
          </cell>
        </row>
        <row r="728">
          <cell r="B728" t="str">
            <v/>
          </cell>
          <cell r="C728" t="str">
            <v xml:space="preserve">  BALANCE JANUARY 1st</v>
          </cell>
          <cell r="D728">
            <v>-57377089.93</v>
          </cell>
          <cell r="E728">
            <v>72249893.150000006</v>
          </cell>
        </row>
        <row r="729">
          <cell r="B729" t="str">
            <v/>
          </cell>
          <cell r="C729" t="str">
            <v xml:space="preserve"> INCOME - CURRENT YEAR</v>
          </cell>
          <cell r="D729"/>
          <cell r="E729"/>
        </row>
        <row r="730">
          <cell r="B730" t="str">
            <v/>
          </cell>
          <cell r="C730" t="str">
            <v>CURRENT YEAR LOSS</v>
          </cell>
          <cell r="D730">
            <v>-120276794.89</v>
          </cell>
          <cell r="E730">
            <v>-129626983.08</v>
          </cell>
        </row>
        <row r="731">
          <cell r="B731" t="str">
            <v/>
          </cell>
          <cell r="C731" t="str">
            <v xml:space="preserve">  TOTAL INCOME - CURRENT YEAR</v>
          </cell>
          <cell r="D731">
            <v>-120276794.89</v>
          </cell>
          <cell r="E731">
            <v>-129626983.08</v>
          </cell>
        </row>
        <row r="732">
          <cell r="B732" t="str">
            <v/>
          </cell>
          <cell r="C732" t="str">
            <v>DIVIDENDS - COMMON</v>
          </cell>
          <cell r="D732"/>
          <cell r="E732"/>
        </row>
        <row r="733">
          <cell r="B733">
            <v>3210100</v>
          </cell>
          <cell r="C733" t="str">
            <v>3210100 Dividends &amp; Equity Returns</v>
          </cell>
          <cell r="D733">
            <v>1000000000</v>
          </cell>
          <cell r="E733">
            <v>1000000000</v>
          </cell>
        </row>
        <row r="734">
          <cell r="B734" t="str">
            <v/>
          </cell>
          <cell r="C734" t="str">
            <v xml:space="preserve">  TOTAL DIVIDENDS - COMMON</v>
          </cell>
          <cell r="D734">
            <v>1000000000</v>
          </cell>
          <cell r="E734">
            <v>1000000000</v>
          </cell>
        </row>
        <row r="735">
          <cell r="B735" t="str">
            <v/>
          </cell>
          <cell r="C735" t="str">
            <v xml:space="preserve">  EQUITY SUBTOTAL</v>
          </cell>
          <cell r="D735">
            <v>-2642997774.98</v>
          </cell>
          <cell r="E735">
            <v>-2522720980.0900002</v>
          </cell>
        </row>
        <row r="736">
          <cell r="B736" t="str">
            <v/>
          </cell>
          <cell r="C736" t="str">
            <v>LONG-TERM DEBT</v>
          </cell>
          <cell r="D736"/>
          <cell r="E736"/>
        </row>
        <row r="737">
          <cell r="B737" t="str">
            <v/>
          </cell>
          <cell r="C737" t="str">
            <v>MORTGAGE BONDS</v>
          </cell>
          <cell r="D737"/>
          <cell r="E737"/>
        </row>
        <row r="738">
          <cell r="B738">
            <v>2112440</v>
          </cell>
          <cell r="C738" t="str">
            <v>2112440 ST Interco Notes Payable-2200-PNG Companies</v>
          </cell>
          <cell r="D738">
            <v>0</v>
          </cell>
          <cell r="E738">
            <v>0</v>
          </cell>
        </row>
        <row r="739">
          <cell r="B739">
            <v>2112451</v>
          </cell>
          <cell r="C739" t="str">
            <v>2112451 ST Interco Notes Payable-1200-Peoples Gas WV</v>
          </cell>
          <cell r="D739">
            <v>0</v>
          </cell>
          <cell r="E739">
            <v>0</v>
          </cell>
        </row>
        <row r="740">
          <cell r="B740">
            <v>2112453</v>
          </cell>
          <cell r="C740" t="str">
            <v>2112453 ST Interco Notes Payable-1400-Peoples Homeworks</v>
          </cell>
          <cell r="D740">
            <v>0</v>
          </cell>
          <cell r="E740">
            <v>0</v>
          </cell>
        </row>
        <row r="741">
          <cell r="B741">
            <v>2112457</v>
          </cell>
          <cell r="C741" t="str">
            <v>2112457 ST Interco Notes Payable-1700 - Resources</v>
          </cell>
          <cell r="D741">
            <v>0</v>
          </cell>
          <cell r="E741">
            <v>0</v>
          </cell>
        </row>
        <row r="742">
          <cell r="B742">
            <v>2112459</v>
          </cell>
          <cell r="C742" t="str">
            <v>2112459 ST Interco Notes Payable-1900- Resources</v>
          </cell>
          <cell r="D742">
            <v>0</v>
          </cell>
          <cell r="E742">
            <v>0</v>
          </cell>
        </row>
        <row r="743">
          <cell r="B743">
            <v>2150040</v>
          </cell>
          <cell r="C743" t="str">
            <v>2150040 Notes Payable Affil- 2200 -Current Portion</v>
          </cell>
          <cell r="D743">
            <v>0</v>
          </cell>
          <cell r="E743">
            <v>0</v>
          </cell>
        </row>
        <row r="744">
          <cell r="B744">
            <v>2200430</v>
          </cell>
          <cell r="C744" t="str">
            <v>2200430 LT Notes Payable - Other External</v>
          </cell>
          <cell r="D744">
            <v>-890181830.95000005</v>
          </cell>
          <cell r="E744">
            <v>-890181830.95000005</v>
          </cell>
        </row>
        <row r="745">
          <cell r="B745">
            <v>2200440</v>
          </cell>
          <cell r="C745" t="str">
            <v>2200440 LTD - FMV of Debt Obligation</v>
          </cell>
          <cell r="D745">
            <v>-70971623.290000007</v>
          </cell>
          <cell r="E745">
            <v>-74220819.310000002</v>
          </cell>
        </row>
        <row r="746">
          <cell r="B746">
            <v>2200540</v>
          </cell>
          <cell r="C746" t="str">
            <v>2200540 LT Notes Payable - 2200 - PNG Companies</v>
          </cell>
          <cell r="D746">
            <v>0</v>
          </cell>
          <cell r="E746">
            <v>0</v>
          </cell>
        </row>
        <row r="747">
          <cell r="B747">
            <v>2200590</v>
          </cell>
          <cell r="C747" t="str">
            <v>2200590 LT Notes Payable - Essential</v>
          </cell>
          <cell r="D747">
            <v>-1000000000</v>
          </cell>
          <cell r="E747">
            <v>-1000000000</v>
          </cell>
        </row>
        <row r="748">
          <cell r="B748" t="str">
            <v/>
          </cell>
          <cell r="C748" t="str">
            <v xml:space="preserve">  TOTAL MORTGAGE BONDS</v>
          </cell>
          <cell r="D748">
            <v>-1961153454.24</v>
          </cell>
          <cell r="E748">
            <v>-1964402650.26</v>
          </cell>
        </row>
        <row r="749">
          <cell r="B749" t="str">
            <v/>
          </cell>
          <cell r="C749" t="str">
            <v>UNAMORT DEBT ISSUE COSTS</v>
          </cell>
          <cell r="D749"/>
          <cell r="E749"/>
        </row>
        <row r="750">
          <cell r="B750">
            <v>2201000</v>
          </cell>
          <cell r="C750" t="str">
            <v>2201000 Debt Issuance Costs - LT</v>
          </cell>
          <cell r="D750">
            <v>186212.91</v>
          </cell>
          <cell r="E750">
            <v>256042.74</v>
          </cell>
        </row>
        <row r="751">
          <cell r="B751">
            <v>2201010</v>
          </cell>
          <cell r="C751" t="str">
            <v>2201010 Debt Issuance Costs - LT - Essential</v>
          </cell>
          <cell r="D751">
            <v>8385246.4199999999</v>
          </cell>
          <cell r="E751">
            <v>8519955.4199999999</v>
          </cell>
        </row>
        <row r="752">
          <cell r="B752" t="str">
            <v/>
          </cell>
          <cell r="C752" t="str">
            <v xml:space="preserve">  TOTAL UNAMORT DEBT ISSUE COSTS</v>
          </cell>
          <cell r="D752">
            <v>8571459.3300000001</v>
          </cell>
          <cell r="E752">
            <v>8775998.1600000001</v>
          </cell>
        </row>
        <row r="753">
          <cell r="B753" t="str">
            <v/>
          </cell>
          <cell r="C753" t="str">
            <v xml:space="preserve">  TOTAL LONG TERM DEBT (NET)</v>
          </cell>
          <cell r="D753">
            <v>-1952581994.9100001</v>
          </cell>
          <cell r="E753">
            <v>-1955626652.0999999</v>
          </cell>
        </row>
        <row r="754">
          <cell r="B754" t="str">
            <v/>
          </cell>
          <cell r="C754" t="str">
            <v xml:space="preserve">  TOTAL CAPITAL</v>
          </cell>
          <cell r="D754">
            <v>-4595579769.8900003</v>
          </cell>
          <cell r="E754">
            <v>-4478347632.1899996</v>
          </cell>
        </row>
        <row r="755">
          <cell r="B755" t="str">
            <v/>
          </cell>
          <cell r="C755" t="str">
            <v>CURRENT LIABILITIES</v>
          </cell>
          <cell r="D755"/>
          <cell r="E755"/>
        </row>
        <row r="756">
          <cell r="B756">
            <v>2150050</v>
          </cell>
          <cell r="C756" t="str">
            <v>2150050 Notes Payable - Short Term Debt</v>
          </cell>
          <cell r="D756">
            <v>-10000000</v>
          </cell>
          <cell r="E756">
            <v>-29000000</v>
          </cell>
        </row>
        <row r="757">
          <cell r="B757" t="str">
            <v/>
          </cell>
          <cell r="C757" t="str">
            <v/>
          </cell>
          <cell r="D757">
            <v>-10000000</v>
          </cell>
          <cell r="E757">
            <v>-29000000</v>
          </cell>
        </row>
        <row r="758">
          <cell r="B758" t="str">
            <v/>
          </cell>
          <cell r="C758" t="str">
            <v>CURRENT PORTION - LTD</v>
          </cell>
          <cell r="D758"/>
          <cell r="E758"/>
        </row>
        <row r="759">
          <cell r="B759">
            <v>2150010</v>
          </cell>
          <cell r="C759" t="str">
            <v>2150010 Notes Payable - Current Portion</v>
          </cell>
          <cell r="D759">
            <v>-24772726</v>
          </cell>
          <cell r="E759">
            <v>-24772726</v>
          </cell>
        </row>
        <row r="760">
          <cell r="B760" t="str">
            <v/>
          </cell>
          <cell r="C760" t="str">
            <v xml:space="preserve">  TOTAL CURRENT PORTION - LTD</v>
          </cell>
          <cell r="D760">
            <v>-24772726</v>
          </cell>
          <cell r="E760">
            <v>-24772726</v>
          </cell>
        </row>
        <row r="761">
          <cell r="B761" t="str">
            <v/>
          </cell>
          <cell r="C761" t="str">
            <v>OP. ACCTS PAYABLE - TRADE</v>
          </cell>
          <cell r="D761"/>
          <cell r="E761"/>
        </row>
        <row r="762">
          <cell r="B762">
            <v>2111020</v>
          </cell>
          <cell r="C762" t="str">
            <v>2111020 Trade Accounts Payable</v>
          </cell>
          <cell r="D762">
            <v>-1440485.27</v>
          </cell>
          <cell r="E762">
            <v>-2598592.33</v>
          </cell>
        </row>
        <row r="763">
          <cell r="B763">
            <v>2111025</v>
          </cell>
          <cell r="C763" t="str">
            <v>2111025 Cash Discounts Clearing - Trade A/P</v>
          </cell>
          <cell r="D763">
            <v>1946.18</v>
          </cell>
          <cell r="E763">
            <v>1483.31</v>
          </cell>
        </row>
        <row r="764">
          <cell r="B764">
            <v>2111200</v>
          </cell>
          <cell r="C764" t="str">
            <v>2111200 Goods Received/Invoice Received Clearing</v>
          </cell>
          <cell r="D764">
            <v>-670584.97</v>
          </cell>
          <cell r="E764">
            <v>-611713.14</v>
          </cell>
        </row>
        <row r="765">
          <cell r="B765">
            <v>2111400</v>
          </cell>
          <cell r="C765" t="str">
            <v>2111400 Procurement Card Clearing</v>
          </cell>
          <cell r="D765">
            <v>0</v>
          </cell>
          <cell r="E765">
            <v>0</v>
          </cell>
        </row>
        <row r="766">
          <cell r="B766">
            <v>2111520</v>
          </cell>
          <cell r="C766" t="str">
            <v>2111520 A/P-Revenue Related-Budget Billing Credit Balance</v>
          </cell>
          <cell r="D766">
            <v>-15298375.189999999</v>
          </cell>
          <cell r="E766">
            <v>-44987867.090000004</v>
          </cell>
        </row>
        <row r="767">
          <cell r="B767">
            <v>2111580</v>
          </cell>
          <cell r="C767" t="str">
            <v>2111580 A/P-Revenue Related-Gas Purchases-Current</v>
          </cell>
          <cell r="D767">
            <v>-26431896.609999999</v>
          </cell>
          <cell r="E767">
            <v>-33491723.109999999</v>
          </cell>
        </row>
        <row r="768">
          <cell r="B768">
            <v>2111581</v>
          </cell>
          <cell r="C768" t="str">
            <v>2111581 A/P-Revenue Related-Gas Purchases-Agency</v>
          </cell>
          <cell r="D768">
            <v>-381000</v>
          </cell>
          <cell r="E768">
            <v>-262000</v>
          </cell>
        </row>
        <row r="769">
          <cell r="B769">
            <v>2111590</v>
          </cell>
          <cell r="C769" t="str">
            <v>2111590 A/P-Revenue Related-Supplier Clearing-Recon</v>
          </cell>
          <cell r="D769">
            <v>-8709755.0700000003</v>
          </cell>
          <cell r="E769">
            <v>-5422336.8799999999</v>
          </cell>
        </row>
        <row r="770">
          <cell r="B770">
            <v>2111595</v>
          </cell>
          <cell r="C770" t="str">
            <v>2111595 A/P-Revenue Related-Supplier Clearing-Manual</v>
          </cell>
          <cell r="D770">
            <v>249338.43</v>
          </cell>
          <cell r="E770">
            <v>228503.81</v>
          </cell>
        </row>
        <row r="771">
          <cell r="B771">
            <v>2111620</v>
          </cell>
          <cell r="C771" t="str">
            <v>2111620 A/P - Misc - Sales And Use - Pennsylvania</v>
          </cell>
          <cell r="D771">
            <v>-1128.29</v>
          </cell>
          <cell r="E771">
            <v>-783.02</v>
          </cell>
        </row>
        <row r="772">
          <cell r="B772">
            <v>2111670</v>
          </cell>
          <cell r="C772" t="str">
            <v>2111670 A/P - Misc - Sales And Use - Allegheny County</v>
          </cell>
          <cell r="D772">
            <v>-50.28</v>
          </cell>
          <cell r="E772">
            <v>-35.840000000000003</v>
          </cell>
        </row>
        <row r="773">
          <cell r="B773">
            <v>2111811</v>
          </cell>
          <cell r="C773" t="str">
            <v>2111811 Expense Report Clearing - Travel Expense</v>
          </cell>
          <cell r="D773">
            <v>-1106.0899999999999</v>
          </cell>
          <cell r="E773">
            <v>0</v>
          </cell>
        </row>
        <row r="774">
          <cell r="B774">
            <v>2111910</v>
          </cell>
          <cell r="C774" t="str">
            <v>2111910 Accts Payable Liability - Other</v>
          </cell>
          <cell r="D774">
            <v>-10183953.27</v>
          </cell>
          <cell r="E774">
            <v>-16972076.469999999</v>
          </cell>
        </row>
        <row r="775">
          <cell r="B775">
            <v>2111915</v>
          </cell>
          <cell r="C775" t="str">
            <v>2111915 Accts Payable Liability - Misc</v>
          </cell>
          <cell r="D775">
            <v>-24241.47</v>
          </cell>
          <cell r="E775">
            <v>-21165.68</v>
          </cell>
        </row>
        <row r="776">
          <cell r="B776">
            <v>2111916</v>
          </cell>
          <cell r="C776" t="str">
            <v>2111916 Accts Payable Liability - IOGA &amp; Pooling</v>
          </cell>
          <cell r="D776">
            <v>-12292.94</v>
          </cell>
          <cell r="E776">
            <v>-13976.44</v>
          </cell>
        </row>
        <row r="777">
          <cell r="B777">
            <v>2111950</v>
          </cell>
          <cell r="C777" t="str">
            <v>2111950 Accrued Assessments &amp; Fees</v>
          </cell>
          <cell r="D777">
            <v>-660777</v>
          </cell>
          <cell r="E777">
            <v>-67950</v>
          </cell>
        </row>
        <row r="778">
          <cell r="B778" t="str">
            <v/>
          </cell>
          <cell r="C778" t="str">
            <v xml:space="preserve">  TOTAL OP. ACCTS PAYABLE - TRADE</v>
          </cell>
          <cell r="D778">
            <v>-63564361.840000004</v>
          </cell>
          <cell r="E778">
            <v>-104220232.88</v>
          </cell>
        </row>
        <row r="779">
          <cell r="B779" t="str">
            <v/>
          </cell>
          <cell r="C779" t="str">
            <v>ACCTS PAYABLE - AFFILIATE</v>
          </cell>
          <cell r="D779"/>
          <cell r="E779"/>
        </row>
        <row r="780">
          <cell r="B780">
            <v>2113020</v>
          </cell>
          <cell r="C780" t="str">
            <v>2113020 Interco Payable - 2000 - LDC Funding</v>
          </cell>
          <cell r="D780">
            <v>0</v>
          </cell>
          <cell r="E780">
            <v>0</v>
          </cell>
        </row>
        <row r="781">
          <cell r="B781">
            <v>2113040</v>
          </cell>
          <cell r="C781" t="str">
            <v>2113040 Interco Payable - 2200 - PNG Companies LLC</v>
          </cell>
          <cell r="D781">
            <v>0</v>
          </cell>
          <cell r="E781">
            <v>0</v>
          </cell>
        </row>
        <row r="782">
          <cell r="B782">
            <v>2113050</v>
          </cell>
          <cell r="C782" t="str">
            <v>2113050 Interco Payable - 1000 - Peoples NGC</v>
          </cell>
          <cell r="D782">
            <v>-400943.97</v>
          </cell>
          <cell r="E782">
            <v>0</v>
          </cell>
        </row>
        <row r="783">
          <cell r="B783">
            <v>2113051</v>
          </cell>
          <cell r="C783" t="str">
            <v>2113051 Interco Payable - 1200 - Peoples Gas WV LLC</v>
          </cell>
          <cell r="D783">
            <v>0</v>
          </cell>
          <cell r="E783">
            <v>0</v>
          </cell>
        </row>
        <row r="784">
          <cell r="B784">
            <v>2113052</v>
          </cell>
          <cell r="C784" t="str">
            <v>2113052 Interco Payable - 1300 - Peoples Gas KY LLC</v>
          </cell>
          <cell r="D784">
            <v>0</v>
          </cell>
          <cell r="E784">
            <v>0</v>
          </cell>
        </row>
        <row r="785">
          <cell r="B785">
            <v>2113053</v>
          </cell>
          <cell r="C785" t="str">
            <v>2113053 Interco Payable - 1400 - Peoples Homeworks LLC</v>
          </cell>
          <cell r="D785">
            <v>0</v>
          </cell>
          <cell r="E785">
            <v>0</v>
          </cell>
        </row>
        <row r="786">
          <cell r="B786">
            <v>2113054</v>
          </cell>
          <cell r="C786" t="str">
            <v>2113054 Interco Payable - 1500 - PNG Gathering LLC</v>
          </cell>
          <cell r="D786">
            <v>0</v>
          </cell>
          <cell r="E786">
            <v>0</v>
          </cell>
        </row>
        <row r="787">
          <cell r="B787">
            <v>2113055</v>
          </cell>
          <cell r="C787" t="str">
            <v>2113055 Interco Payable - 3100 - Peoples Gas Co LLC</v>
          </cell>
          <cell r="D787">
            <v>0</v>
          </cell>
          <cell r="E787">
            <v>0</v>
          </cell>
        </row>
        <row r="788">
          <cell r="B788">
            <v>2113056</v>
          </cell>
          <cell r="C788" t="str">
            <v>2113056 Interco Payable - 1600 - Delta</v>
          </cell>
          <cell r="D788">
            <v>0</v>
          </cell>
          <cell r="E788">
            <v>0</v>
          </cell>
        </row>
        <row r="789">
          <cell r="B789">
            <v>2113057</v>
          </cell>
          <cell r="C789" t="str">
            <v>2113057 Interco Payable - 1700 - Resources</v>
          </cell>
          <cell r="D789">
            <v>0</v>
          </cell>
          <cell r="E789">
            <v>0</v>
          </cell>
        </row>
        <row r="790">
          <cell r="B790">
            <v>2113058</v>
          </cell>
          <cell r="C790" t="str">
            <v>2113058 Interco Payable - 1800 - Delgasco</v>
          </cell>
          <cell r="D790">
            <v>0</v>
          </cell>
          <cell r="E790">
            <v>0</v>
          </cell>
        </row>
        <row r="791">
          <cell r="B791">
            <v>2113059</v>
          </cell>
          <cell r="C791" t="str">
            <v>2113059 Interco Payable - 1900 - Enpro Inc LLC</v>
          </cell>
          <cell r="D791">
            <v>0</v>
          </cell>
          <cell r="E791">
            <v>0</v>
          </cell>
        </row>
        <row r="792">
          <cell r="B792">
            <v>2113210</v>
          </cell>
          <cell r="C792" t="str">
            <v>2113210 Interco Payable - Essential</v>
          </cell>
          <cell r="D792">
            <v>-285932540.38999999</v>
          </cell>
          <cell r="E792">
            <v>-303126485.01999998</v>
          </cell>
        </row>
        <row r="793">
          <cell r="B793">
            <v>2113340</v>
          </cell>
          <cell r="C793" t="str">
            <v>2113340 Interco Interest Payable - 2200 - PNG Companies</v>
          </cell>
          <cell r="D793">
            <v>0</v>
          </cell>
          <cell r="E793">
            <v>0</v>
          </cell>
        </row>
        <row r="794">
          <cell r="B794">
            <v>2113530</v>
          </cell>
          <cell r="C794" t="str">
            <v>2113530 A/P - 2100 - LDC Holdings I</v>
          </cell>
          <cell r="D794">
            <v>400943.97</v>
          </cell>
          <cell r="E794">
            <v>0</v>
          </cell>
        </row>
        <row r="795">
          <cell r="B795">
            <v>2113540</v>
          </cell>
          <cell r="C795" t="str">
            <v>2113540 A/P - 2200 - PNG Companies LLC</v>
          </cell>
          <cell r="D795">
            <v>0</v>
          </cell>
          <cell r="E795">
            <v>0</v>
          </cell>
        </row>
        <row r="796">
          <cell r="B796">
            <v>2113550</v>
          </cell>
          <cell r="C796" t="str">
            <v>2113550 A/P - 1000 - Peoples Natural Gas</v>
          </cell>
          <cell r="D796">
            <v>0</v>
          </cell>
          <cell r="E796">
            <v>0</v>
          </cell>
        </row>
        <row r="797">
          <cell r="B797">
            <v>2113551</v>
          </cell>
          <cell r="C797" t="str">
            <v>2113551 A/P - 1200 - Peoples Gas WV LLC</v>
          </cell>
          <cell r="D797">
            <v>0</v>
          </cell>
          <cell r="E797">
            <v>0</v>
          </cell>
        </row>
        <row r="798">
          <cell r="B798">
            <v>2113552</v>
          </cell>
          <cell r="C798" t="str">
            <v>2113552 A/P - 1300 - Peoples Gas KY LLC</v>
          </cell>
          <cell r="D798">
            <v>0</v>
          </cell>
          <cell r="E798">
            <v>0</v>
          </cell>
        </row>
        <row r="799">
          <cell r="B799">
            <v>2113553</v>
          </cell>
          <cell r="C799" t="str">
            <v>2113553 A/P - 1400 - Peoples Home Works LLC</v>
          </cell>
          <cell r="D799">
            <v>0</v>
          </cell>
          <cell r="E799">
            <v>0</v>
          </cell>
        </row>
        <row r="800">
          <cell r="B800">
            <v>2113554</v>
          </cell>
          <cell r="C800" t="str">
            <v>2113554 A/P - 1500 - PNG Gathering  LLC</v>
          </cell>
          <cell r="D800">
            <v>0</v>
          </cell>
          <cell r="E800">
            <v>0</v>
          </cell>
        </row>
        <row r="801">
          <cell r="B801">
            <v>2113555</v>
          </cell>
          <cell r="C801" t="str">
            <v>2113555 A/P - 3100 - Peoples Gas Co LLC</v>
          </cell>
          <cell r="D801">
            <v>0</v>
          </cell>
          <cell r="E801">
            <v>0</v>
          </cell>
        </row>
        <row r="802">
          <cell r="B802">
            <v>2113556</v>
          </cell>
          <cell r="C802" t="str">
            <v>2113556 A/P - 1600 - Delta Natural Gas</v>
          </cell>
          <cell r="D802">
            <v>0</v>
          </cell>
          <cell r="E802">
            <v>0</v>
          </cell>
        </row>
        <row r="803">
          <cell r="B803">
            <v>2113557</v>
          </cell>
          <cell r="C803" t="str">
            <v>2113557 A/P - 1700 - Delta Resources</v>
          </cell>
          <cell r="D803">
            <v>0</v>
          </cell>
          <cell r="E803">
            <v>0</v>
          </cell>
        </row>
        <row r="804">
          <cell r="B804">
            <v>2113558</v>
          </cell>
          <cell r="C804" t="str">
            <v>2113558 A/P - 1800 - Delgasco</v>
          </cell>
          <cell r="D804">
            <v>0</v>
          </cell>
          <cell r="E804">
            <v>0</v>
          </cell>
        </row>
        <row r="805">
          <cell r="B805">
            <v>2113559</v>
          </cell>
          <cell r="C805" t="str">
            <v>2113559 A/P - 1900 - Enpro</v>
          </cell>
          <cell r="D805">
            <v>0</v>
          </cell>
          <cell r="E805">
            <v>0</v>
          </cell>
        </row>
        <row r="806">
          <cell r="B806" t="str">
            <v/>
          </cell>
          <cell r="C806" t="str">
            <v xml:space="preserve">  TOTAL ACCTS PAYABLE - AFFILIATE</v>
          </cell>
          <cell r="D806">
            <v>-285932540.38999999</v>
          </cell>
          <cell r="E806">
            <v>-303126485.01999998</v>
          </cell>
        </row>
        <row r="807">
          <cell r="B807" t="str">
            <v/>
          </cell>
          <cell r="C807" t="str">
            <v>ACCTS PAYABLE - OVERDRAFT</v>
          </cell>
          <cell r="D807"/>
          <cell r="E807"/>
        </row>
        <row r="808">
          <cell r="B808">
            <v>2111900</v>
          </cell>
          <cell r="C808" t="str">
            <v>2111900 Cash - Manual - Reclass</v>
          </cell>
          <cell r="D808">
            <v>239.53</v>
          </cell>
          <cell r="E808">
            <v>-13878412.59</v>
          </cell>
        </row>
        <row r="809">
          <cell r="B809" t="str">
            <v/>
          </cell>
          <cell r="C809" t="str">
            <v xml:space="preserve">  TOTAL ACCTS PAYABLE - OVERDRAFT</v>
          </cell>
          <cell r="D809">
            <v>239.53</v>
          </cell>
          <cell r="E809">
            <v>-13878412.59</v>
          </cell>
        </row>
        <row r="810">
          <cell r="B810" t="str">
            <v/>
          </cell>
          <cell r="C810" t="str">
            <v>ACCR INC TAXES - FEDERAL</v>
          </cell>
          <cell r="D810"/>
          <cell r="E810"/>
        </row>
        <row r="811">
          <cell r="B811">
            <v>2132010</v>
          </cell>
          <cell r="C811" t="str">
            <v>2132010 Accrued Federal Income Tax - Current Year</v>
          </cell>
          <cell r="D811">
            <v>0</v>
          </cell>
          <cell r="E811">
            <v>0</v>
          </cell>
        </row>
        <row r="812">
          <cell r="B812" t="str">
            <v/>
          </cell>
          <cell r="C812" t="str">
            <v xml:space="preserve"> TOTAL ACCR INC TAXES - FEDERAL</v>
          </cell>
          <cell r="D812">
            <v>0</v>
          </cell>
          <cell r="E812">
            <v>0</v>
          </cell>
        </row>
        <row r="813">
          <cell r="B813" t="str">
            <v/>
          </cell>
          <cell r="C813" t="str">
            <v>ACCR INC TAXES - STATE</v>
          </cell>
          <cell r="D813"/>
          <cell r="E813"/>
        </row>
        <row r="814">
          <cell r="B814">
            <v>2133130</v>
          </cell>
          <cell r="C814" t="str">
            <v>2133130 Accrued State Income Tax - Other-Curr Yr</v>
          </cell>
          <cell r="D814">
            <v>0</v>
          </cell>
          <cell r="E814">
            <v>0</v>
          </cell>
        </row>
        <row r="815">
          <cell r="B815">
            <v>2133180</v>
          </cell>
          <cell r="C815" t="str">
            <v>2133180 Accrued FIN 48 Income Tax - Short Term</v>
          </cell>
          <cell r="D815">
            <v>-629095</v>
          </cell>
          <cell r="E815">
            <v>-629095</v>
          </cell>
        </row>
        <row r="816">
          <cell r="B816" t="str">
            <v/>
          </cell>
          <cell r="C816" t="str">
            <v xml:space="preserve">  TOTAL ACCR INC TAXES - STATE</v>
          </cell>
          <cell r="D816">
            <v>-629095</v>
          </cell>
          <cell r="E816">
            <v>-629095</v>
          </cell>
        </row>
        <row r="817">
          <cell r="B817" t="str">
            <v/>
          </cell>
          <cell r="C817" t="str">
            <v>ACCR TAXES - OTHER</v>
          </cell>
          <cell r="D817"/>
          <cell r="E817"/>
        </row>
        <row r="818">
          <cell r="B818">
            <v>2115200</v>
          </cell>
          <cell r="C818" t="str">
            <v>2115200 Sales Tax</v>
          </cell>
          <cell r="D818">
            <v>48155292.359999999</v>
          </cell>
          <cell r="E818">
            <v>44661909.799999997</v>
          </cell>
        </row>
        <row r="819">
          <cell r="B819">
            <v>2115210</v>
          </cell>
          <cell r="C819" t="str">
            <v>2115210 Sales Taxes Payable - State</v>
          </cell>
          <cell r="D819">
            <v>-44742818.210000001</v>
          </cell>
          <cell r="E819">
            <v>-41147062.969999999</v>
          </cell>
        </row>
        <row r="820">
          <cell r="B820">
            <v>2115220</v>
          </cell>
          <cell r="C820" t="str">
            <v>2115220 Sales Taxes Payable - County</v>
          </cell>
          <cell r="D820">
            <v>-4252358.76</v>
          </cell>
          <cell r="E820">
            <v>-3907266.38</v>
          </cell>
        </row>
        <row r="821">
          <cell r="B821">
            <v>2115310</v>
          </cell>
          <cell r="C821" t="str">
            <v>2115310 Withholding Taxes Payable - Vendor</v>
          </cell>
          <cell r="D821">
            <v>-496.52</v>
          </cell>
          <cell r="E821">
            <v>-565.69000000000005</v>
          </cell>
        </row>
        <row r="822">
          <cell r="B822">
            <v>2131010</v>
          </cell>
          <cell r="C822" t="str">
            <v>2131010 Accrued Use Taxes - State</v>
          </cell>
          <cell r="D822">
            <v>-6411063.8700000001</v>
          </cell>
          <cell r="E822">
            <v>-6653269.3600000003</v>
          </cell>
        </row>
        <row r="823">
          <cell r="B823">
            <v>2136010</v>
          </cell>
          <cell r="C823" t="str">
            <v>2136010 Accrued Property Taxes</v>
          </cell>
          <cell r="D823">
            <v>-3791525.08</v>
          </cell>
          <cell r="E823">
            <v>-4090600.94</v>
          </cell>
        </row>
        <row r="824">
          <cell r="B824">
            <v>2139010</v>
          </cell>
          <cell r="C824" t="str">
            <v>2139010 Accrued State Business &amp; Occupation Tax</v>
          </cell>
          <cell r="D824">
            <v>-178047.64</v>
          </cell>
          <cell r="E824">
            <v>-116984.1</v>
          </cell>
        </row>
        <row r="825">
          <cell r="B825">
            <v>2139020</v>
          </cell>
          <cell r="C825" t="str">
            <v>2139020 Accrued Franchise Tax</v>
          </cell>
          <cell r="D825">
            <v>-272159.88</v>
          </cell>
          <cell r="E825">
            <v>-98220.06</v>
          </cell>
        </row>
        <row r="826">
          <cell r="B826">
            <v>2139100</v>
          </cell>
          <cell r="C826" t="str">
            <v>2139100 Accrued Employer Payroll Taxes</v>
          </cell>
          <cell r="D826">
            <v>-89238.92</v>
          </cell>
          <cell r="E826">
            <v>-55715.27</v>
          </cell>
        </row>
        <row r="827">
          <cell r="B827">
            <v>2139990</v>
          </cell>
          <cell r="C827" t="str">
            <v>2139990 Accrued Other Taxes - Miscellaneous</v>
          </cell>
          <cell r="D827">
            <v>-218.33</v>
          </cell>
          <cell r="E827">
            <v>-233.32</v>
          </cell>
        </row>
        <row r="828">
          <cell r="B828" t="str">
            <v/>
          </cell>
          <cell r="C828" t="str">
            <v xml:space="preserve">  TOTAL ACCR TAXES - OTHER</v>
          </cell>
          <cell r="D828">
            <v>-11582634.85</v>
          </cell>
          <cell r="E828">
            <v>-11408008.289999999</v>
          </cell>
        </row>
        <row r="829">
          <cell r="B829" t="str">
            <v/>
          </cell>
          <cell r="C829" t="str">
            <v>ACCRUED INTEREST</v>
          </cell>
          <cell r="D829"/>
          <cell r="E829"/>
        </row>
        <row r="830">
          <cell r="B830">
            <v>2121010</v>
          </cell>
          <cell r="C830" t="str">
            <v>2121010 Interest Accrued - Long-Term Debt</v>
          </cell>
          <cell r="D830">
            <v>-8837834.3399999999</v>
          </cell>
          <cell r="E830">
            <v>-2323985.7999999998</v>
          </cell>
        </row>
        <row r="831">
          <cell r="B831">
            <v>2129030</v>
          </cell>
          <cell r="C831" t="str">
            <v>2129030 Interest Accrued - Customer Deposits</v>
          </cell>
          <cell r="D831">
            <v>-48113.33</v>
          </cell>
          <cell r="E831">
            <v>-87253.66</v>
          </cell>
        </row>
        <row r="832">
          <cell r="B832" t="str">
            <v/>
          </cell>
          <cell r="C832" t="str">
            <v xml:space="preserve">  TOTAL ACCRUED INTEREST</v>
          </cell>
          <cell r="D832">
            <v>-8885947.6699999999</v>
          </cell>
          <cell r="E832">
            <v>-2411239.46</v>
          </cell>
        </row>
        <row r="833">
          <cell r="B833" t="str">
            <v/>
          </cell>
          <cell r="C833" t="str">
            <v>REGULATORY LIABILITY - Current</v>
          </cell>
          <cell r="D833"/>
          <cell r="E833"/>
        </row>
        <row r="834">
          <cell r="B834">
            <v>2171120</v>
          </cell>
          <cell r="C834" t="str">
            <v>2171120 Regulatory Liability-CIS Riders</v>
          </cell>
          <cell r="D834">
            <v>-44824.09</v>
          </cell>
          <cell r="E834">
            <v>-127339.97</v>
          </cell>
        </row>
        <row r="835">
          <cell r="B835">
            <v>2171999</v>
          </cell>
          <cell r="C835" t="str">
            <v>2171999 Short-Term Regulatory Liability-Reclass</v>
          </cell>
          <cell r="D835">
            <v>-335273.49</v>
          </cell>
          <cell r="E835">
            <v>-1088808.45</v>
          </cell>
        </row>
        <row r="836">
          <cell r="B836">
            <v>2199400</v>
          </cell>
          <cell r="C836" t="str">
            <v>2199400 Deferred Gas - Amounts Payable to Customers</v>
          </cell>
          <cell r="D836">
            <v>-14752522.199999999</v>
          </cell>
          <cell r="E836">
            <v>-18617767.390000001</v>
          </cell>
        </row>
        <row r="837">
          <cell r="B837">
            <v>2199800</v>
          </cell>
          <cell r="C837" t="str">
            <v>2199800 Rate Refund - Current Liability</v>
          </cell>
          <cell r="D837">
            <v>5966</v>
          </cell>
          <cell r="E837">
            <v>5966</v>
          </cell>
        </row>
        <row r="838">
          <cell r="B838" t="str">
            <v/>
          </cell>
          <cell r="C838" t="str">
            <v xml:space="preserve">  TOTAL REGULATORY LIABILITY - Current</v>
          </cell>
          <cell r="D838">
            <v>-15126653.779999999</v>
          </cell>
          <cell r="E838">
            <v>-19827949.809999999</v>
          </cell>
        </row>
        <row r="839">
          <cell r="B839" t="str">
            <v/>
          </cell>
          <cell r="C839" t="str">
            <v>OTHER ACCRUED EXPENSE</v>
          </cell>
          <cell r="D839"/>
          <cell r="E839"/>
        </row>
        <row r="840">
          <cell r="B840">
            <v>2112015</v>
          </cell>
          <cell r="C840" t="str">
            <v>2112015 A/P - Payroll W/H - 3rd Party</v>
          </cell>
          <cell r="D840">
            <v>-2894.28</v>
          </cell>
          <cell r="E840">
            <v>-30574.42</v>
          </cell>
        </row>
        <row r="841">
          <cell r="B841">
            <v>2112016</v>
          </cell>
          <cell r="C841" t="str">
            <v>2112016 A/P - Payroll W/H - FSA and Parking</v>
          </cell>
          <cell r="D841">
            <v>-17459.64</v>
          </cell>
          <cell r="E841">
            <v>-31096.49</v>
          </cell>
        </row>
        <row r="842">
          <cell r="B842">
            <v>2114010</v>
          </cell>
          <cell r="C842" t="str">
            <v>2114010 Customer Deposits</v>
          </cell>
          <cell r="D842">
            <v>-2620026.5299999998</v>
          </cell>
          <cell r="E842">
            <v>-2038814.59</v>
          </cell>
        </row>
        <row r="843">
          <cell r="B843">
            <v>2114020</v>
          </cell>
          <cell r="C843" t="str">
            <v>2114020 Customer Deposits - Manual</v>
          </cell>
          <cell r="D843">
            <v>-980064</v>
          </cell>
          <cell r="E843">
            <v>-1846583.53</v>
          </cell>
        </row>
        <row r="844">
          <cell r="B844">
            <v>2141000</v>
          </cell>
          <cell r="C844" t="str">
            <v>2141000 Payroll Clearing</v>
          </cell>
          <cell r="D844">
            <v>29631.33</v>
          </cell>
          <cell r="E844">
            <v>-220912.9</v>
          </cell>
        </row>
        <row r="845">
          <cell r="B845">
            <v>2141050</v>
          </cell>
          <cell r="C845" t="str">
            <v>2141050 Accrued Payroll</v>
          </cell>
          <cell r="D845">
            <v>-6524152.75</v>
          </cell>
          <cell r="E845">
            <v>-4059861.67</v>
          </cell>
        </row>
        <row r="846">
          <cell r="B846">
            <v>2141100</v>
          </cell>
          <cell r="C846" t="str">
            <v>2141100 Accrued Vacation</v>
          </cell>
          <cell r="D846">
            <v>-7656610</v>
          </cell>
          <cell r="E846">
            <v>-3082134.19</v>
          </cell>
        </row>
        <row r="847">
          <cell r="B847">
            <v>2141200</v>
          </cell>
          <cell r="C847" t="str">
            <v>2141200 Accrued Annual Incentive</v>
          </cell>
          <cell r="D847">
            <v>-2478425.56</v>
          </cell>
          <cell r="E847">
            <v>-16544534.02</v>
          </cell>
        </row>
        <row r="848">
          <cell r="B848">
            <v>2141300</v>
          </cell>
          <cell r="C848" t="str">
            <v>2141300 Accrued Other Incentive Pay</v>
          </cell>
          <cell r="D848">
            <v>-380156.48</v>
          </cell>
          <cell r="E848">
            <v>-1092087.24</v>
          </cell>
        </row>
        <row r="849">
          <cell r="B849">
            <v>2141400</v>
          </cell>
          <cell r="C849" t="str">
            <v>2141400 Accrued Severance Pay - ST</v>
          </cell>
          <cell r="D849">
            <v>10615.39</v>
          </cell>
          <cell r="E849">
            <v>0</v>
          </cell>
        </row>
        <row r="850">
          <cell r="B850">
            <v>2141450</v>
          </cell>
          <cell r="C850" t="str">
            <v>2141450 Accrued Payroll - Non-compete - ST</v>
          </cell>
          <cell r="D850">
            <v>-1157557.33</v>
          </cell>
          <cell r="E850">
            <v>-1157557.33</v>
          </cell>
        </row>
        <row r="851">
          <cell r="B851">
            <v>2190010</v>
          </cell>
          <cell r="C851" t="str">
            <v>2190010 Lease Obligation - Current</v>
          </cell>
          <cell r="D851">
            <v>-6554299.21</v>
          </cell>
          <cell r="E851">
            <v>-6496870.4900000002</v>
          </cell>
        </row>
        <row r="852">
          <cell r="B852">
            <v>2191800</v>
          </cell>
          <cell r="C852" t="str">
            <v>2191800 Centralized Appropriations</v>
          </cell>
          <cell r="D852">
            <v>-575405</v>
          </cell>
          <cell r="E852">
            <v>-573485.89</v>
          </cell>
        </row>
        <row r="853">
          <cell r="B853">
            <v>2192037</v>
          </cell>
          <cell r="C853" t="str">
            <v>2192037 OPEB ME Benefit Oblig FAS 158 - Current</v>
          </cell>
          <cell r="D853">
            <v>-1367267</v>
          </cell>
          <cell r="E853">
            <v>-1367267</v>
          </cell>
        </row>
        <row r="854">
          <cell r="B854">
            <v>2192060</v>
          </cell>
          <cell r="C854" t="str">
            <v>2192060 Reserve for IBNR/FBNP Hospitalization</v>
          </cell>
          <cell r="D854">
            <v>-11894.45</v>
          </cell>
          <cell r="E854">
            <v>-80000</v>
          </cell>
        </row>
        <row r="855">
          <cell r="B855">
            <v>2195026</v>
          </cell>
          <cell r="C855" t="str">
            <v>2195026 Rentals And Royalties - Suspended</v>
          </cell>
          <cell r="D855">
            <v>-18123.96</v>
          </cell>
          <cell r="E855">
            <v>-16616.080000000002</v>
          </cell>
        </row>
        <row r="856">
          <cell r="B856">
            <v>2199235</v>
          </cell>
          <cell r="C856" t="str">
            <v>2199235 BFR Fund Payable - Commercial</v>
          </cell>
          <cell r="D856">
            <v>-1268257.8500000001</v>
          </cell>
          <cell r="E856">
            <v>-1268185.58</v>
          </cell>
        </row>
        <row r="857">
          <cell r="B857">
            <v>2199250</v>
          </cell>
          <cell r="C857" t="str">
            <v>2199250 Provision for Warranties</v>
          </cell>
          <cell r="D857">
            <v>-1066726.8899999999</v>
          </cell>
          <cell r="E857">
            <v>-963372.06</v>
          </cell>
        </row>
        <row r="858">
          <cell r="B858">
            <v>2199285</v>
          </cell>
          <cell r="C858" t="str">
            <v>2199285 Pooling &amp; BBA Gas Imbalance Payable</v>
          </cell>
          <cell r="D858">
            <v>-209810.03</v>
          </cell>
          <cell r="E858">
            <v>-147178.35999999999</v>
          </cell>
        </row>
        <row r="859">
          <cell r="B859">
            <v>2199290</v>
          </cell>
          <cell r="C859" t="str">
            <v>2199290 Pipeline Exchange Gas Imbalance Payable</v>
          </cell>
          <cell r="D859">
            <v>-277462.83</v>
          </cell>
          <cell r="E859">
            <v>-20995.200000000001</v>
          </cell>
        </row>
        <row r="860">
          <cell r="B860">
            <v>2199410</v>
          </cell>
          <cell r="C860" t="str">
            <v>2199410 Deferred Revenue - Current</v>
          </cell>
          <cell r="D860">
            <v>-347644.41</v>
          </cell>
          <cell r="E860">
            <v>-325596.38</v>
          </cell>
        </row>
        <row r="861">
          <cell r="B861">
            <v>2199430</v>
          </cell>
          <cell r="C861" t="str">
            <v>2199430 A/P-Deferred Revenue-ProtectPrgm-Recon</v>
          </cell>
          <cell r="D861">
            <v>-452162.49</v>
          </cell>
          <cell r="E861">
            <v>-372719.25</v>
          </cell>
        </row>
        <row r="862">
          <cell r="B862">
            <v>2199440</v>
          </cell>
          <cell r="C862" t="str">
            <v>2199440 Misc C&amp;A Liabilities - Marketing Assistance Progrm</v>
          </cell>
          <cell r="D862">
            <v>-192469.02</v>
          </cell>
          <cell r="E862">
            <v>-180900.65</v>
          </cell>
        </row>
        <row r="863">
          <cell r="B863">
            <v>2199510</v>
          </cell>
          <cell r="C863" t="str">
            <v>2199510 Deferred Credit - Current</v>
          </cell>
          <cell r="D863">
            <v>-270414.43</v>
          </cell>
          <cell r="E863">
            <v>-476634.79</v>
          </cell>
        </row>
        <row r="864">
          <cell r="B864">
            <v>2199900</v>
          </cell>
          <cell r="C864" t="str">
            <v>2199900 Misc C&amp;A Liabilities</v>
          </cell>
          <cell r="D864">
            <v>-26332923.949999999</v>
          </cell>
          <cell r="E864">
            <v>-27600236.359999999</v>
          </cell>
        </row>
        <row r="865">
          <cell r="B865" t="str">
            <v/>
          </cell>
          <cell r="C865" t="str">
            <v xml:space="preserve">  TOTAL OTHER ACCRUED EXPENSE</v>
          </cell>
          <cell r="D865">
            <v>-60721961.369999997</v>
          </cell>
          <cell r="E865">
            <v>-69994214.469999999</v>
          </cell>
        </row>
        <row r="866">
          <cell r="B866" t="str">
            <v/>
          </cell>
          <cell r="C866" t="str">
            <v xml:space="preserve">  TOTAL CURRENT LIABILITIES</v>
          </cell>
          <cell r="D866">
            <v>-481215681.37</v>
          </cell>
          <cell r="E866">
            <v>-579268363.51999998</v>
          </cell>
        </row>
        <row r="867">
          <cell r="B867" t="str">
            <v/>
          </cell>
          <cell r="C867" t="str">
            <v>NONCURRENT LIABILITIES</v>
          </cell>
          <cell r="D867"/>
          <cell r="E867"/>
        </row>
        <row r="868">
          <cell r="B868" t="str">
            <v/>
          </cell>
          <cell r="C868" t="str">
            <v>CUST ADVANCES FOR CONSTR.</v>
          </cell>
          <cell r="D868"/>
          <cell r="E868"/>
        </row>
        <row r="869">
          <cell r="B869">
            <v>2199040</v>
          </cell>
          <cell r="C869" t="str">
            <v>2199040 Customer Advances for Construction</v>
          </cell>
          <cell r="D869">
            <v>-1329400.08</v>
          </cell>
          <cell r="E869">
            <v>-1053270.6299999999</v>
          </cell>
        </row>
        <row r="870">
          <cell r="B870">
            <v>2291040</v>
          </cell>
          <cell r="C870" t="str">
            <v>2291040 Customer Advances for Construction - NC</v>
          </cell>
          <cell r="D870">
            <v>-457600.2</v>
          </cell>
          <cell r="E870">
            <v>-115558.91</v>
          </cell>
        </row>
        <row r="871">
          <cell r="B871" t="str">
            <v/>
          </cell>
          <cell r="C871" t="str">
            <v xml:space="preserve">  TOTAL CUST ADVANCES FOR CONSTR.</v>
          </cell>
          <cell r="D871">
            <v>-1787000.28</v>
          </cell>
          <cell r="E871">
            <v>-1168829.54</v>
          </cell>
        </row>
        <row r="872">
          <cell r="B872" t="str">
            <v/>
          </cell>
          <cell r="C872" t="str">
            <v>LONG TERM DEFERRED - FIT</v>
          </cell>
          <cell r="D872"/>
          <cell r="E872"/>
        </row>
        <row r="873">
          <cell r="B873">
            <v>1261010</v>
          </cell>
          <cell r="C873" t="str">
            <v>1261010 Accumulated Deferred FIT Asset - Non-Current</v>
          </cell>
          <cell r="D873">
            <v>124263067.45</v>
          </cell>
          <cell r="E873">
            <v>124855747.39</v>
          </cell>
        </row>
        <row r="874">
          <cell r="B874">
            <v>1261020</v>
          </cell>
          <cell r="C874" t="str">
            <v>1261020 Accumulated Deferred FIT Asset - Excess Gross UPNC</v>
          </cell>
          <cell r="D874">
            <v>3689141</v>
          </cell>
          <cell r="E874">
            <v>26595613</v>
          </cell>
        </row>
        <row r="875">
          <cell r="B875">
            <v>1261999</v>
          </cell>
          <cell r="C875" t="str">
            <v>1261999 Accumulated Deferred FIT Asset - Non-Current - Rcl</v>
          </cell>
          <cell r="D875">
            <v>-35389755.450000003</v>
          </cell>
          <cell r="E875">
            <v>-35389755.450000003</v>
          </cell>
        </row>
        <row r="876">
          <cell r="B876">
            <v>2210010</v>
          </cell>
          <cell r="C876" t="str">
            <v>2210010 Accum Defd Plant Federal Income Tax Liab-Noncurr</v>
          </cell>
          <cell r="D876">
            <v>-223785014.44</v>
          </cell>
          <cell r="E876">
            <v>-231373630.44</v>
          </cell>
        </row>
        <row r="877">
          <cell r="B877">
            <v>2210020</v>
          </cell>
          <cell r="C877" t="str">
            <v>2210020 Accum Defd Other Federal Income Tax Liab-Noncurr</v>
          </cell>
          <cell r="D877">
            <v>-95580227.659999996</v>
          </cell>
          <cell r="E877">
            <v>-92008353.659999996</v>
          </cell>
        </row>
        <row r="878">
          <cell r="B878">
            <v>2210999</v>
          </cell>
          <cell r="C878" t="str">
            <v>2210999 Accum Defd Federal Inc Tax Liab-NC-Reclass</v>
          </cell>
          <cell r="D878">
            <v>35389755.450000003</v>
          </cell>
          <cell r="E878">
            <v>35389755.450000003</v>
          </cell>
        </row>
        <row r="879">
          <cell r="B879" t="str">
            <v/>
          </cell>
          <cell r="C879" t="str">
            <v xml:space="preserve">  TOTAL LONG TERM DEFERRED - FIT</v>
          </cell>
          <cell r="D879">
            <v>-191413033.65000001</v>
          </cell>
          <cell r="E879">
            <v>-171930623.71000001</v>
          </cell>
        </row>
        <row r="880">
          <cell r="B880" t="str">
            <v/>
          </cell>
          <cell r="C880" t="str">
            <v>LONG TERM DEFERRED - SIT</v>
          </cell>
          <cell r="D880"/>
          <cell r="E880"/>
        </row>
        <row r="881">
          <cell r="B881">
            <v>1262010</v>
          </cell>
          <cell r="C881" t="str">
            <v>1262010 Accumulated Deferred SIT Asset - Non-Current</v>
          </cell>
          <cell r="D881">
            <v>52520906.210000001</v>
          </cell>
          <cell r="E881">
            <v>51785022.520000003</v>
          </cell>
        </row>
        <row r="882">
          <cell r="B882">
            <v>1262999</v>
          </cell>
          <cell r="C882" t="str">
            <v>1262999 Accumulated Deferred SIT Asset - Non-Current - Rcl</v>
          </cell>
          <cell r="D882">
            <v>-9238752</v>
          </cell>
          <cell r="E882">
            <v>-9238752</v>
          </cell>
        </row>
        <row r="883">
          <cell r="B883">
            <v>2211010</v>
          </cell>
          <cell r="C883" t="str">
            <v>2211010 Accum Defd Plant State Income Tax Liab-Noncurr</v>
          </cell>
          <cell r="D883">
            <v>-113198352</v>
          </cell>
          <cell r="E883">
            <v>-85528756</v>
          </cell>
        </row>
        <row r="884">
          <cell r="B884">
            <v>2211020</v>
          </cell>
          <cell r="C884" t="str">
            <v>2211020 Accum Defd Other State Income Tax Liab-Noncurr</v>
          </cell>
          <cell r="D884">
            <v>-30665981</v>
          </cell>
          <cell r="E884">
            <v>-29046127</v>
          </cell>
        </row>
        <row r="885">
          <cell r="B885">
            <v>2211999</v>
          </cell>
          <cell r="C885" t="str">
            <v>2211999 Accum Defd State Inc Tax Liab-NC-Reclass</v>
          </cell>
          <cell r="D885">
            <v>9238752</v>
          </cell>
          <cell r="E885">
            <v>9238752</v>
          </cell>
        </row>
        <row r="886">
          <cell r="B886" t="str">
            <v/>
          </cell>
          <cell r="C886" t="str">
            <v xml:space="preserve">  TOTAL LONG TERM DEFERRED - SIT</v>
          </cell>
          <cell r="D886">
            <v>-91343426.790000007</v>
          </cell>
          <cell r="E886">
            <v>-62789860.479999997</v>
          </cell>
        </row>
        <row r="887">
          <cell r="B887" t="str">
            <v/>
          </cell>
          <cell r="C887" t="str">
            <v>REGULATORY LIABILITY</v>
          </cell>
          <cell r="D887"/>
          <cell r="E887"/>
        </row>
        <row r="888">
          <cell r="B888">
            <v>2220110</v>
          </cell>
          <cell r="C888" t="str">
            <v>2220110 Reg Liab - Excess Deferred Income Tax - NonCurrent</v>
          </cell>
          <cell r="D888">
            <v>-118251878.93000001</v>
          </cell>
          <cell r="E888">
            <v>-84717367.930000007</v>
          </cell>
        </row>
        <row r="889">
          <cell r="B889">
            <v>2220115</v>
          </cell>
          <cell r="C889" t="str">
            <v>2220115 Reg Liab - Excess DIT GU Pending Order</v>
          </cell>
          <cell r="D889">
            <v>-759977</v>
          </cell>
          <cell r="E889">
            <v>-759977</v>
          </cell>
        </row>
        <row r="890">
          <cell r="B890">
            <v>2220120</v>
          </cell>
          <cell r="C890" t="str">
            <v>2220120 Reg Liab - Excess DIT - Gross Up NC</v>
          </cell>
          <cell r="D890">
            <v>-3464696</v>
          </cell>
          <cell r="E890">
            <v>-26371169</v>
          </cell>
        </row>
        <row r="891">
          <cell r="B891">
            <v>2220125</v>
          </cell>
          <cell r="C891" t="str">
            <v>2220125 Reg Liab - Excess DIT - GU Pending Order</v>
          </cell>
          <cell r="D891">
            <v>-224445</v>
          </cell>
          <cell r="E891">
            <v>-224445</v>
          </cell>
        </row>
        <row r="892">
          <cell r="B892">
            <v>2220130</v>
          </cell>
          <cell r="C892" t="str">
            <v>2220130 Reg Liab - TCJA - Jan to June 2018</v>
          </cell>
          <cell r="D892">
            <v>-3087632</v>
          </cell>
          <cell r="E892">
            <v>-3087632</v>
          </cell>
        </row>
        <row r="893">
          <cell r="B893">
            <v>2220140</v>
          </cell>
          <cell r="C893" t="str">
            <v>2220140 Reg Liab - TCJA - July 2018 Fwd</v>
          </cell>
          <cell r="D893">
            <v>1842685.42</v>
          </cell>
          <cell r="E893">
            <v>1842685.42</v>
          </cell>
        </row>
        <row r="894">
          <cell r="B894">
            <v>2220150</v>
          </cell>
          <cell r="C894" t="str">
            <v>2220150 Reg Liab - TCJA - 2018 - Accrued Interest</v>
          </cell>
          <cell r="D894">
            <v>-435515</v>
          </cell>
          <cell r="E894">
            <v>-435515</v>
          </cell>
        </row>
        <row r="895">
          <cell r="B895">
            <v>2220160</v>
          </cell>
          <cell r="C895" t="str">
            <v>2220160 Reg Liab - DIT 2005 KY Rate Dec</v>
          </cell>
          <cell r="D895">
            <v>-0.32</v>
          </cell>
          <cell r="E895">
            <v>-0.32</v>
          </cell>
        </row>
        <row r="896">
          <cell r="B896">
            <v>2220170</v>
          </cell>
          <cell r="C896" t="str">
            <v>2220170 Reg Liab - 481a Benefit</v>
          </cell>
          <cell r="D896">
            <v>-160655101</v>
          </cell>
          <cell r="E896">
            <v>-160655101</v>
          </cell>
        </row>
        <row r="897">
          <cell r="B897">
            <v>2220220</v>
          </cell>
          <cell r="C897" t="str">
            <v>2220220 Reg Liability - Pension Contribution</v>
          </cell>
          <cell r="D897">
            <v>-4329739</v>
          </cell>
          <cell r="E897">
            <v>-3974349</v>
          </cell>
        </row>
        <row r="898">
          <cell r="B898">
            <v>2220260</v>
          </cell>
          <cell r="C898" t="str">
            <v>2220260 Reg Liab - Cost of Removal</v>
          </cell>
          <cell r="D898">
            <v>-858565.48</v>
          </cell>
          <cell r="E898">
            <v>-805931.21</v>
          </cell>
        </row>
        <row r="899">
          <cell r="B899" t="str">
            <v/>
          </cell>
          <cell r="C899" t="str">
            <v xml:space="preserve">  TOTAL REGULATORY LIABILITY</v>
          </cell>
          <cell r="D899">
            <v>-290224864.31</v>
          </cell>
          <cell r="E899">
            <v>-279188802.04000002</v>
          </cell>
        </row>
        <row r="900">
          <cell r="B900">
            <v>2296010</v>
          </cell>
          <cell r="C900" t="str">
            <v>2296010 Asset Retirement Obligation - Non-Current</v>
          </cell>
          <cell r="D900">
            <v>-1347773.86</v>
          </cell>
          <cell r="E900">
            <v>-1336043.3899999999</v>
          </cell>
        </row>
        <row r="901">
          <cell r="B901" t="str">
            <v/>
          </cell>
          <cell r="C901" t="str">
            <v xml:space="preserve">  TOTAL ASSET RETIREMENT OBLIGATIONS</v>
          </cell>
          <cell r="D901">
            <v>-1347773.86</v>
          </cell>
          <cell r="E901">
            <v>-1336043.3899999999</v>
          </cell>
        </row>
        <row r="902">
          <cell r="B902">
            <v>2290020</v>
          </cell>
          <cell r="C902" t="str">
            <v>2290020 Lease Obligation - Noncurrent</v>
          </cell>
          <cell r="D902">
            <v>-43116286.670000002</v>
          </cell>
          <cell r="E902">
            <v>-44776555.32</v>
          </cell>
        </row>
        <row r="903">
          <cell r="B903" t="str">
            <v/>
          </cell>
          <cell r="C903" t="str">
            <v xml:space="preserve">  TOTAL NON-CURRENT OPERATING LEASES</v>
          </cell>
          <cell r="D903">
            <v>-43116286.670000002</v>
          </cell>
          <cell r="E903">
            <v>-44776555.32</v>
          </cell>
        </row>
        <row r="904">
          <cell r="B904">
            <v>2291500</v>
          </cell>
          <cell r="C904" t="str">
            <v>2291500 Noncurrent Liab-TWP Pension Benefit Obligation</v>
          </cell>
          <cell r="D904">
            <v>0</v>
          </cell>
          <cell r="E904">
            <v>-1917079</v>
          </cell>
        </row>
        <row r="905">
          <cell r="B905">
            <v>2291505</v>
          </cell>
          <cell r="C905" t="str">
            <v>2291505 Noncurrent Liab-EGC Pension Benefit Obligation</v>
          </cell>
          <cell r="D905">
            <v>0</v>
          </cell>
          <cell r="E905">
            <v>-4615692</v>
          </cell>
        </row>
        <row r="906">
          <cell r="B906">
            <v>2291506</v>
          </cell>
          <cell r="C906" t="str">
            <v>2291506 Noncurrent Liab-PNG Cos Pension Benefit Obligation</v>
          </cell>
          <cell r="D906">
            <v>0</v>
          </cell>
          <cell r="E906">
            <v>-18802607.960000001</v>
          </cell>
        </row>
        <row r="907">
          <cell r="B907">
            <v>2291507</v>
          </cell>
          <cell r="C907" t="str">
            <v>2291507 Noncurrent Liab-Delta Pension Benefit Obligation</v>
          </cell>
          <cell r="D907">
            <v>0</v>
          </cell>
          <cell r="E907">
            <v>-2357152</v>
          </cell>
        </row>
        <row r="908">
          <cell r="B908">
            <v>2291508</v>
          </cell>
          <cell r="C908" t="str">
            <v>2291508 Noncurrent Liab-Pension Benefit Obligation</v>
          </cell>
          <cell r="D908">
            <v>-26012986.469999999</v>
          </cell>
          <cell r="E908">
            <v>0</v>
          </cell>
        </row>
        <row r="909">
          <cell r="B909">
            <v>2291510</v>
          </cell>
          <cell r="C909" t="str">
            <v>2291510 OPEB EGC 158 Benefit Obligation - Non Current</v>
          </cell>
          <cell r="D909">
            <v>-9019598.2799999993</v>
          </cell>
          <cell r="E909">
            <v>-9102249.7799999993</v>
          </cell>
        </row>
        <row r="910">
          <cell r="B910" t="str">
            <v/>
          </cell>
          <cell r="C910" t="str">
            <v xml:space="preserve">  TOTAL PENSION AND OPEB LIABILITIES</v>
          </cell>
          <cell r="D910">
            <v>-35032584.75</v>
          </cell>
          <cell r="E910">
            <v>-36794780.740000002</v>
          </cell>
        </row>
        <row r="911">
          <cell r="B911">
            <v>2290010</v>
          </cell>
          <cell r="C911" t="str">
            <v>2290010 Deferred Lease Obligation - Noncurr</v>
          </cell>
          <cell r="D911">
            <v>-1883360.65</v>
          </cell>
          <cell r="E911">
            <v>-2392236.1</v>
          </cell>
        </row>
        <row r="912">
          <cell r="B912">
            <v>2291080</v>
          </cell>
          <cell r="C912" t="str">
            <v>2291080 Deferred Compensation - Executives</v>
          </cell>
          <cell r="D912">
            <v>-1486814.78</v>
          </cell>
          <cell r="E912">
            <v>-1543589.25</v>
          </cell>
        </row>
        <row r="913">
          <cell r="B913">
            <v>2291300</v>
          </cell>
          <cell r="C913" t="str">
            <v>2291300 Accrued Other Incentive Pay-LT</v>
          </cell>
          <cell r="D913">
            <v>-72967.990000000005</v>
          </cell>
          <cell r="E913">
            <v>-528779.19999999995</v>
          </cell>
        </row>
        <row r="914">
          <cell r="B914">
            <v>2291450</v>
          </cell>
          <cell r="C914" t="str">
            <v>2291450 Accrued Payroll - Non-compete - LT</v>
          </cell>
          <cell r="D914">
            <v>-1357993.93</v>
          </cell>
          <cell r="E914">
            <v>-1532542.93</v>
          </cell>
        </row>
        <row r="915">
          <cell r="B915">
            <v>2299015</v>
          </cell>
          <cell r="C915" t="str">
            <v>2299015 Accumulated Provision - BFR Rider</v>
          </cell>
          <cell r="D915">
            <v>-95894.38</v>
          </cell>
          <cell r="E915">
            <v>-95894.38</v>
          </cell>
        </row>
        <row r="916">
          <cell r="B916">
            <v>2299025</v>
          </cell>
          <cell r="C916" t="str">
            <v>2299025 Accumulated Provision For Injuries &amp; Damages</v>
          </cell>
          <cell r="D916">
            <v>-10385968</v>
          </cell>
          <cell r="E916">
            <v>-11123468</v>
          </cell>
        </row>
        <row r="917">
          <cell r="B917">
            <v>2299200</v>
          </cell>
          <cell r="C917" t="str">
            <v>2299200 Deferred Credit - Non Current</v>
          </cell>
          <cell r="D917">
            <v>-1604167.7</v>
          </cell>
          <cell r="E917">
            <v>-1878100.59</v>
          </cell>
        </row>
        <row r="918">
          <cell r="B918">
            <v>2299250</v>
          </cell>
          <cell r="C918" t="str">
            <v>2299250 Accrued Other Liabilities - Non Current</v>
          </cell>
          <cell r="D918">
            <v>-5651966.6399999997</v>
          </cell>
          <cell r="E918">
            <v>-5376474.8200000003</v>
          </cell>
        </row>
        <row r="919">
          <cell r="B919" t="str">
            <v/>
          </cell>
          <cell r="C919" t="str">
            <v xml:space="preserve"> TOTAL OTHER (NC Liab)</v>
          </cell>
          <cell r="D919">
            <v>-22539134.07</v>
          </cell>
          <cell r="E919">
            <v>-24471085.27</v>
          </cell>
        </row>
        <row r="920">
          <cell r="B920" t="str">
            <v/>
          </cell>
          <cell r="C920" t="str">
            <v xml:space="preserve">  NONCURRRENT LIABILITIES SUBTOTAL</v>
          </cell>
          <cell r="D920">
            <v>-676804104.38</v>
          </cell>
          <cell r="E920">
            <v>-622456580.49000001</v>
          </cell>
        </row>
        <row r="921">
          <cell r="B921" t="str">
            <v/>
          </cell>
          <cell r="C921" t="str">
            <v xml:space="preserve">  TOTAL LIABILITIES &amp; CAPITAL</v>
          </cell>
          <cell r="D921">
            <v>-5753599555.6400003</v>
          </cell>
          <cell r="E921">
            <v>-5680072576.1999998</v>
          </cell>
        </row>
        <row r="922">
          <cell r="B922" t="str">
            <v/>
          </cell>
          <cell r="C922" t="str">
            <v/>
          </cell>
          <cell r="D922">
            <v>0</v>
          </cell>
          <cell r="E922">
            <v>0</v>
          </cell>
        </row>
        <row r="923">
          <cell r="B923" t="str">
            <v/>
          </cell>
          <cell r="C923" t="str">
            <v/>
          </cell>
          <cell r="D923">
            <v>0</v>
          </cell>
          <cell r="E923">
            <v>0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Consolidated LDC Funding LLC</v>
          </cell>
        </row>
      </sheetData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_NI_Flash"/>
      <sheetName val="GAAP_vs_Non_GAAP"/>
      <sheetName val="OM_Flash"/>
      <sheetName val="budget_download"/>
      <sheetName val="Monthly_Recon"/>
      <sheetName val="actual_download"/>
      <sheetName val="Input_month"/>
      <sheetName val="PY_download"/>
    </sheetNames>
    <sheetDataSet>
      <sheetData sheetId="0">
        <row r="3">
          <cell r="A3" t="str">
            <v>PRELIM RESULTS</v>
          </cell>
        </row>
        <row r="8">
          <cell r="AB8" t="str">
            <v>JANUARY</v>
          </cell>
          <cell r="AC8" t="str">
            <v>FEBRUARY</v>
          </cell>
          <cell r="AD8" t="str">
            <v>MARCH</v>
          </cell>
          <cell r="AE8" t="str">
            <v>APRIL</v>
          </cell>
          <cell r="AF8" t="str">
            <v>MAY</v>
          </cell>
          <cell r="AG8" t="str">
            <v>JUNE</v>
          </cell>
          <cell r="AH8" t="str">
            <v>JULY</v>
          </cell>
          <cell r="AI8" t="str">
            <v>AUGUST</v>
          </cell>
          <cell r="AJ8" t="str">
            <v>SEPTEMBER</v>
          </cell>
          <cell r="AK8" t="str">
            <v>OCTOBER</v>
          </cell>
          <cell r="AL8" t="str">
            <v>NOVEMBER</v>
          </cell>
          <cell r="AM8" t="str">
            <v>DECEMBER</v>
          </cell>
        </row>
        <row r="9">
          <cell r="AB9">
            <v>31130643</v>
          </cell>
          <cell r="AC9">
            <v>29803590</v>
          </cell>
          <cell r="AD9">
            <v>28856006</v>
          </cell>
          <cell r="AE9">
            <v>31214152</v>
          </cell>
          <cell r="AF9">
            <v>32087003</v>
          </cell>
          <cell r="AG9">
            <v>34802842</v>
          </cell>
          <cell r="AH9">
            <v>38680308</v>
          </cell>
          <cell r="AI9">
            <v>36946837</v>
          </cell>
          <cell r="AJ9">
            <v>37771803</v>
          </cell>
          <cell r="AK9">
            <v>34930795</v>
          </cell>
          <cell r="AL9">
            <v>34026859</v>
          </cell>
          <cell r="AM9">
            <v>30904298</v>
          </cell>
        </row>
        <row r="10">
          <cell r="AB10">
            <v>532231</v>
          </cell>
          <cell r="AC10">
            <v>532231</v>
          </cell>
          <cell r="AD10">
            <v>532231</v>
          </cell>
          <cell r="AE10">
            <v>532231</v>
          </cell>
          <cell r="AF10">
            <v>532231</v>
          </cell>
          <cell r="AG10">
            <v>532231</v>
          </cell>
          <cell r="AH10">
            <v>532231</v>
          </cell>
          <cell r="AI10">
            <v>615631</v>
          </cell>
          <cell r="AJ10">
            <v>615631</v>
          </cell>
          <cell r="AK10">
            <v>615631</v>
          </cell>
          <cell r="AL10">
            <v>615631</v>
          </cell>
          <cell r="AM10">
            <v>615631</v>
          </cell>
        </row>
        <row r="11">
          <cell r="AB11">
            <v>306430</v>
          </cell>
          <cell r="AC11">
            <v>305777</v>
          </cell>
          <cell r="AD11">
            <v>505158</v>
          </cell>
          <cell r="AE11">
            <v>312020</v>
          </cell>
          <cell r="AF11">
            <v>307999</v>
          </cell>
          <cell r="AG11">
            <v>307151</v>
          </cell>
          <cell r="AH11">
            <v>312088</v>
          </cell>
          <cell r="AI11">
            <v>315542</v>
          </cell>
          <cell r="AJ11">
            <v>315237</v>
          </cell>
          <cell r="AK11">
            <v>314078</v>
          </cell>
          <cell r="AL11">
            <v>316931</v>
          </cell>
          <cell r="AM11">
            <v>316556</v>
          </cell>
        </row>
        <row r="12">
          <cell r="AB12">
            <v>31969304</v>
          </cell>
          <cell r="AC12">
            <v>30641598</v>
          </cell>
          <cell r="AD12">
            <v>29893395</v>
          </cell>
          <cell r="AE12">
            <v>32058403</v>
          </cell>
          <cell r="AF12">
            <v>32927233</v>
          </cell>
          <cell r="AG12">
            <v>35642224</v>
          </cell>
          <cell r="AH12">
            <v>39524627</v>
          </cell>
          <cell r="AI12">
            <v>37878010</v>
          </cell>
          <cell r="AJ12">
            <v>38702671</v>
          </cell>
          <cell r="AK12">
            <v>35860504</v>
          </cell>
          <cell r="AL12">
            <v>34959421</v>
          </cell>
          <cell r="AM12">
            <v>31836485</v>
          </cell>
        </row>
        <row r="13">
          <cell r="AB13">
            <v>2694136</v>
          </cell>
          <cell r="AC13">
            <v>2528084</v>
          </cell>
          <cell r="AD13">
            <v>2682860</v>
          </cell>
          <cell r="AE13">
            <v>2807833</v>
          </cell>
          <cell r="AF13">
            <v>2967476</v>
          </cell>
          <cell r="AG13">
            <v>3434881</v>
          </cell>
          <cell r="AH13">
            <v>4115708</v>
          </cell>
          <cell r="AI13">
            <v>3857705</v>
          </cell>
          <cell r="AJ13">
            <v>3567695</v>
          </cell>
          <cell r="AK13">
            <v>3030460</v>
          </cell>
          <cell r="AL13">
            <v>2879087</v>
          </cell>
          <cell r="AM13">
            <v>2713283</v>
          </cell>
        </row>
        <row r="14">
          <cell r="AB14">
            <v>936525</v>
          </cell>
          <cell r="AC14">
            <v>870742</v>
          </cell>
          <cell r="AD14">
            <v>938750</v>
          </cell>
          <cell r="AE14">
            <v>945415</v>
          </cell>
          <cell r="AF14">
            <v>969950</v>
          </cell>
          <cell r="AG14">
            <v>976258</v>
          </cell>
          <cell r="AH14">
            <v>1065334</v>
          </cell>
          <cell r="AI14">
            <v>1086444</v>
          </cell>
          <cell r="AJ14">
            <v>1061947</v>
          </cell>
          <cell r="AK14">
            <v>1061672</v>
          </cell>
          <cell r="AL14">
            <v>972395</v>
          </cell>
          <cell r="AM14">
            <v>985545</v>
          </cell>
        </row>
        <row r="15">
          <cell r="AB15">
            <v>1670213</v>
          </cell>
          <cell r="AC15">
            <v>1538151</v>
          </cell>
          <cell r="AD15">
            <v>1799820</v>
          </cell>
          <cell r="AE15">
            <v>1837148</v>
          </cell>
          <cell r="AF15">
            <v>2444933</v>
          </cell>
          <cell r="AG15">
            <v>2913658</v>
          </cell>
          <cell r="AH15">
            <v>3682287</v>
          </cell>
          <cell r="AI15">
            <v>3973101</v>
          </cell>
          <cell r="AJ15">
            <v>3819033</v>
          </cell>
          <cell r="AK15">
            <v>3229334</v>
          </cell>
          <cell r="AL15">
            <v>2567394</v>
          </cell>
          <cell r="AM15">
            <v>2036515</v>
          </cell>
        </row>
        <row r="16">
          <cell r="AB16">
            <v>37270178</v>
          </cell>
          <cell r="AC16">
            <v>35578575</v>
          </cell>
          <cell r="AD16">
            <v>35314825</v>
          </cell>
          <cell r="AE16">
            <v>37648799</v>
          </cell>
          <cell r="AF16">
            <v>39309592</v>
          </cell>
          <cell r="AG16">
            <v>42967021</v>
          </cell>
          <cell r="AH16">
            <v>48387956</v>
          </cell>
          <cell r="AI16">
            <v>46795260</v>
          </cell>
          <cell r="AJ16">
            <v>47151346</v>
          </cell>
          <cell r="AK16">
            <v>43181970</v>
          </cell>
          <cell r="AL16">
            <v>41378297</v>
          </cell>
          <cell r="AM16">
            <v>37571828</v>
          </cell>
        </row>
        <row r="17">
          <cell r="AB17">
            <v>3852190</v>
          </cell>
          <cell r="AC17">
            <v>3735866</v>
          </cell>
          <cell r="AD17">
            <v>3811087</v>
          </cell>
          <cell r="AE17">
            <v>3761826</v>
          </cell>
          <cell r="AF17">
            <v>3901555</v>
          </cell>
          <cell r="AG17">
            <v>3931532</v>
          </cell>
          <cell r="AH17">
            <v>4051309</v>
          </cell>
          <cell r="AI17">
            <v>4056715</v>
          </cell>
          <cell r="AJ17">
            <v>3904068</v>
          </cell>
          <cell r="AK17">
            <v>3845466</v>
          </cell>
          <cell r="AL17">
            <v>3770079</v>
          </cell>
          <cell r="AM17">
            <v>3822521</v>
          </cell>
        </row>
        <row r="18">
          <cell r="AB18">
            <v>3752971</v>
          </cell>
          <cell r="AC18">
            <v>3364162</v>
          </cell>
          <cell r="AD18">
            <v>3736361</v>
          </cell>
          <cell r="AE18">
            <v>3678949</v>
          </cell>
          <cell r="AF18">
            <v>3883959</v>
          </cell>
          <cell r="AG18">
            <v>4209376</v>
          </cell>
          <cell r="AH18">
            <v>4474842</v>
          </cell>
          <cell r="AI18">
            <v>4629481</v>
          </cell>
          <cell r="AJ18">
            <v>4090207</v>
          </cell>
          <cell r="AK18">
            <v>4124061</v>
          </cell>
          <cell r="AL18">
            <v>3585096</v>
          </cell>
          <cell r="AM18">
            <v>3770613</v>
          </cell>
        </row>
        <row r="19">
          <cell r="AB19">
            <v>1838088</v>
          </cell>
          <cell r="AC19">
            <v>1896101</v>
          </cell>
          <cell r="AD19">
            <v>1933535</v>
          </cell>
          <cell r="AE19">
            <v>2001412</v>
          </cell>
          <cell r="AF19">
            <v>2007059</v>
          </cell>
          <cell r="AG19">
            <v>2136247</v>
          </cell>
          <cell r="AH19">
            <v>2120677</v>
          </cell>
          <cell r="AI19">
            <v>2337324</v>
          </cell>
          <cell r="AJ19">
            <v>2115828</v>
          </cell>
          <cell r="AK19">
            <v>2002725</v>
          </cell>
          <cell r="AL19">
            <v>1956230</v>
          </cell>
          <cell r="AM19">
            <v>2098635</v>
          </cell>
        </row>
        <row r="20">
          <cell r="AB20">
            <v>167527</v>
          </cell>
          <cell r="AC20">
            <v>168480</v>
          </cell>
          <cell r="AD20">
            <v>167275</v>
          </cell>
          <cell r="AE20">
            <v>173551</v>
          </cell>
          <cell r="AF20">
            <v>174150</v>
          </cell>
          <cell r="AG20">
            <v>177105</v>
          </cell>
          <cell r="AH20">
            <v>176391</v>
          </cell>
          <cell r="AI20">
            <v>189192</v>
          </cell>
          <cell r="AJ20">
            <v>164914</v>
          </cell>
          <cell r="AK20">
            <v>176850</v>
          </cell>
          <cell r="AL20">
            <v>177044</v>
          </cell>
          <cell r="AM20">
            <v>177238</v>
          </cell>
        </row>
        <row r="22">
          <cell r="AB22">
            <v>9610776</v>
          </cell>
          <cell r="AC22">
            <v>9164609</v>
          </cell>
          <cell r="AD22">
            <v>9648258</v>
          </cell>
          <cell r="AE22">
            <v>9615738</v>
          </cell>
          <cell r="AF22">
            <v>9966723</v>
          </cell>
          <cell r="AG22">
            <v>10454260</v>
          </cell>
          <cell r="AH22">
            <v>10823219</v>
          </cell>
          <cell r="AI22">
            <v>11212712</v>
          </cell>
          <cell r="AJ22">
            <v>10275017</v>
          </cell>
          <cell r="AK22">
            <v>10149102</v>
          </cell>
          <cell r="AL22">
            <v>9488449</v>
          </cell>
          <cell r="AM22">
            <v>9869007</v>
          </cell>
        </row>
        <row r="23">
          <cell r="AB23">
            <v>4277192</v>
          </cell>
          <cell r="AC23">
            <v>4056765</v>
          </cell>
          <cell r="AD23">
            <v>4299724</v>
          </cell>
          <cell r="AE23">
            <v>4485879</v>
          </cell>
          <cell r="AF23">
            <v>4639968</v>
          </cell>
          <cell r="AG23">
            <v>4961401</v>
          </cell>
          <cell r="AH23">
            <v>5074957</v>
          </cell>
          <cell r="AI23">
            <v>5187006</v>
          </cell>
          <cell r="AJ23">
            <v>5092496</v>
          </cell>
          <cell r="AK23">
            <v>4805554</v>
          </cell>
          <cell r="AL23">
            <v>4678708</v>
          </cell>
          <cell r="AM23">
            <v>4557942</v>
          </cell>
        </row>
        <row r="24">
          <cell r="AB24">
            <v>1997747</v>
          </cell>
          <cell r="AC24">
            <v>1867643</v>
          </cell>
          <cell r="AD24">
            <v>1938013</v>
          </cell>
          <cell r="AE24">
            <v>2200741</v>
          </cell>
          <cell r="AF24">
            <v>1992934</v>
          </cell>
          <cell r="AG24">
            <v>2021184</v>
          </cell>
          <cell r="AH24">
            <v>2207308</v>
          </cell>
          <cell r="AI24">
            <v>2169421</v>
          </cell>
          <cell r="AJ24">
            <v>2162653</v>
          </cell>
          <cell r="AK24">
            <v>2329284</v>
          </cell>
          <cell r="AL24">
            <v>2286001</v>
          </cell>
          <cell r="AM24">
            <v>2217104</v>
          </cell>
        </row>
        <row r="25">
          <cell r="AB25">
            <v>1210978</v>
          </cell>
          <cell r="AC25">
            <v>1187679</v>
          </cell>
          <cell r="AD25">
            <v>1174821</v>
          </cell>
          <cell r="AE25">
            <v>1172891</v>
          </cell>
          <cell r="AF25">
            <v>1328203</v>
          </cell>
          <cell r="AG25">
            <v>1344891</v>
          </cell>
          <cell r="AH25">
            <v>1464058</v>
          </cell>
          <cell r="AI25">
            <v>1395524</v>
          </cell>
          <cell r="AJ25">
            <v>1333016</v>
          </cell>
          <cell r="AK25">
            <v>1229144</v>
          </cell>
          <cell r="AL25">
            <v>1225814</v>
          </cell>
          <cell r="AM25">
            <v>1202224</v>
          </cell>
        </row>
        <row r="26">
          <cell r="AB26">
            <v>3611781</v>
          </cell>
          <cell r="AC26">
            <v>3420862</v>
          </cell>
          <cell r="AD26">
            <v>3317864</v>
          </cell>
          <cell r="AE26">
            <v>3386448</v>
          </cell>
          <cell r="AF26">
            <v>3704736</v>
          </cell>
          <cell r="AG26">
            <v>3970665</v>
          </cell>
          <cell r="AH26">
            <v>4287008</v>
          </cell>
          <cell r="AI26">
            <v>4206993</v>
          </cell>
          <cell r="AJ26">
            <v>4631222</v>
          </cell>
          <cell r="AK26">
            <v>4373519</v>
          </cell>
          <cell r="AL26">
            <v>4300331</v>
          </cell>
          <cell r="AM26">
            <v>3915964</v>
          </cell>
        </row>
        <row r="27"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B28">
            <v>31494</v>
          </cell>
          <cell r="AC28">
            <v>31494</v>
          </cell>
          <cell r="AD28">
            <v>35668</v>
          </cell>
          <cell r="AE28">
            <v>31684</v>
          </cell>
          <cell r="AF28">
            <v>31684</v>
          </cell>
          <cell r="AG28">
            <v>31684</v>
          </cell>
          <cell r="AH28">
            <v>35668</v>
          </cell>
          <cell r="AI28">
            <v>31684</v>
          </cell>
          <cell r="AJ28">
            <v>35668</v>
          </cell>
          <cell r="AK28">
            <v>33012</v>
          </cell>
          <cell r="AL28">
            <v>27700</v>
          </cell>
          <cell r="AM28">
            <v>27700</v>
          </cell>
        </row>
        <row r="30">
          <cell r="AB30">
            <v>20739968</v>
          </cell>
          <cell r="AC30">
            <v>19729052</v>
          </cell>
          <cell r="AD30">
            <v>20414348</v>
          </cell>
          <cell r="AE30">
            <v>20893381</v>
          </cell>
          <cell r="AF30">
            <v>21664248</v>
          </cell>
          <cell r="AG30">
            <v>22784085</v>
          </cell>
          <cell r="AH30">
            <v>23892218</v>
          </cell>
          <cell r="AI30">
            <v>24203340</v>
          </cell>
          <cell r="AJ30">
            <v>23530072</v>
          </cell>
          <cell r="AK30">
            <v>22919615</v>
          </cell>
          <cell r="AL30">
            <v>22007003</v>
          </cell>
          <cell r="AM30">
            <v>21789941</v>
          </cell>
        </row>
        <row r="31">
          <cell r="AB31">
            <v>58010146</v>
          </cell>
          <cell r="AC31">
            <v>55307627</v>
          </cell>
          <cell r="AD31">
            <v>55729173</v>
          </cell>
          <cell r="AE31">
            <v>58542180</v>
          </cell>
          <cell r="AF31">
            <v>60973840</v>
          </cell>
          <cell r="AG31">
            <v>65751106</v>
          </cell>
          <cell r="AH31">
            <v>72280174</v>
          </cell>
          <cell r="AI31">
            <v>70998600</v>
          </cell>
          <cell r="AJ31">
            <v>70681418</v>
          </cell>
          <cell r="AK31">
            <v>66101585</v>
          </cell>
          <cell r="AL31">
            <v>63385300</v>
          </cell>
          <cell r="AM31">
            <v>59361769</v>
          </cell>
        </row>
        <row r="32">
          <cell r="AB32">
            <v>907482</v>
          </cell>
          <cell r="AC32">
            <v>910132</v>
          </cell>
          <cell r="AD32">
            <v>1111948</v>
          </cell>
          <cell r="AE32">
            <v>1186627</v>
          </cell>
          <cell r="AF32">
            <v>1088348</v>
          </cell>
          <cell r="AG32">
            <v>1004611</v>
          </cell>
          <cell r="AH32">
            <v>1072031</v>
          </cell>
          <cell r="AI32">
            <v>1079729</v>
          </cell>
          <cell r="AJ32">
            <v>1151468</v>
          </cell>
          <cell r="AK32">
            <v>1142737</v>
          </cell>
          <cell r="AL32">
            <v>1091828</v>
          </cell>
          <cell r="AM32">
            <v>1022760</v>
          </cell>
        </row>
        <row r="33"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5">
          <cell r="AB35">
            <v>907482</v>
          </cell>
          <cell r="AC35">
            <v>910132</v>
          </cell>
          <cell r="AD35">
            <v>1111948</v>
          </cell>
          <cell r="AE35">
            <v>1186627</v>
          </cell>
          <cell r="AF35">
            <v>1088348</v>
          </cell>
          <cell r="AG35">
            <v>1004611</v>
          </cell>
          <cell r="AH35">
            <v>1072031</v>
          </cell>
          <cell r="AI35">
            <v>1079729</v>
          </cell>
          <cell r="AJ35">
            <v>1151468</v>
          </cell>
          <cell r="AK35">
            <v>1142737</v>
          </cell>
          <cell r="AL35">
            <v>1091828</v>
          </cell>
          <cell r="AM35">
            <v>1022760</v>
          </cell>
        </row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40">
          <cell r="AB40">
            <v>58917628</v>
          </cell>
          <cell r="AC40">
            <v>56217759</v>
          </cell>
          <cell r="AD40">
            <v>56841121</v>
          </cell>
          <cell r="AE40">
            <v>59728807</v>
          </cell>
          <cell r="AF40">
            <v>62062188</v>
          </cell>
          <cell r="AG40">
            <v>66755717</v>
          </cell>
          <cell r="AH40">
            <v>73352205</v>
          </cell>
          <cell r="AI40">
            <v>72078329</v>
          </cell>
          <cell r="AJ40">
            <v>71832886</v>
          </cell>
          <cell r="AK40">
            <v>67244322</v>
          </cell>
          <cell r="AL40">
            <v>64477128</v>
          </cell>
          <cell r="AM40">
            <v>60384529</v>
          </cell>
        </row>
        <row r="43">
          <cell r="AB43">
            <v>6702407</v>
          </cell>
          <cell r="AC43">
            <v>6131914</v>
          </cell>
          <cell r="AD43">
            <v>5627305</v>
          </cell>
          <cell r="AE43">
            <v>6697988</v>
          </cell>
          <cell r="AF43">
            <v>6993525</v>
          </cell>
          <cell r="AG43">
            <v>8171024</v>
          </cell>
          <cell r="AH43">
            <v>10659533</v>
          </cell>
          <cell r="AI43">
            <v>9515564</v>
          </cell>
          <cell r="AJ43">
            <v>9959177</v>
          </cell>
          <cell r="AK43">
            <v>8523996</v>
          </cell>
          <cell r="AL43">
            <v>8094729</v>
          </cell>
          <cell r="AM43">
            <v>5950170</v>
          </cell>
        </row>
        <row r="44">
          <cell r="AB44">
            <v>41573</v>
          </cell>
          <cell r="AC44">
            <v>37088</v>
          </cell>
          <cell r="AD44">
            <v>19317</v>
          </cell>
          <cell r="AE44">
            <v>26861</v>
          </cell>
          <cell r="AF44">
            <v>34514</v>
          </cell>
          <cell r="AG44">
            <v>32226</v>
          </cell>
          <cell r="AH44">
            <v>9335</v>
          </cell>
          <cell r="AI44">
            <v>67062</v>
          </cell>
          <cell r="AJ44">
            <v>82948</v>
          </cell>
          <cell r="AK44">
            <v>73865</v>
          </cell>
          <cell r="AL44">
            <v>76715</v>
          </cell>
          <cell r="AM44">
            <v>75223</v>
          </cell>
        </row>
        <row r="45">
          <cell r="AB45">
            <v>6743980</v>
          </cell>
          <cell r="AC45">
            <v>6169002</v>
          </cell>
          <cell r="AD45">
            <v>5646622</v>
          </cell>
          <cell r="AE45">
            <v>6724849</v>
          </cell>
          <cell r="AF45">
            <v>7028039</v>
          </cell>
          <cell r="AG45">
            <v>8203250</v>
          </cell>
          <cell r="AH45">
            <v>10668868</v>
          </cell>
          <cell r="AI45">
            <v>9582626</v>
          </cell>
          <cell r="AJ45">
            <v>10042125</v>
          </cell>
          <cell r="AK45">
            <v>8597861</v>
          </cell>
          <cell r="AL45">
            <v>8171444</v>
          </cell>
          <cell r="AM45">
            <v>6025393</v>
          </cell>
        </row>
        <row r="46">
          <cell r="AB46">
            <v>206478</v>
          </cell>
          <cell r="AC46">
            <v>132852</v>
          </cell>
          <cell r="AD46">
            <v>175543</v>
          </cell>
          <cell r="AE46">
            <v>248574</v>
          </cell>
          <cell r="AF46">
            <v>309341</v>
          </cell>
          <cell r="AG46">
            <v>504817</v>
          </cell>
          <cell r="AH46">
            <v>898667</v>
          </cell>
          <cell r="AI46">
            <v>744694</v>
          </cell>
          <cell r="AJ46">
            <v>621653</v>
          </cell>
          <cell r="AK46">
            <v>355188</v>
          </cell>
          <cell r="AL46">
            <v>292661</v>
          </cell>
          <cell r="AM46">
            <v>191886</v>
          </cell>
        </row>
        <row r="47">
          <cell r="AB47">
            <v>98226</v>
          </cell>
          <cell r="AC47">
            <v>60669</v>
          </cell>
          <cell r="AD47">
            <v>88728</v>
          </cell>
          <cell r="AE47">
            <v>111175</v>
          </cell>
          <cell r="AF47">
            <v>116871</v>
          </cell>
          <cell r="AG47">
            <v>122655</v>
          </cell>
          <cell r="AH47">
            <v>178131</v>
          </cell>
          <cell r="AI47">
            <v>181804</v>
          </cell>
          <cell r="AJ47">
            <v>173234</v>
          </cell>
          <cell r="AK47">
            <v>177854</v>
          </cell>
          <cell r="AL47">
            <v>115313</v>
          </cell>
          <cell r="AM47">
            <v>113328</v>
          </cell>
        </row>
        <row r="48">
          <cell r="AB48">
            <v>-326127</v>
          </cell>
          <cell r="AC48">
            <v>-372184</v>
          </cell>
          <cell r="AD48">
            <v>-256442</v>
          </cell>
          <cell r="AE48">
            <v>-197415</v>
          </cell>
          <cell r="AF48">
            <v>98178</v>
          </cell>
          <cell r="AG48">
            <v>372851</v>
          </cell>
          <cell r="AH48">
            <v>831476</v>
          </cell>
          <cell r="AI48">
            <v>976113</v>
          </cell>
          <cell r="AJ48">
            <v>898178</v>
          </cell>
          <cell r="AK48">
            <v>600447</v>
          </cell>
          <cell r="AL48">
            <v>244112</v>
          </cell>
          <cell r="AM48">
            <v>-87024</v>
          </cell>
        </row>
        <row r="49">
          <cell r="AB49">
            <v>6722557</v>
          </cell>
          <cell r="AC49">
            <v>5990339</v>
          </cell>
          <cell r="AD49">
            <v>5654451</v>
          </cell>
          <cell r="AE49">
            <v>6887183</v>
          </cell>
          <cell r="AF49">
            <v>7552429</v>
          </cell>
          <cell r="AG49">
            <v>9203573</v>
          </cell>
          <cell r="AH49">
            <v>12577142</v>
          </cell>
          <cell r="AI49">
            <v>11485237</v>
          </cell>
          <cell r="AJ49">
            <v>11735190</v>
          </cell>
          <cell r="AK49">
            <v>9731350</v>
          </cell>
          <cell r="AL49">
            <v>8823530</v>
          </cell>
          <cell r="AM49">
            <v>6243583</v>
          </cell>
        </row>
        <row r="50">
          <cell r="AB50">
            <v>558910</v>
          </cell>
          <cell r="AC50">
            <v>531055</v>
          </cell>
          <cell r="AD50">
            <v>521285</v>
          </cell>
          <cell r="AE50">
            <v>524413</v>
          </cell>
          <cell r="AF50">
            <v>575079</v>
          </cell>
          <cell r="AG50">
            <v>554915</v>
          </cell>
          <cell r="AH50">
            <v>671489</v>
          </cell>
          <cell r="AI50">
            <v>628493</v>
          </cell>
          <cell r="AJ50">
            <v>604767</v>
          </cell>
          <cell r="AK50">
            <v>568711</v>
          </cell>
          <cell r="AL50">
            <v>516233</v>
          </cell>
          <cell r="AM50">
            <v>534797</v>
          </cell>
        </row>
        <row r="51">
          <cell r="AB51">
            <v>287730</v>
          </cell>
          <cell r="AC51">
            <v>78016</v>
          </cell>
          <cell r="AD51">
            <v>250184</v>
          </cell>
          <cell r="AE51">
            <v>218822</v>
          </cell>
          <cell r="AF51">
            <v>305779</v>
          </cell>
          <cell r="AG51">
            <v>478209</v>
          </cell>
          <cell r="AH51">
            <v>734477</v>
          </cell>
          <cell r="AI51">
            <v>840123</v>
          </cell>
          <cell r="AJ51">
            <v>525271</v>
          </cell>
          <cell r="AK51">
            <v>520088</v>
          </cell>
          <cell r="AL51">
            <v>187029</v>
          </cell>
          <cell r="AM51">
            <v>246636</v>
          </cell>
        </row>
        <row r="52">
          <cell r="AB52">
            <v>215810</v>
          </cell>
          <cell r="AC52">
            <v>272386</v>
          </cell>
          <cell r="AD52">
            <v>225456</v>
          </cell>
          <cell r="AE52">
            <v>310709</v>
          </cell>
          <cell r="AF52">
            <v>297294</v>
          </cell>
          <cell r="AG52">
            <v>369515</v>
          </cell>
          <cell r="AH52">
            <v>370920</v>
          </cell>
          <cell r="AI52">
            <v>480589</v>
          </cell>
          <cell r="AJ52">
            <v>352598</v>
          </cell>
          <cell r="AK52">
            <v>301766</v>
          </cell>
          <cell r="AL52">
            <v>286234</v>
          </cell>
          <cell r="AM52">
            <v>365925</v>
          </cell>
        </row>
        <row r="53">
          <cell r="AB53">
            <v>-3094</v>
          </cell>
          <cell r="AC53">
            <v>5811</v>
          </cell>
          <cell r="AD53">
            <v>-5589</v>
          </cell>
          <cell r="AE53">
            <v>720</v>
          </cell>
          <cell r="AF53">
            <v>490</v>
          </cell>
          <cell r="AG53">
            <v>2760</v>
          </cell>
          <cell r="AH53">
            <v>-2445</v>
          </cell>
          <cell r="AI53">
            <v>7740</v>
          </cell>
          <cell r="AJ53">
            <v>-6536</v>
          </cell>
          <cell r="AK53">
            <v>-946</v>
          </cell>
          <cell r="AL53">
            <v>4179</v>
          </cell>
          <cell r="AM53">
            <v>267</v>
          </cell>
        </row>
        <row r="55">
          <cell r="AB55">
            <v>1059356</v>
          </cell>
          <cell r="AC55">
            <v>887268</v>
          </cell>
          <cell r="AD55">
            <v>991336</v>
          </cell>
          <cell r="AE55">
            <v>1054664</v>
          </cell>
          <cell r="AF55">
            <v>1178642</v>
          </cell>
          <cell r="AG55">
            <v>1405399</v>
          </cell>
          <cell r="AH55">
            <v>1774441</v>
          </cell>
          <cell r="AI55">
            <v>1956945</v>
          </cell>
          <cell r="AJ55">
            <v>1476100</v>
          </cell>
          <cell r="AK55">
            <v>1389619</v>
          </cell>
          <cell r="AL55">
            <v>993675</v>
          </cell>
          <cell r="AM55">
            <v>1147625</v>
          </cell>
        </row>
        <row r="56">
          <cell r="AB56">
            <v>1669179</v>
          </cell>
          <cell r="AC56">
            <v>354546</v>
          </cell>
          <cell r="AD56">
            <v>349234</v>
          </cell>
          <cell r="AE56">
            <v>458651</v>
          </cell>
          <cell r="AF56">
            <v>490308</v>
          </cell>
          <cell r="AG56">
            <v>625157</v>
          </cell>
          <cell r="AH56">
            <v>698097</v>
          </cell>
          <cell r="AI56">
            <v>739420</v>
          </cell>
          <cell r="AJ56">
            <v>654197</v>
          </cell>
          <cell r="AK56">
            <v>587665</v>
          </cell>
          <cell r="AL56">
            <v>588511</v>
          </cell>
          <cell r="AM56">
            <v>513034</v>
          </cell>
        </row>
        <row r="57">
          <cell r="AB57">
            <v>49845</v>
          </cell>
          <cell r="AC57">
            <v>-50044</v>
          </cell>
          <cell r="AD57">
            <v>-61389</v>
          </cell>
          <cell r="AE57">
            <v>132476</v>
          </cell>
          <cell r="AF57">
            <v>-28527</v>
          </cell>
          <cell r="AG57">
            <v>26446</v>
          </cell>
          <cell r="AH57">
            <v>151989</v>
          </cell>
          <cell r="AI57">
            <v>116904</v>
          </cell>
          <cell r="AJ57">
            <v>131542</v>
          </cell>
          <cell r="AK57">
            <v>212548</v>
          </cell>
          <cell r="AL57">
            <v>208569</v>
          </cell>
          <cell r="AM57">
            <v>173936</v>
          </cell>
        </row>
        <row r="58">
          <cell r="AB58">
            <v>139367</v>
          </cell>
          <cell r="AC58">
            <v>120511</v>
          </cell>
          <cell r="AD58">
            <v>84963</v>
          </cell>
          <cell r="AE58">
            <v>61472</v>
          </cell>
          <cell r="AF58">
            <v>162235</v>
          </cell>
          <cell r="AG58">
            <v>148844</v>
          </cell>
          <cell r="AH58">
            <v>218226</v>
          </cell>
          <cell r="AI58">
            <v>151117</v>
          </cell>
          <cell r="AJ58">
            <v>138240</v>
          </cell>
          <cell r="AK58">
            <v>111073</v>
          </cell>
          <cell r="AL58">
            <v>129117</v>
          </cell>
          <cell r="AM58">
            <v>80676</v>
          </cell>
        </row>
        <row r="59">
          <cell r="AB59">
            <v>66686</v>
          </cell>
          <cell r="AC59">
            <v>-14099</v>
          </cell>
          <cell r="AD59">
            <v>-174267</v>
          </cell>
          <cell r="AE59">
            <v>-115810</v>
          </cell>
          <cell r="AF59">
            <v>26103</v>
          </cell>
          <cell r="AG59">
            <v>133581</v>
          </cell>
          <cell r="AH59">
            <v>326679</v>
          </cell>
          <cell r="AI59">
            <v>372455</v>
          </cell>
          <cell r="AJ59">
            <v>630653</v>
          </cell>
          <cell r="AK59">
            <v>541795</v>
          </cell>
          <cell r="AL59">
            <v>520010</v>
          </cell>
          <cell r="AM59">
            <v>282532</v>
          </cell>
        </row>
        <row r="60"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B61">
            <v>554</v>
          </cell>
          <cell r="AC61">
            <v>-106</v>
          </cell>
          <cell r="AD61">
            <v>1285</v>
          </cell>
          <cell r="AE61">
            <v>588</v>
          </cell>
          <cell r="AF61">
            <v>-71</v>
          </cell>
          <cell r="AG61">
            <v>405</v>
          </cell>
          <cell r="AH61">
            <v>1468</v>
          </cell>
          <cell r="AI61">
            <v>-194</v>
          </cell>
          <cell r="AJ61">
            <v>1407</v>
          </cell>
          <cell r="AK61">
            <v>1278</v>
          </cell>
          <cell r="AL61">
            <v>-1441</v>
          </cell>
          <cell r="AM61">
            <v>-659</v>
          </cell>
        </row>
        <row r="63">
          <cell r="AB63">
            <v>2984987</v>
          </cell>
          <cell r="AC63">
            <v>1298076</v>
          </cell>
          <cell r="AD63">
            <v>1191162</v>
          </cell>
          <cell r="AE63">
            <v>1592041</v>
          </cell>
          <cell r="AF63">
            <v>1828690</v>
          </cell>
          <cell r="AG63">
            <v>2339832</v>
          </cell>
          <cell r="AH63">
            <v>3170900</v>
          </cell>
          <cell r="AI63">
            <v>3336647</v>
          </cell>
          <cell r="AJ63">
            <v>3032139</v>
          </cell>
          <cell r="AK63">
            <v>2843978</v>
          </cell>
          <cell r="AL63">
            <v>2438441</v>
          </cell>
          <cell r="AM63">
            <v>2197144</v>
          </cell>
        </row>
        <row r="64">
          <cell r="AB64">
            <v>9707544</v>
          </cell>
          <cell r="AC64">
            <v>7288415</v>
          </cell>
          <cell r="AD64">
            <v>6845613</v>
          </cell>
          <cell r="AE64">
            <v>8479224</v>
          </cell>
          <cell r="AF64">
            <v>9381119</v>
          </cell>
          <cell r="AG64">
            <v>11543405</v>
          </cell>
          <cell r="AH64">
            <v>15748042</v>
          </cell>
          <cell r="AI64">
            <v>14821884</v>
          </cell>
          <cell r="AJ64">
            <v>14767329</v>
          </cell>
          <cell r="AK64">
            <v>12575328</v>
          </cell>
          <cell r="AL64">
            <v>11261971</v>
          </cell>
          <cell r="AM64">
            <v>8440727</v>
          </cell>
        </row>
        <row r="65">
          <cell r="AB65">
            <v>-6788</v>
          </cell>
          <cell r="AC65">
            <v>-10084</v>
          </cell>
          <cell r="AD65">
            <v>81013</v>
          </cell>
          <cell r="AE65">
            <v>108851</v>
          </cell>
          <cell r="AF65">
            <v>107903</v>
          </cell>
          <cell r="AG65">
            <v>56391</v>
          </cell>
          <cell r="AH65">
            <v>60748</v>
          </cell>
          <cell r="AI65">
            <v>67237</v>
          </cell>
          <cell r="AJ65">
            <v>102406</v>
          </cell>
          <cell r="AK65">
            <v>89671</v>
          </cell>
          <cell r="AL65">
            <v>78422</v>
          </cell>
          <cell r="AM65">
            <v>42096</v>
          </cell>
        </row>
        <row r="66"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8">
          <cell r="AB68">
            <v>-6788</v>
          </cell>
          <cell r="AC68">
            <v>-10084</v>
          </cell>
          <cell r="AD68">
            <v>81013</v>
          </cell>
          <cell r="AE68">
            <v>108851</v>
          </cell>
          <cell r="AF68">
            <v>107903</v>
          </cell>
          <cell r="AG68">
            <v>56391</v>
          </cell>
          <cell r="AH68">
            <v>60748</v>
          </cell>
          <cell r="AI68">
            <v>67237</v>
          </cell>
          <cell r="AJ68">
            <v>102406</v>
          </cell>
          <cell r="AK68">
            <v>89671</v>
          </cell>
          <cell r="AL68">
            <v>78422</v>
          </cell>
          <cell r="AM68">
            <v>42096</v>
          </cell>
        </row>
        <row r="69">
          <cell r="AB69">
            <v>-66023</v>
          </cell>
          <cell r="AC69">
            <v>-66311</v>
          </cell>
          <cell r="AD69">
            <v>-7105</v>
          </cell>
          <cell r="AE69">
            <v>-16416</v>
          </cell>
          <cell r="AF69">
            <v>-21374</v>
          </cell>
          <cell r="AG69">
            <v>-66995</v>
          </cell>
          <cell r="AH69">
            <v>-19242</v>
          </cell>
          <cell r="AI69">
            <v>-15060</v>
          </cell>
          <cell r="AJ69">
            <v>-66482</v>
          </cell>
          <cell r="AK69">
            <v>-14919</v>
          </cell>
          <cell r="AL69">
            <v>-15484</v>
          </cell>
          <cell r="AM69">
            <v>-199767</v>
          </cell>
        </row>
        <row r="71">
          <cell r="AB71">
            <v>-66023</v>
          </cell>
          <cell r="AC71">
            <v>-66311</v>
          </cell>
          <cell r="AD71">
            <v>-7105</v>
          </cell>
          <cell r="AE71">
            <v>-16416</v>
          </cell>
          <cell r="AF71">
            <v>-21374</v>
          </cell>
          <cell r="AG71">
            <v>-66995</v>
          </cell>
          <cell r="AH71">
            <v>-19242</v>
          </cell>
          <cell r="AI71">
            <v>-15060</v>
          </cell>
          <cell r="AJ71">
            <v>-66482</v>
          </cell>
          <cell r="AK71">
            <v>-14919</v>
          </cell>
          <cell r="AL71">
            <v>-15484</v>
          </cell>
          <cell r="AM71">
            <v>-199767</v>
          </cell>
        </row>
        <row r="73">
          <cell r="AB73">
            <v>9634733</v>
          </cell>
          <cell r="AC73">
            <v>7212020</v>
          </cell>
          <cell r="AD73">
            <v>6919521</v>
          </cell>
          <cell r="AE73">
            <v>8571659</v>
          </cell>
          <cell r="AF73">
            <v>9467648</v>
          </cell>
          <cell r="AG73">
            <v>11532801</v>
          </cell>
          <cell r="AH73">
            <v>15789548</v>
          </cell>
          <cell r="AI73">
            <v>14874061</v>
          </cell>
          <cell r="AJ73">
            <v>14803253</v>
          </cell>
          <cell r="AK73">
            <v>12650080</v>
          </cell>
          <cell r="AL73">
            <v>11324909</v>
          </cell>
          <cell r="AM73">
            <v>8283056</v>
          </cell>
        </row>
      </sheetData>
      <sheetData sheetId="1" refreshError="1"/>
      <sheetData sheetId="2">
        <row r="8">
          <cell r="B8" t="str">
            <v>JANUARY</v>
          </cell>
          <cell r="C8" t="str">
            <v>FEBRUARY</v>
          </cell>
          <cell r="D8" t="str">
            <v>MARCH</v>
          </cell>
          <cell r="E8" t="str">
            <v>APRIL</v>
          </cell>
          <cell r="F8" t="str">
            <v>MAY</v>
          </cell>
          <cell r="G8" t="str">
            <v>JUNE</v>
          </cell>
          <cell r="H8" t="str">
            <v>JULY</v>
          </cell>
          <cell r="I8" t="str">
            <v>AUGUST</v>
          </cell>
          <cell r="J8" t="str">
            <v>SEPTEMBER</v>
          </cell>
          <cell r="K8" t="str">
            <v>OCTOBER</v>
          </cell>
          <cell r="L8" t="str">
            <v>NOVEMBER</v>
          </cell>
          <cell r="M8" t="str">
            <v>DECEMBER</v>
          </cell>
          <cell r="AB8" t="str">
            <v>JANUARY</v>
          </cell>
          <cell r="AC8" t="str">
            <v>FEBRUARY</v>
          </cell>
          <cell r="AD8" t="str">
            <v>MARCH</v>
          </cell>
          <cell r="AE8" t="str">
            <v>APRIL</v>
          </cell>
          <cell r="AF8" t="str">
            <v>MAY</v>
          </cell>
          <cell r="AG8" t="str">
            <v>JUNE</v>
          </cell>
          <cell r="AH8" t="str">
            <v>JULY</v>
          </cell>
          <cell r="AI8" t="str">
            <v>AUGUST</v>
          </cell>
          <cell r="AJ8" t="str">
            <v>SEPTEMBER</v>
          </cell>
          <cell r="AK8" t="str">
            <v>OCTOBER</v>
          </cell>
          <cell r="AL8" t="str">
            <v>NOVEMBER</v>
          </cell>
          <cell r="AM8" t="str">
            <v>DECEMBER</v>
          </cell>
        </row>
        <row r="9">
          <cell r="B9">
            <v>9728726</v>
          </cell>
          <cell r="C9">
            <v>9550305</v>
          </cell>
          <cell r="D9">
            <v>9791466</v>
          </cell>
          <cell r="E9">
            <v>8808947</v>
          </cell>
          <cell r="F9">
            <v>9573726</v>
          </cell>
          <cell r="G9">
            <v>10852868</v>
          </cell>
          <cell r="H9">
            <v>10274301</v>
          </cell>
          <cell r="I9">
            <v>10693639</v>
          </cell>
          <cell r="J9">
            <v>7929382</v>
          </cell>
          <cell r="K9">
            <v>9785708</v>
          </cell>
          <cell r="L9">
            <v>9805714</v>
          </cell>
          <cell r="M9">
            <v>8290717</v>
          </cell>
          <cell r="AB9">
            <v>9730316</v>
          </cell>
          <cell r="AC9">
            <v>9499913</v>
          </cell>
          <cell r="AD9">
            <v>10294194</v>
          </cell>
          <cell r="AE9">
            <v>9709486</v>
          </cell>
          <cell r="AF9">
            <v>10015154</v>
          </cell>
          <cell r="AG9">
            <v>10682376</v>
          </cell>
          <cell r="AH9">
            <v>10162330</v>
          </cell>
          <cell r="AI9">
            <v>10398214</v>
          </cell>
          <cell r="AJ9">
            <v>10446159</v>
          </cell>
          <cell r="AK9">
            <v>9781052</v>
          </cell>
          <cell r="AL9">
            <v>9697014</v>
          </cell>
          <cell r="AM9">
            <v>10188783</v>
          </cell>
        </row>
        <row r="10">
          <cell r="B10">
            <v>400459</v>
          </cell>
          <cell r="C10">
            <v>364120</v>
          </cell>
          <cell r="D10">
            <v>533098</v>
          </cell>
          <cell r="E10">
            <v>317803</v>
          </cell>
          <cell r="F10">
            <v>386143</v>
          </cell>
          <cell r="G10">
            <v>489131</v>
          </cell>
          <cell r="H10">
            <v>421197</v>
          </cell>
          <cell r="I10">
            <v>411352</v>
          </cell>
          <cell r="J10">
            <v>383905</v>
          </cell>
          <cell r="K10">
            <v>359712</v>
          </cell>
          <cell r="L10">
            <v>351342</v>
          </cell>
          <cell r="M10">
            <v>451336</v>
          </cell>
          <cell r="AB10">
            <v>373837</v>
          </cell>
          <cell r="AC10">
            <v>363539</v>
          </cell>
          <cell r="AD10">
            <v>375039</v>
          </cell>
          <cell r="AE10">
            <v>375585</v>
          </cell>
          <cell r="AF10">
            <v>373696</v>
          </cell>
          <cell r="AG10">
            <v>377634</v>
          </cell>
          <cell r="AH10">
            <v>376951</v>
          </cell>
          <cell r="AI10">
            <v>374738</v>
          </cell>
          <cell r="AJ10">
            <v>372301</v>
          </cell>
          <cell r="AK10">
            <v>374679</v>
          </cell>
          <cell r="AL10">
            <v>369664</v>
          </cell>
          <cell r="AM10">
            <v>372263</v>
          </cell>
        </row>
        <row r="11">
          <cell r="B11">
            <v>10129185</v>
          </cell>
          <cell r="C11">
            <v>9914425</v>
          </cell>
          <cell r="D11">
            <v>10324564</v>
          </cell>
          <cell r="E11">
            <v>9126750</v>
          </cell>
          <cell r="F11">
            <v>9959869</v>
          </cell>
          <cell r="G11">
            <v>11341999</v>
          </cell>
          <cell r="H11">
            <v>10695498</v>
          </cell>
          <cell r="I11">
            <v>11104991</v>
          </cell>
          <cell r="J11">
            <v>8313287</v>
          </cell>
          <cell r="K11">
            <v>10145420</v>
          </cell>
          <cell r="L11">
            <v>10157056</v>
          </cell>
          <cell r="M11">
            <v>8742053</v>
          </cell>
          <cell r="AB11">
            <v>10104153</v>
          </cell>
          <cell r="AC11">
            <v>9863452</v>
          </cell>
          <cell r="AD11">
            <v>10669233</v>
          </cell>
          <cell r="AE11">
            <v>10085071</v>
          </cell>
          <cell r="AF11">
            <v>10388850</v>
          </cell>
          <cell r="AG11">
            <v>11060010</v>
          </cell>
          <cell r="AH11">
            <v>10539281</v>
          </cell>
          <cell r="AI11">
            <v>10772952</v>
          </cell>
          <cell r="AJ11">
            <v>10818460</v>
          </cell>
          <cell r="AK11">
            <v>10155731</v>
          </cell>
          <cell r="AL11">
            <v>10066678</v>
          </cell>
          <cell r="AM11">
            <v>10561046</v>
          </cell>
        </row>
        <row r="12">
          <cell r="B12">
            <v>1225606</v>
          </cell>
          <cell r="C12">
            <v>1118814</v>
          </cell>
          <cell r="D12">
            <v>1047385</v>
          </cell>
          <cell r="E12">
            <v>1257718</v>
          </cell>
          <cell r="F12">
            <v>1176873</v>
          </cell>
          <cell r="G12">
            <v>1236232</v>
          </cell>
          <cell r="H12">
            <v>1296553</v>
          </cell>
          <cell r="I12">
            <v>1305713</v>
          </cell>
          <cell r="J12">
            <v>1170755</v>
          </cell>
          <cell r="K12">
            <v>1118507</v>
          </cell>
          <cell r="L12">
            <v>1158726</v>
          </cell>
          <cell r="M12">
            <v>1259973</v>
          </cell>
          <cell r="AB12">
            <v>1218257</v>
          </cell>
          <cell r="AC12">
            <v>1188618</v>
          </cell>
          <cell r="AD12">
            <v>1256274</v>
          </cell>
          <cell r="AE12">
            <v>1246050</v>
          </cell>
          <cell r="AF12">
            <v>1290102</v>
          </cell>
          <cell r="AG12">
            <v>1392021</v>
          </cell>
          <cell r="AH12">
            <v>1368425</v>
          </cell>
          <cell r="AI12">
            <v>1383155</v>
          </cell>
          <cell r="AJ12">
            <v>1322722</v>
          </cell>
          <cell r="AK12">
            <v>1261369</v>
          </cell>
          <cell r="AL12">
            <v>1229599</v>
          </cell>
          <cell r="AM12">
            <v>1241730</v>
          </cell>
        </row>
        <row r="13">
          <cell r="B13">
            <v>470180</v>
          </cell>
          <cell r="C13">
            <v>452252</v>
          </cell>
          <cell r="D13">
            <v>497853</v>
          </cell>
          <cell r="E13">
            <v>453814</v>
          </cell>
          <cell r="F13">
            <v>462824</v>
          </cell>
          <cell r="G13">
            <v>498723</v>
          </cell>
          <cell r="H13">
            <v>467093</v>
          </cell>
          <cell r="I13">
            <v>510663</v>
          </cell>
          <cell r="J13">
            <v>472553</v>
          </cell>
          <cell r="K13">
            <v>440896</v>
          </cell>
          <cell r="L13">
            <v>494295</v>
          </cell>
          <cell r="M13">
            <v>558183</v>
          </cell>
          <cell r="AB13">
            <v>481080</v>
          </cell>
          <cell r="AC13">
            <v>479429</v>
          </cell>
          <cell r="AD13">
            <v>492341</v>
          </cell>
          <cell r="AE13">
            <v>469806</v>
          </cell>
          <cell r="AF13">
            <v>484220</v>
          </cell>
          <cell r="AG13">
            <v>481620</v>
          </cell>
          <cell r="AH13">
            <v>474764</v>
          </cell>
          <cell r="AI13">
            <v>488495</v>
          </cell>
          <cell r="AJ13">
            <v>478055</v>
          </cell>
          <cell r="AK13">
            <v>469774</v>
          </cell>
          <cell r="AL13">
            <v>485305</v>
          </cell>
          <cell r="AM13">
            <v>500951</v>
          </cell>
        </row>
        <row r="14">
          <cell r="B14">
            <v>955472</v>
          </cell>
          <cell r="C14">
            <v>853470</v>
          </cell>
          <cell r="D14">
            <v>893929</v>
          </cell>
          <cell r="E14">
            <v>904704</v>
          </cell>
          <cell r="F14">
            <v>918009</v>
          </cell>
          <cell r="G14">
            <v>1001670</v>
          </cell>
          <cell r="H14">
            <v>1016998</v>
          </cell>
          <cell r="I14">
            <v>1093774</v>
          </cell>
          <cell r="J14">
            <v>973090</v>
          </cell>
          <cell r="K14">
            <v>912459</v>
          </cell>
          <cell r="L14">
            <v>777166</v>
          </cell>
          <cell r="M14">
            <v>757121</v>
          </cell>
          <cell r="AB14">
            <v>935483</v>
          </cell>
          <cell r="AC14">
            <v>879939</v>
          </cell>
          <cell r="AD14">
            <v>944662</v>
          </cell>
          <cell r="AE14">
            <v>887350</v>
          </cell>
          <cell r="AF14">
            <v>1003014</v>
          </cell>
          <cell r="AG14">
            <v>1013777</v>
          </cell>
          <cell r="AH14">
            <v>1017515</v>
          </cell>
          <cell r="AI14">
            <v>1067469</v>
          </cell>
          <cell r="AJ14">
            <v>1041446</v>
          </cell>
          <cell r="AK14">
            <v>946933</v>
          </cell>
          <cell r="AL14">
            <v>877649</v>
          </cell>
          <cell r="AM14">
            <v>896485</v>
          </cell>
        </row>
        <row r="15">
          <cell r="B15">
            <v>12780443</v>
          </cell>
          <cell r="C15">
            <v>12338961</v>
          </cell>
          <cell r="D15">
            <v>12763731</v>
          </cell>
          <cell r="E15">
            <v>11742986</v>
          </cell>
          <cell r="F15">
            <v>12517575</v>
          </cell>
          <cell r="G15">
            <v>14078624</v>
          </cell>
          <cell r="H15">
            <v>13476142</v>
          </cell>
          <cell r="I15">
            <v>14015141</v>
          </cell>
          <cell r="J15">
            <v>10929685</v>
          </cell>
          <cell r="K15">
            <v>12617282</v>
          </cell>
          <cell r="L15">
            <v>12587243</v>
          </cell>
          <cell r="M15">
            <v>11317330</v>
          </cell>
          <cell r="AB15">
            <v>12738973</v>
          </cell>
          <cell r="AC15">
            <v>12411438</v>
          </cell>
          <cell r="AD15">
            <v>13362510</v>
          </cell>
          <cell r="AE15">
            <v>12688277</v>
          </cell>
          <cell r="AF15">
            <v>13166186</v>
          </cell>
          <cell r="AG15">
            <v>13947428</v>
          </cell>
          <cell r="AH15">
            <v>13399985</v>
          </cell>
          <cell r="AI15">
            <v>13712071</v>
          </cell>
          <cell r="AJ15">
            <v>13660683</v>
          </cell>
          <cell r="AK15">
            <v>12833807</v>
          </cell>
          <cell r="AL15">
            <v>12659231</v>
          </cell>
          <cell r="AM15">
            <v>13200212</v>
          </cell>
        </row>
        <row r="16">
          <cell r="B16">
            <v>1440286</v>
          </cell>
          <cell r="C16">
            <v>1366132</v>
          </cell>
          <cell r="D16">
            <v>1456739</v>
          </cell>
          <cell r="E16">
            <v>1407247</v>
          </cell>
          <cell r="F16">
            <v>1504941</v>
          </cell>
          <cell r="G16">
            <v>1507029</v>
          </cell>
          <cell r="H16">
            <v>1549231</v>
          </cell>
          <cell r="I16">
            <v>1493672</v>
          </cell>
          <cell r="J16">
            <v>1448452</v>
          </cell>
          <cell r="K16">
            <v>1456074</v>
          </cell>
          <cell r="L16">
            <v>1468815</v>
          </cell>
          <cell r="M16">
            <v>1546616</v>
          </cell>
          <cell r="AB16">
            <v>1550929</v>
          </cell>
          <cell r="AC16">
            <v>1500452</v>
          </cell>
          <cell r="AD16">
            <v>1558758</v>
          </cell>
          <cell r="AE16">
            <v>1534180</v>
          </cell>
          <cell r="AF16">
            <v>1588705</v>
          </cell>
          <cell r="AG16">
            <v>1646857</v>
          </cell>
          <cell r="AH16">
            <v>1570035</v>
          </cell>
          <cell r="AI16">
            <v>1630285</v>
          </cell>
          <cell r="AJ16">
            <v>1528676</v>
          </cell>
          <cell r="AK16">
            <v>1525831</v>
          </cell>
          <cell r="AL16">
            <v>1540038</v>
          </cell>
          <cell r="AM16">
            <v>1553415</v>
          </cell>
        </row>
        <row r="17">
          <cell r="B17">
            <v>1648958</v>
          </cell>
          <cell r="C17">
            <v>1571759</v>
          </cell>
          <cell r="D17">
            <v>1649444</v>
          </cell>
          <cell r="E17">
            <v>1571019</v>
          </cell>
          <cell r="F17">
            <v>1630758</v>
          </cell>
          <cell r="G17">
            <v>1485679</v>
          </cell>
          <cell r="H17">
            <v>1626021</v>
          </cell>
          <cell r="I17">
            <v>1807317</v>
          </cell>
          <cell r="J17">
            <v>1601259</v>
          </cell>
          <cell r="K17">
            <v>1587411</v>
          </cell>
          <cell r="L17">
            <v>1637247</v>
          </cell>
          <cell r="M17">
            <v>1625077</v>
          </cell>
          <cell r="AB17">
            <v>1685537</v>
          </cell>
          <cell r="AC17">
            <v>1626211</v>
          </cell>
          <cell r="AD17">
            <v>1730500</v>
          </cell>
          <cell r="AE17">
            <v>1724857</v>
          </cell>
          <cell r="AF17">
            <v>1776858</v>
          </cell>
          <cell r="AG17">
            <v>1836999</v>
          </cell>
          <cell r="AH17">
            <v>1706770</v>
          </cell>
          <cell r="AI17">
            <v>1697757</v>
          </cell>
          <cell r="AJ17">
            <v>1644726</v>
          </cell>
          <cell r="AK17">
            <v>1674260</v>
          </cell>
          <cell r="AL17">
            <v>1645843</v>
          </cell>
          <cell r="AM17">
            <v>1739687</v>
          </cell>
        </row>
        <row r="18">
          <cell r="B18">
            <v>868156</v>
          </cell>
          <cell r="C18">
            <v>838593</v>
          </cell>
          <cell r="D18">
            <v>935066</v>
          </cell>
          <cell r="E18">
            <v>878634</v>
          </cell>
          <cell r="F18">
            <v>860235</v>
          </cell>
          <cell r="G18">
            <v>870740</v>
          </cell>
          <cell r="H18">
            <v>877242</v>
          </cell>
          <cell r="I18">
            <v>885716</v>
          </cell>
          <cell r="J18">
            <v>788788</v>
          </cell>
          <cell r="K18">
            <v>814892</v>
          </cell>
          <cell r="L18">
            <v>832363</v>
          </cell>
          <cell r="M18">
            <v>768070</v>
          </cell>
          <cell r="AB18">
            <v>854116</v>
          </cell>
          <cell r="AC18">
            <v>818041</v>
          </cell>
          <cell r="AD18">
            <v>937756</v>
          </cell>
          <cell r="AE18">
            <v>855497</v>
          </cell>
          <cell r="AF18">
            <v>882626</v>
          </cell>
          <cell r="AG18">
            <v>897596</v>
          </cell>
          <cell r="AH18">
            <v>870464</v>
          </cell>
          <cell r="AI18">
            <v>900589</v>
          </cell>
          <cell r="AJ18">
            <v>897394</v>
          </cell>
          <cell r="AK18">
            <v>867234</v>
          </cell>
          <cell r="AL18">
            <v>845780</v>
          </cell>
          <cell r="AM18">
            <v>861407</v>
          </cell>
        </row>
        <row r="19">
          <cell r="B19">
            <v>109183</v>
          </cell>
          <cell r="C19">
            <v>117827</v>
          </cell>
          <cell r="D19">
            <v>127113</v>
          </cell>
          <cell r="E19">
            <v>117364</v>
          </cell>
          <cell r="F19">
            <v>87193</v>
          </cell>
          <cell r="G19">
            <v>21299</v>
          </cell>
          <cell r="H19">
            <v>-8283</v>
          </cell>
          <cell r="I19">
            <v>922</v>
          </cell>
          <cell r="J19">
            <v>-6</v>
          </cell>
          <cell r="K19">
            <v>822</v>
          </cell>
          <cell r="L19">
            <v>426</v>
          </cell>
          <cell r="M19">
            <v>-588</v>
          </cell>
          <cell r="AB19">
            <v>125951</v>
          </cell>
          <cell r="AC19">
            <v>112504</v>
          </cell>
          <cell r="AD19">
            <v>130760</v>
          </cell>
          <cell r="AE19">
            <v>124950</v>
          </cell>
          <cell r="AF19">
            <v>125987</v>
          </cell>
          <cell r="AG19">
            <v>126289</v>
          </cell>
          <cell r="AH19">
            <v>129106</v>
          </cell>
          <cell r="AI19">
            <v>125402</v>
          </cell>
          <cell r="AJ19">
            <v>125623</v>
          </cell>
          <cell r="AK19">
            <v>126572</v>
          </cell>
          <cell r="AL19">
            <v>118406</v>
          </cell>
          <cell r="AM19">
            <v>125942</v>
          </cell>
        </row>
        <row r="21">
          <cell r="B21">
            <v>4066583</v>
          </cell>
          <cell r="C21">
            <v>3894311</v>
          </cell>
          <cell r="D21">
            <v>4168362</v>
          </cell>
          <cell r="E21">
            <v>3974264</v>
          </cell>
          <cell r="F21">
            <v>4083127</v>
          </cell>
          <cell r="G21">
            <v>3884747</v>
          </cell>
          <cell r="H21">
            <v>4044211</v>
          </cell>
          <cell r="I21">
            <v>4187627</v>
          </cell>
          <cell r="J21">
            <v>3838493</v>
          </cell>
          <cell r="K21">
            <v>3859199</v>
          </cell>
          <cell r="L21">
            <v>3938851</v>
          </cell>
          <cell r="M21">
            <v>3939175</v>
          </cell>
          <cell r="AB21">
            <v>4216533</v>
          </cell>
          <cell r="AC21">
            <v>4057208</v>
          </cell>
          <cell r="AD21">
            <v>4357774</v>
          </cell>
          <cell r="AE21">
            <v>4239484</v>
          </cell>
          <cell r="AF21">
            <v>4374176</v>
          </cell>
          <cell r="AG21">
            <v>4507741</v>
          </cell>
          <cell r="AH21">
            <v>4276375</v>
          </cell>
          <cell r="AI21">
            <v>4354033</v>
          </cell>
          <cell r="AJ21">
            <v>4196419</v>
          </cell>
          <cell r="AK21">
            <v>4193897</v>
          </cell>
          <cell r="AL21">
            <v>4150067</v>
          </cell>
          <cell r="AM21">
            <v>4280451</v>
          </cell>
        </row>
        <row r="22">
          <cell r="B22">
            <v>2088506</v>
          </cell>
          <cell r="C22">
            <v>2258086</v>
          </cell>
          <cell r="D22">
            <v>2457197</v>
          </cell>
          <cell r="E22">
            <v>2299697</v>
          </cell>
          <cell r="F22">
            <v>2325494</v>
          </cell>
          <cell r="G22">
            <v>2529697</v>
          </cell>
          <cell r="H22">
            <v>2785873</v>
          </cell>
          <cell r="I22">
            <v>2947590</v>
          </cell>
          <cell r="J22">
            <v>3246597</v>
          </cell>
          <cell r="K22">
            <v>2780442</v>
          </cell>
          <cell r="L22">
            <v>2771359</v>
          </cell>
          <cell r="M22">
            <v>2660147</v>
          </cell>
          <cell r="AB22">
            <v>2293111</v>
          </cell>
          <cell r="AC22">
            <v>2211120</v>
          </cell>
          <cell r="AD22">
            <v>2362226</v>
          </cell>
          <cell r="AE22">
            <v>2357760</v>
          </cell>
          <cell r="AF22">
            <v>2431938</v>
          </cell>
          <cell r="AG22">
            <v>2489350</v>
          </cell>
          <cell r="AH22">
            <v>2445693</v>
          </cell>
          <cell r="AI22">
            <v>2491676</v>
          </cell>
          <cell r="AJ22">
            <v>2523033</v>
          </cell>
          <cell r="AK22">
            <v>2411086</v>
          </cell>
          <cell r="AL22">
            <v>2308528</v>
          </cell>
          <cell r="AM22">
            <v>2298409</v>
          </cell>
        </row>
        <row r="23">
          <cell r="B23">
            <v>1189806</v>
          </cell>
          <cell r="C23">
            <v>1221721</v>
          </cell>
          <cell r="D23">
            <v>1193169</v>
          </cell>
          <cell r="E23">
            <v>1204002</v>
          </cell>
          <cell r="F23">
            <v>1247791</v>
          </cell>
          <cell r="G23">
            <v>1236799</v>
          </cell>
          <cell r="H23">
            <v>1282812</v>
          </cell>
          <cell r="I23">
            <v>1309882</v>
          </cell>
          <cell r="J23">
            <v>1220717</v>
          </cell>
          <cell r="K23">
            <v>1239193</v>
          </cell>
          <cell r="L23">
            <v>1245935</v>
          </cell>
          <cell r="M23">
            <v>1208212</v>
          </cell>
          <cell r="AB23">
            <v>1182825</v>
          </cell>
          <cell r="AC23">
            <v>1220459</v>
          </cell>
          <cell r="AD23">
            <v>1306867</v>
          </cell>
          <cell r="AE23">
            <v>1254450</v>
          </cell>
          <cell r="AF23">
            <v>1314046</v>
          </cell>
          <cell r="AG23">
            <v>1253218</v>
          </cell>
          <cell r="AH23">
            <v>1214890</v>
          </cell>
          <cell r="AI23">
            <v>1242879</v>
          </cell>
          <cell r="AJ23">
            <v>1213064</v>
          </cell>
          <cell r="AK23">
            <v>1241324</v>
          </cell>
          <cell r="AL23">
            <v>1205557</v>
          </cell>
          <cell r="AM23">
            <v>1184167</v>
          </cell>
        </row>
        <row r="24">
          <cell r="B24">
            <v>614907</v>
          </cell>
          <cell r="C24">
            <v>568488</v>
          </cell>
          <cell r="D24">
            <v>615176</v>
          </cell>
          <cell r="E24">
            <v>588457</v>
          </cell>
          <cell r="F24">
            <v>675883</v>
          </cell>
          <cell r="G24">
            <v>671751</v>
          </cell>
          <cell r="H24">
            <v>707208</v>
          </cell>
          <cell r="I24">
            <v>776582</v>
          </cell>
          <cell r="J24">
            <v>732543</v>
          </cell>
          <cell r="K24">
            <v>664490</v>
          </cell>
          <cell r="L24">
            <v>579214</v>
          </cell>
          <cell r="M24">
            <v>617832</v>
          </cell>
          <cell r="AB24">
            <v>592889</v>
          </cell>
          <cell r="AC24">
            <v>603152</v>
          </cell>
          <cell r="AD24">
            <v>641270</v>
          </cell>
          <cell r="AE24">
            <v>666125</v>
          </cell>
          <cell r="AF24">
            <v>661284</v>
          </cell>
          <cell r="AG24">
            <v>698618</v>
          </cell>
          <cell r="AH24">
            <v>681384</v>
          </cell>
          <cell r="AI24">
            <v>726223</v>
          </cell>
          <cell r="AJ24">
            <v>681627</v>
          </cell>
          <cell r="AK24">
            <v>622502</v>
          </cell>
          <cell r="AL24">
            <v>588723</v>
          </cell>
          <cell r="AM24">
            <v>618377</v>
          </cell>
        </row>
        <row r="25">
          <cell r="B25">
            <v>2062788</v>
          </cell>
          <cell r="C25">
            <v>2116878</v>
          </cell>
          <cell r="D25">
            <v>2225212</v>
          </cell>
          <cell r="E25">
            <v>2170004</v>
          </cell>
          <cell r="F25">
            <v>2283500</v>
          </cell>
          <cell r="G25">
            <v>2304272</v>
          </cell>
          <cell r="H25">
            <v>2336750</v>
          </cell>
          <cell r="I25">
            <v>2416488</v>
          </cell>
          <cell r="J25">
            <v>2328650</v>
          </cell>
          <cell r="K25">
            <v>2150265</v>
          </cell>
          <cell r="L25">
            <v>2247219</v>
          </cell>
          <cell r="M25">
            <v>2370611</v>
          </cell>
          <cell r="AB25">
            <v>2171626</v>
          </cell>
          <cell r="AC25">
            <v>2120327</v>
          </cell>
          <cell r="AD25">
            <v>2276842</v>
          </cell>
          <cell r="AE25">
            <v>2244145</v>
          </cell>
          <cell r="AF25">
            <v>2307580</v>
          </cell>
          <cell r="AG25">
            <v>2379749</v>
          </cell>
          <cell r="AH25">
            <v>2360462</v>
          </cell>
          <cell r="AI25">
            <v>2367940</v>
          </cell>
          <cell r="AJ25">
            <v>2345073</v>
          </cell>
          <cell r="AK25">
            <v>2244120</v>
          </cell>
          <cell r="AL25">
            <v>2204832</v>
          </cell>
          <cell r="AM25">
            <v>2226516</v>
          </cell>
        </row>
        <row r="26">
          <cell r="B26">
            <v>14718</v>
          </cell>
          <cell r="C26">
            <v>2012</v>
          </cell>
          <cell r="D26">
            <v>455</v>
          </cell>
          <cell r="E26">
            <v>-5085</v>
          </cell>
          <cell r="F26">
            <v>-78</v>
          </cell>
          <cell r="G26">
            <v>-440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B27">
            <v>24077</v>
          </cell>
          <cell r="C27">
            <v>22159</v>
          </cell>
          <cell r="D27">
            <v>23671</v>
          </cell>
          <cell r="E27">
            <v>22466</v>
          </cell>
          <cell r="F27">
            <v>21430</v>
          </cell>
          <cell r="G27">
            <v>30926</v>
          </cell>
          <cell r="H27">
            <v>25008</v>
          </cell>
          <cell r="I27">
            <v>22482</v>
          </cell>
          <cell r="J27">
            <v>20096</v>
          </cell>
          <cell r="K27">
            <v>24939</v>
          </cell>
          <cell r="L27">
            <v>27497</v>
          </cell>
          <cell r="M27">
            <v>34532</v>
          </cell>
          <cell r="AB27">
            <v>19335</v>
          </cell>
          <cell r="AC27">
            <v>20415</v>
          </cell>
          <cell r="AD27">
            <v>22312</v>
          </cell>
          <cell r="AE27">
            <v>19468</v>
          </cell>
          <cell r="AF27">
            <v>20548</v>
          </cell>
          <cell r="AG27">
            <v>19768</v>
          </cell>
          <cell r="AH27">
            <v>22012</v>
          </cell>
          <cell r="AI27">
            <v>20748</v>
          </cell>
          <cell r="AJ27">
            <v>22112</v>
          </cell>
          <cell r="AK27">
            <v>19668</v>
          </cell>
          <cell r="AL27">
            <v>18806</v>
          </cell>
          <cell r="AM27">
            <v>17526</v>
          </cell>
        </row>
        <row r="29">
          <cell r="B29">
            <v>10061385</v>
          </cell>
          <cell r="C29">
            <v>10083655</v>
          </cell>
          <cell r="D29">
            <v>10683242</v>
          </cell>
          <cell r="E29">
            <v>10253805</v>
          </cell>
          <cell r="F29">
            <v>10637147</v>
          </cell>
          <cell r="G29">
            <v>10657752</v>
          </cell>
          <cell r="H29">
            <v>11181862</v>
          </cell>
          <cell r="I29">
            <v>11660651</v>
          </cell>
          <cell r="J29">
            <v>11387096</v>
          </cell>
          <cell r="K29">
            <v>10718528</v>
          </cell>
          <cell r="L29">
            <v>10810075</v>
          </cell>
          <cell r="M29">
            <v>10830509</v>
          </cell>
          <cell r="AB29">
            <v>10476319</v>
          </cell>
          <cell r="AC29">
            <v>10232681</v>
          </cell>
          <cell r="AD29">
            <v>10967291</v>
          </cell>
          <cell r="AE29">
            <v>10781432</v>
          </cell>
          <cell r="AF29">
            <v>11109572</v>
          </cell>
          <cell r="AG29">
            <v>11348444</v>
          </cell>
          <cell r="AH29">
            <v>11000816</v>
          </cell>
          <cell r="AI29">
            <v>11203499</v>
          </cell>
          <cell r="AJ29">
            <v>10981328</v>
          </cell>
          <cell r="AK29">
            <v>10732597</v>
          </cell>
          <cell r="AL29">
            <v>10476513</v>
          </cell>
          <cell r="AM29">
            <v>10625446</v>
          </cell>
        </row>
        <row r="30">
          <cell r="B30">
            <v>22841828</v>
          </cell>
          <cell r="C30">
            <v>22422616</v>
          </cell>
          <cell r="D30">
            <v>23446973</v>
          </cell>
          <cell r="E30">
            <v>21996791</v>
          </cell>
          <cell r="F30">
            <v>23154722</v>
          </cell>
          <cell r="G30">
            <v>24736376</v>
          </cell>
          <cell r="H30">
            <v>24658004</v>
          </cell>
          <cell r="I30">
            <v>25675792</v>
          </cell>
          <cell r="J30">
            <v>22316781</v>
          </cell>
          <cell r="K30">
            <v>23335810</v>
          </cell>
          <cell r="L30">
            <v>23397318</v>
          </cell>
          <cell r="M30">
            <v>22147839</v>
          </cell>
          <cell r="AB30">
            <v>23215292</v>
          </cell>
          <cell r="AC30">
            <v>22644119</v>
          </cell>
          <cell r="AD30">
            <v>24329801</v>
          </cell>
          <cell r="AE30">
            <v>23469709</v>
          </cell>
          <cell r="AF30">
            <v>24275758</v>
          </cell>
          <cell r="AG30">
            <v>25295872</v>
          </cell>
          <cell r="AH30">
            <v>24400801</v>
          </cell>
          <cell r="AI30">
            <v>24915570</v>
          </cell>
          <cell r="AJ30">
            <v>24642011</v>
          </cell>
          <cell r="AK30">
            <v>23566404</v>
          </cell>
          <cell r="AL30">
            <v>23135744</v>
          </cell>
          <cell r="AM30">
            <v>23825658</v>
          </cell>
        </row>
        <row r="31">
          <cell r="B31">
            <v>752185</v>
          </cell>
          <cell r="C31">
            <v>826368</v>
          </cell>
          <cell r="D31">
            <v>893088</v>
          </cell>
          <cell r="E31">
            <v>811110</v>
          </cell>
          <cell r="F31">
            <v>872689</v>
          </cell>
          <cell r="G31">
            <v>947967</v>
          </cell>
          <cell r="H31">
            <v>854581</v>
          </cell>
          <cell r="I31">
            <v>900654</v>
          </cell>
          <cell r="J31">
            <v>1047912</v>
          </cell>
          <cell r="K31">
            <v>828122</v>
          </cell>
          <cell r="L31">
            <v>862160</v>
          </cell>
          <cell r="M31">
            <v>771130</v>
          </cell>
          <cell r="AB31">
            <v>813919</v>
          </cell>
          <cell r="AC31">
            <v>822228</v>
          </cell>
          <cell r="AD31">
            <v>869306</v>
          </cell>
          <cell r="AE31">
            <v>901265</v>
          </cell>
          <cell r="AF31">
            <v>804557</v>
          </cell>
          <cell r="AG31">
            <v>808713</v>
          </cell>
          <cell r="AH31">
            <v>868620</v>
          </cell>
          <cell r="AI31">
            <v>865372</v>
          </cell>
          <cell r="AJ31">
            <v>879793</v>
          </cell>
          <cell r="AK31">
            <v>891842</v>
          </cell>
          <cell r="AL31">
            <v>860202</v>
          </cell>
          <cell r="AM31">
            <v>854364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70</v>
          </cell>
          <cell r="M32">
            <v>349320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4">
          <cell r="B34">
            <v>752185</v>
          </cell>
          <cell r="C34">
            <v>826368</v>
          </cell>
          <cell r="D34">
            <v>893088</v>
          </cell>
          <cell r="E34">
            <v>811110</v>
          </cell>
          <cell r="F34">
            <v>872689</v>
          </cell>
          <cell r="G34">
            <v>947967</v>
          </cell>
          <cell r="H34">
            <v>854581</v>
          </cell>
          <cell r="I34">
            <v>900654</v>
          </cell>
          <cell r="J34">
            <v>1047912</v>
          </cell>
          <cell r="K34">
            <v>828122</v>
          </cell>
          <cell r="L34">
            <v>862230</v>
          </cell>
          <cell r="M34">
            <v>1120450</v>
          </cell>
          <cell r="AB34">
            <v>813919</v>
          </cell>
          <cell r="AC34">
            <v>822228</v>
          </cell>
          <cell r="AD34">
            <v>869306</v>
          </cell>
          <cell r="AE34">
            <v>901265</v>
          </cell>
          <cell r="AF34">
            <v>804557</v>
          </cell>
          <cell r="AG34">
            <v>808713</v>
          </cell>
          <cell r="AH34">
            <v>868620</v>
          </cell>
          <cell r="AI34">
            <v>865372</v>
          </cell>
          <cell r="AJ34">
            <v>879793</v>
          </cell>
          <cell r="AK34">
            <v>891842</v>
          </cell>
          <cell r="AL34">
            <v>860202</v>
          </cell>
          <cell r="AM34">
            <v>854364</v>
          </cell>
        </row>
        <row r="35">
          <cell r="B35">
            <v>-874946</v>
          </cell>
          <cell r="C35">
            <v>-203966</v>
          </cell>
          <cell r="D35">
            <v>-293014</v>
          </cell>
          <cell r="E35">
            <v>-241644</v>
          </cell>
          <cell r="F35">
            <v>93949</v>
          </cell>
          <cell r="G35">
            <v>-32884</v>
          </cell>
          <cell r="H35">
            <v>-1142146</v>
          </cell>
          <cell r="I35">
            <v>23021</v>
          </cell>
          <cell r="J35">
            <v>-424430</v>
          </cell>
          <cell r="K35">
            <v>-104891</v>
          </cell>
          <cell r="L35">
            <v>75428</v>
          </cell>
          <cell r="M35">
            <v>1133228</v>
          </cell>
          <cell r="AB35">
            <v>-64492</v>
          </cell>
          <cell r="AC35">
            <v>-56824</v>
          </cell>
          <cell r="AD35">
            <v>-250920</v>
          </cell>
          <cell r="AE35">
            <v>-120308</v>
          </cell>
          <cell r="AF35">
            <v>-117028</v>
          </cell>
          <cell r="AG35">
            <v>-36998</v>
          </cell>
          <cell r="AH35">
            <v>-111740</v>
          </cell>
          <cell r="AI35">
            <v>-110978</v>
          </cell>
          <cell r="AJ35">
            <v>-26831</v>
          </cell>
          <cell r="AK35">
            <v>-100445</v>
          </cell>
          <cell r="AL35">
            <v>-98430</v>
          </cell>
          <cell r="AM35">
            <v>210843</v>
          </cell>
        </row>
        <row r="36">
          <cell r="B36">
            <v>-11901</v>
          </cell>
          <cell r="C36">
            <v>-10959</v>
          </cell>
          <cell r="D36">
            <v>-11064</v>
          </cell>
          <cell r="E36">
            <v>-12199</v>
          </cell>
          <cell r="F36">
            <v>-12215</v>
          </cell>
          <cell r="G36">
            <v>-13967</v>
          </cell>
          <cell r="H36">
            <v>-15190</v>
          </cell>
          <cell r="I36">
            <v>-79036</v>
          </cell>
          <cell r="J36">
            <v>-30539</v>
          </cell>
          <cell r="K36">
            <v>-14431</v>
          </cell>
          <cell r="L36">
            <v>-12054</v>
          </cell>
          <cell r="M36">
            <v>-16139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B37">
            <v>-886847</v>
          </cell>
          <cell r="C37">
            <v>-214925</v>
          </cell>
          <cell r="D37">
            <v>-304078</v>
          </cell>
          <cell r="E37">
            <v>-253843</v>
          </cell>
          <cell r="F37">
            <v>81734</v>
          </cell>
          <cell r="G37">
            <v>-46851</v>
          </cell>
          <cell r="H37">
            <v>-1157336</v>
          </cell>
          <cell r="I37">
            <v>-56015</v>
          </cell>
          <cell r="J37">
            <v>-454969</v>
          </cell>
          <cell r="K37">
            <v>-119322</v>
          </cell>
          <cell r="L37">
            <v>63374</v>
          </cell>
          <cell r="M37">
            <v>1117089</v>
          </cell>
          <cell r="AB37">
            <v>-64492</v>
          </cell>
          <cell r="AC37">
            <v>-56824</v>
          </cell>
          <cell r="AD37">
            <v>-250920</v>
          </cell>
          <cell r="AE37">
            <v>-120308</v>
          </cell>
          <cell r="AF37">
            <v>-117028</v>
          </cell>
          <cell r="AG37">
            <v>-36998</v>
          </cell>
          <cell r="AH37">
            <v>-111740</v>
          </cell>
          <cell r="AI37">
            <v>-110978</v>
          </cell>
          <cell r="AJ37">
            <v>-26831</v>
          </cell>
          <cell r="AK37">
            <v>-100445</v>
          </cell>
          <cell r="AL37">
            <v>-98430</v>
          </cell>
          <cell r="AM37">
            <v>210843</v>
          </cell>
        </row>
        <row r="39">
          <cell r="B39">
            <v>22707166</v>
          </cell>
          <cell r="C39">
            <v>23034059</v>
          </cell>
          <cell r="D39">
            <v>24035983</v>
          </cell>
          <cell r="E39">
            <v>22554058</v>
          </cell>
          <cell r="F39">
            <v>24109145</v>
          </cell>
          <cell r="G39">
            <v>25637492</v>
          </cell>
          <cell r="H39">
            <v>24355249</v>
          </cell>
          <cell r="I39">
            <v>26520431</v>
          </cell>
          <cell r="J39">
            <v>22909724</v>
          </cell>
          <cell r="K39">
            <v>24044610</v>
          </cell>
          <cell r="L39">
            <v>24322922</v>
          </cell>
          <cell r="M39">
            <v>24385378</v>
          </cell>
          <cell r="AB39">
            <v>23964719</v>
          </cell>
          <cell r="AC39">
            <v>23409523</v>
          </cell>
          <cell r="AD39">
            <v>24948187</v>
          </cell>
          <cell r="AE39">
            <v>24250666</v>
          </cell>
          <cell r="AF39">
            <v>24963287</v>
          </cell>
          <cell r="AG39">
            <v>26067587</v>
          </cell>
          <cell r="AH39">
            <v>25157681</v>
          </cell>
          <cell r="AI39">
            <v>25669964</v>
          </cell>
          <cell r="AJ39">
            <v>25494973</v>
          </cell>
          <cell r="AK39">
            <v>24357801</v>
          </cell>
          <cell r="AL39">
            <v>23897516</v>
          </cell>
          <cell r="AM39">
            <v>24890865</v>
          </cell>
        </row>
      </sheetData>
      <sheetData sheetId="3">
        <row r="9">
          <cell r="B9">
            <v>31130643</v>
          </cell>
        </row>
      </sheetData>
      <sheetData sheetId="4"/>
      <sheetData sheetId="5">
        <row r="9">
          <cell r="B9">
            <v>30806414</v>
          </cell>
        </row>
      </sheetData>
      <sheetData sheetId="6">
        <row r="2">
          <cell r="A2">
            <v>2011</v>
          </cell>
        </row>
        <row r="6">
          <cell r="E6" t="str">
            <v>#</v>
          </cell>
          <cell r="F6" t="str">
            <v>Months</v>
          </cell>
        </row>
        <row r="7">
          <cell r="E7">
            <v>1</v>
          </cell>
          <cell r="F7" t="str">
            <v>JANUARY</v>
          </cell>
          <cell r="G7">
            <v>1</v>
          </cell>
        </row>
        <row r="8">
          <cell r="E8">
            <v>2</v>
          </cell>
          <cell r="F8" t="str">
            <v>FEBRUARY</v>
          </cell>
          <cell r="G8">
            <v>1</v>
          </cell>
        </row>
        <row r="9">
          <cell r="E9">
            <v>3</v>
          </cell>
          <cell r="F9" t="str">
            <v>MARCH</v>
          </cell>
          <cell r="G9">
            <v>1</v>
          </cell>
        </row>
        <row r="10">
          <cell r="E10">
            <v>4</v>
          </cell>
          <cell r="F10" t="str">
            <v>APRIL</v>
          </cell>
          <cell r="G10">
            <v>2</v>
          </cell>
        </row>
        <row r="11">
          <cell r="E11">
            <v>5</v>
          </cell>
          <cell r="F11" t="str">
            <v>MAY</v>
          </cell>
          <cell r="G11">
            <v>2</v>
          </cell>
        </row>
        <row r="12">
          <cell r="E12">
            <v>6</v>
          </cell>
          <cell r="F12" t="str">
            <v>JUNE</v>
          </cell>
          <cell r="G12">
            <v>2</v>
          </cell>
        </row>
        <row r="13">
          <cell r="E13">
            <v>7</v>
          </cell>
          <cell r="F13" t="str">
            <v>JULY</v>
          </cell>
          <cell r="G13">
            <v>3</v>
          </cell>
        </row>
        <row r="14">
          <cell r="E14">
            <v>8</v>
          </cell>
          <cell r="F14" t="str">
            <v>AUGUST</v>
          </cell>
          <cell r="G14">
            <v>3</v>
          </cell>
        </row>
        <row r="15">
          <cell r="E15">
            <v>9</v>
          </cell>
          <cell r="F15" t="str">
            <v>SEPTEMBER</v>
          </cell>
          <cell r="G15">
            <v>3</v>
          </cell>
        </row>
        <row r="16">
          <cell r="E16">
            <v>10</v>
          </cell>
          <cell r="F16" t="str">
            <v>OCTOBER</v>
          </cell>
          <cell r="G16">
            <v>4</v>
          </cell>
        </row>
        <row r="17">
          <cell r="E17">
            <v>11</v>
          </cell>
          <cell r="F17" t="str">
            <v>NOVEMBER</v>
          </cell>
          <cell r="G17">
            <v>4</v>
          </cell>
        </row>
        <row r="18">
          <cell r="E18">
            <v>12</v>
          </cell>
          <cell r="F18" t="str">
            <v>DECEMBER</v>
          </cell>
          <cell r="G18">
            <v>4</v>
          </cell>
        </row>
      </sheetData>
      <sheetData sheetId="7">
        <row r="9">
          <cell r="B9">
            <v>27311892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est Sensitivity"/>
      <sheetName val="Cust Sensitivity"/>
      <sheetName val="Inflation Sensitivity"/>
      <sheetName val="IS-SUM"/>
      <sheetName val="BS-SUM"/>
      <sheetName val="CF-SUM"/>
      <sheetName val="IS-SUM CO -slide"/>
      <sheetName val="IS-SUM CO"/>
      <sheetName val="BS-SUM CO"/>
      <sheetName val="CF-SUM CO"/>
      <sheetName val="IS-SUM-NR"/>
      <sheetName val="BS-SUM-NR"/>
      <sheetName val="CF-SUM -NR"/>
      <sheetName val="IS-SUM CO NR"/>
      <sheetName val="BS-SUM CO NR"/>
      <sheetName val="NY ADJ"/>
      <sheetName val="Plan Comparison"/>
      <sheetName val="Charts"/>
      <sheetName val="Plan Summary"/>
      <sheetName val="Summary Assumptions"/>
      <sheetName val="Plan Summary1"/>
      <sheetName val="Ratios and Benchmarks-REPAIR"/>
      <sheetName val="Ratios and Benchmarks-NO RPR"/>
      <sheetName val="Capital Structure"/>
      <sheetName val="Capital Structure NO REPAIR"/>
      <sheetName val="Dividend History"/>
      <sheetName val="Payout Ratio Analysis"/>
      <sheetName val="Dividend Rec"/>
      <sheetName val="Cap Ex"/>
      <sheetName val="Consol Repairs Tax Impact"/>
      <sheetName val="Hist and Future EPS"/>
      <sheetName val="Summary Cash Flow"/>
      <sheetName val="State Cash Flow REPAIR"/>
      <sheetName val="State Cash Flow NO REPAIR"/>
      <sheetName val="Rate Base"/>
      <sheetName val="PA vs Other Operations"/>
      <sheetName val="PA Repair Election Impact"/>
      <sheetName val="FL removed"/>
      <sheetName val="2011 Plan input"/>
      <sheetName val="GAP Analysis-Repair"/>
      <sheetName val="GAP Analysis-No repair"/>
      <sheetName val="IS"/>
      <sheetName val="BS"/>
      <sheetName val="CF"/>
      <sheetName val="Ratios"/>
      <sheetName val="Equity Roll"/>
      <sheetName val="FL-IS"/>
      <sheetName val="PA-IS"/>
      <sheetName val="FL-CF"/>
      <sheetName val="PA-BS"/>
      <sheetName val="FL-BS"/>
      <sheetName val="PA-CF"/>
      <sheetName val="2012"/>
      <sheetName val="2013"/>
      <sheetName val="2014"/>
      <sheetName val="2015"/>
      <sheetName val="2016"/>
      <sheetName val="IS-NR"/>
      <sheetName val="BS-NR"/>
      <sheetName val="CF-NR"/>
      <sheetName val="Ratios-NR"/>
      <sheetName val="Equity Roll-NR"/>
      <sheetName val="FL-IS-NR"/>
      <sheetName val="PA-IS-NR"/>
      <sheetName val="FL-CF-NR"/>
      <sheetName val="PA-BS-NR"/>
      <sheetName val="FL-BS-NR"/>
      <sheetName val="PA-CF-NR"/>
      <sheetName val="Shares 5 Year Plan"/>
      <sheetName val="2012Base"/>
      <sheetName val="2012NoRepair"/>
      <sheetName val="2012 Diff"/>
      <sheetName val="2013Base"/>
      <sheetName val="2013NoRepair"/>
      <sheetName val="2013 Diff"/>
      <sheetName val="2014Base"/>
      <sheetName val="2014NoRepair"/>
      <sheetName val="2014 Diff"/>
      <sheetName val="2015Base"/>
      <sheetName val="2015NoRepair"/>
      <sheetName val="2015 Diff"/>
      <sheetName val="2016Base"/>
      <sheetName val="2016NoRepair"/>
      <sheetName val="2016 Diff"/>
      <sheetName val="Interest_Sensitivity"/>
      <sheetName val="Cust_Sensitivity"/>
      <sheetName val="Inflation_Sensitivity"/>
      <sheetName val="IS-SUM_CO_-slide"/>
      <sheetName val="IS-SUM_CO"/>
      <sheetName val="BS-SUM_CO"/>
      <sheetName val="CF-SUM_CO"/>
      <sheetName val="CF-SUM_-NR"/>
      <sheetName val="IS-SUM_CO_NR"/>
      <sheetName val="BS-SUM_CO_NR"/>
      <sheetName val="NY_ADJ"/>
      <sheetName val="Plan_Comparison"/>
      <sheetName val="Plan_Summary"/>
      <sheetName val="Summary_Assumptions"/>
      <sheetName val="Plan_Summary1"/>
      <sheetName val="Ratios_and_Benchmarks-REPAIR"/>
      <sheetName val="Ratios_and_Benchmarks-NO_RPR"/>
      <sheetName val="Capital_Structure"/>
      <sheetName val="Capital_Structure_NO_REPAIR"/>
      <sheetName val="Dividend_History"/>
      <sheetName val="Payout_Ratio_Analysis"/>
      <sheetName val="Dividend_Rec"/>
      <sheetName val="Cap_Ex"/>
      <sheetName val="Consol_Repairs_Tax_Impact"/>
      <sheetName val="Hist_and_Future_EPS"/>
      <sheetName val="Summary_Cash_Flow"/>
      <sheetName val="State_Cash_Flow_REPAIR"/>
      <sheetName val="State_Cash_Flow_NO_REPAIR"/>
      <sheetName val="Rate_Base"/>
      <sheetName val="PA_vs_Other_Operations"/>
      <sheetName val="PA_Repair_Election_Impact"/>
      <sheetName val="FL_removed"/>
      <sheetName val="2011_Plan_input"/>
      <sheetName val="GAP_Analysis-Repair"/>
      <sheetName val="GAP_Analysis-No_repair"/>
      <sheetName val="Equity_Roll"/>
      <sheetName val="Equity_Roll-NR"/>
      <sheetName val="Shares_5_Year_Plan"/>
      <sheetName val="2012_Diff"/>
      <sheetName val="2013_Diff"/>
      <sheetName val="2014_Diff"/>
      <sheetName val="2015_Diff"/>
      <sheetName val="2016_Dif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19">
          <cell r="C19">
            <v>177966.87124931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7">
          <cell r="B17">
            <v>754682.7267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7">
          <cell r="D7" t="str">
            <v>Q113</v>
          </cell>
          <cell r="E7" t="str">
            <v>Q213</v>
          </cell>
          <cell r="F7" t="str">
            <v>Q313</v>
          </cell>
          <cell r="G7" t="str">
            <v>Q413</v>
          </cell>
          <cell r="H7">
            <v>2013</v>
          </cell>
          <cell r="I7" t="str">
            <v>Q114</v>
          </cell>
          <cell r="J7" t="str">
            <v>Q214</v>
          </cell>
          <cell r="K7" t="str">
            <v>Q314</v>
          </cell>
          <cell r="L7" t="str">
            <v>Q414</v>
          </cell>
          <cell r="M7">
            <v>2014</v>
          </cell>
          <cell r="N7" t="str">
            <v>Q115</v>
          </cell>
          <cell r="O7" t="str">
            <v>Q215</v>
          </cell>
          <cell r="P7" t="str">
            <v>Q315</v>
          </cell>
          <cell r="Q7" t="str">
            <v>Q415</v>
          </cell>
          <cell r="R7">
            <v>2015</v>
          </cell>
          <cell r="S7" t="str">
            <v>Q116</v>
          </cell>
          <cell r="T7" t="str">
            <v>Q216</v>
          </cell>
          <cell r="U7" t="str">
            <v>Q316</v>
          </cell>
          <cell r="V7" t="str">
            <v>Q416</v>
          </cell>
        </row>
        <row r="8">
          <cell r="D8" t="str">
            <v xml:space="preserve"> </v>
          </cell>
          <cell r="E8" t="str">
            <v xml:space="preserve"> </v>
          </cell>
          <cell r="F8" t="str">
            <v xml:space="preserve"> 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</row>
        <row r="9">
          <cell r="D9">
            <v>22</v>
          </cell>
          <cell r="E9">
            <v>22</v>
          </cell>
          <cell r="F9">
            <v>22</v>
          </cell>
          <cell r="G9">
            <v>22</v>
          </cell>
          <cell r="H9">
            <v>22</v>
          </cell>
          <cell r="I9">
            <v>22.25</v>
          </cell>
          <cell r="J9">
            <v>22.25</v>
          </cell>
          <cell r="K9">
            <v>22.25</v>
          </cell>
          <cell r="L9">
            <v>22.25</v>
          </cell>
          <cell r="M9">
            <v>22.25</v>
          </cell>
          <cell r="N9">
            <v>22.5</v>
          </cell>
          <cell r="O9">
            <v>22.5</v>
          </cell>
          <cell r="P9">
            <v>22.5</v>
          </cell>
          <cell r="Q9">
            <v>22.5</v>
          </cell>
          <cell r="R9">
            <v>22.5</v>
          </cell>
          <cell r="S9">
            <v>22.75</v>
          </cell>
          <cell r="T9">
            <v>22.75</v>
          </cell>
          <cell r="U9">
            <v>22.75</v>
          </cell>
          <cell r="V9">
            <v>22.75</v>
          </cell>
        </row>
        <row r="10">
          <cell r="D10">
            <v>0.7</v>
          </cell>
          <cell r="E10">
            <v>0.7</v>
          </cell>
          <cell r="F10">
            <v>0.7</v>
          </cell>
          <cell r="G10">
            <v>0.74</v>
          </cell>
          <cell r="H10">
            <v>0.71</v>
          </cell>
          <cell r="I10">
            <v>0.74</v>
          </cell>
          <cell r="J10">
            <v>0.74</v>
          </cell>
          <cell r="K10">
            <v>0.74</v>
          </cell>
          <cell r="L10">
            <v>0.78</v>
          </cell>
          <cell r="M10">
            <v>0.75</v>
          </cell>
          <cell r="N10">
            <v>0.78</v>
          </cell>
          <cell r="O10">
            <v>0.78</v>
          </cell>
          <cell r="P10">
            <v>0.78</v>
          </cell>
          <cell r="Q10">
            <v>0.82</v>
          </cell>
          <cell r="R10">
            <v>0.78999999999999992</v>
          </cell>
          <cell r="S10">
            <v>0.82</v>
          </cell>
          <cell r="T10">
            <v>0.82</v>
          </cell>
          <cell r="U10">
            <v>0.82</v>
          </cell>
          <cell r="V10">
            <v>0.86</v>
          </cell>
        </row>
        <row r="11">
          <cell r="D11">
            <v>3.1818181818181815E-2</v>
          </cell>
          <cell r="E11">
            <v>3.1818181818181815E-2</v>
          </cell>
          <cell r="F11">
            <v>3.1818181818181815E-2</v>
          </cell>
          <cell r="G11">
            <v>3.3636363636363638E-2</v>
          </cell>
          <cell r="H11">
            <v>3.2272727272727272E-2</v>
          </cell>
          <cell r="I11">
            <v>3.3258426966292137E-2</v>
          </cell>
          <cell r="J11">
            <v>3.3258426966292137E-2</v>
          </cell>
          <cell r="K11">
            <v>3.3258426966292137E-2</v>
          </cell>
          <cell r="L11">
            <v>3.5056179775280902E-2</v>
          </cell>
          <cell r="M11">
            <v>3.3707865168539325E-2</v>
          </cell>
          <cell r="N11">
            <v>3.4666666666666665E-2</v>
          </cell>
          <cell r="O11">
            <v>3.4666666666666665E-2</v>
          </cell>
          <cell r="P11">
            <v>3.4666666666666665E-2</v>
          </cell>
          <cell r="Q11">
            <v>3.6444444444444439E-2</v>
          </cell>
          <cell r="R11">
            <v>3.5111111111111107E-2</v>
          </cell>
          <cell r="S11">
            <v>3.6043956043956042E-2</v>
          </cell>
          <cell r="T11">
            <v>3.6043956043956042E-2</v>
          </cell>
          <cell r="U11">
            <v>3.6043956043956042E-2</v>
          </cell>
          <cell r="V11">
            <v>3.7802197802197804E-2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>
            <v>0</v>
          </cell>
          <cell r="E13">
            <v>18000</v>
          </cell>
          <cell r="F13">
            <v>0</v>
          </cell>
          <cell r="G13">
            <v>0</v>
          </cell>
          <cell r="H13">
            <v>18000</v>
          </cell>
          <cell r="I13">
            <v>0</v>
          </cell>
          <cell r="J13">
            <v>18000</v>
          </cell>
          <cell r="K13">
            <v>0</v>
          </cell>
          <cell r="L13">
            <v>0</v>
          </cell>
          <cell r="M13">
            <v>18000</v>
          </cell>
          <cell r="N13">
            <v>0</v>
          </cell>
          <cell r="O13">
            <v>18000</v>
          </cell>
          <cell r="P13">
            <v>0</v>
          </cell>
          <cell r="Q13">
            <v>0</v>
          </cell>
          <cell r="R13">
            <v>18000</v>
          </cell>
          <cell r="S13">
            <v>0</v>
          </cell>
          <cell r="T13">
            <v>18000</v>
          </cell>
          <cell r="U13">
            <v>0</v>
          </cell>
          <cell r="V13">
            <v>0</v>
          </cell>
        </row>
        <row r="14">
          <cell r="D14">
            <v>3.5000000000000003E-2</v>
          </cell>
          <cell r="E14">
            <v>3.5000000000000003E-2</v>
          </cell>
          <cell r="F14">
            <v>3.5000000000000003E-2</v>
          </cell>
          <cell r="G14">
            <v>3.5000000000000003E-2</v>
          </cell>
          <cell r="H14">
            <v>3.5000000000000003E-2</v>
          </cell>
          <cell r="I14">
            <v>3.5000000000000003E-2</v>
          </cell>
          <cell r="J14">
            <v>3.5000000000000003E-2</v>
          </cell>
          <cell r="K14">
            <v>3.5000000000000003E-2</v>
          </cell>
          <cell r="L14">
            <v>3.5000000000000003E-2</v>
          </cell>
          <cell r="M14">
            <v>3.5000000000000003E-2</v>
          </cell>
          <cell r="N14">
            <v>3.5000000000000003E-2</v>
          </cell>
          <cell r="O14">
            <v>3.5000000000000003E-2</v>
          </cell>
          <cell r="P14">
            <v>3.5000000000000003E-2</v>
          </cell>
          <cell r="Q14">
            <v>3.5000000000000003E-2</v>
          </cell>
          <cell r="R14">
            <v>3.5000000000000003E-2</v>
          </cell>
          <cell r="S14">
            <v>3.5000000000000003E-2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</row>
        <row r="15">
          <cell r="D15">
            <v>0.77</v>
          </cell>
          <cell r="E15">
            <v>0.77</v>
          </cell>
          <cell r="F15">
            <v>0.77</v>
          </cell>
          <cell r="G15">
            <v>0.77</v>
          </cell>
          <cell r="H15">
            <v>0.77</v>
          </cell>
          <cell r="I15">
            <v>0.77875000000000005</v>
          </cell>
          <cell r="J15">
            <v>0.77875000000000005</v>
          </cell>
          <cell r="K15">
            <v>0.77875000000000005</v>
          </cell>
          <cell r="L15">
            <v>0.77875000000000005</v>
          </cell>
          <cell r="M15">
            <v>0.77875000000000005</v>
          </cell>
          <cell r="N15">
            <v>0.78750000000000009</v>
          </cell>
          <cell r="O15">
            <v>0.78750000000000009</v>
          </cell>
          <cell r="P15">
            <v>0.78750000000000009</v>
          </cell>
          <cell r="Q15">
            <v>0.78750000000000009</v>
          </cell>
          <cell r="R15">
            <v>0.78750000000000009</v>
          </cell>
          <cell r="S15">
            <v>0.79625000000000012</v>
          </cell>
          <cell r="T15">
            <v>0.79625000000000012</v>
          </cell>
          <cell r="U15">
            <v>0.79625000000000012</v>
          </cell>
          <cell r="V15">
            <v>0.79625000000000012</v>
          </cell>
        </row>
        <row r="16">
          <cell r="D16">
            <v>0.14119999999999999</v>
          </cell>
          <cell r="E16">
            <v>0.14119999999999999</v>
          </cell>
          <cell r="F16">
            <v>0.14119999999999999</v>
          </cell>
          <cell r="G16">
            <v>0.14119999999999999</v>
          </cell>
          <cell r="H16">
            <v>0.14119999999999999</v>
          </cell>
          <cell r="I16">
            <v>0.14119999999999999</v>
          </cell>
          <cell r="J16">
            <v>0.14119999999999999</v>
          </cell>
          <cell r="K16">
            <v>0.14119999999999999</v>
          </cell>
          <cell r="L16">
            <v>0.14119999999999999</v>
          </cell>
          <cell r="M16">
            <v>0.14119999999999999</v>
          </cell>
          <cell r="N16">
            <v>0.14119999999999999</v>
          </cell>
          <cell r="O16">
            <v>0.14119999999999999</v>
          </cell>
          <cell r="P16">
            <v>0.14119999999999999</v>
          </cell>
          <cell r="Q16">
            <v>0.14119999999999999</v>
          </cell>
          <cell r="R16">
            <v>0.14119999999999999</v>
          </cell>
          <cell r="S16">
            <v>0.14119999999999999</v>
          </cell>
          <cell r="T16">
            <v>0.14119999999999999</v>
          </cell>
          <cell r="U16">
            <v>0.14119999999999999</v>
          </cell>
          <cell r="V16">
            <v>0.14119999999999999</v>
          </cell>
        </row>
        <row r="17">
          <cell r="D17">
            <v>0.05</v>
          </cell>
          <cell r="E17">
            <v>0.05</v>
          </cell>
          <cell r="F17">
            <v>0.05</v>
          </cell>
          <cell r="G17">
            <v>0.05</v>
          </cell>
          <cell r="H17">
            <v>0.05</v>
          </cell>
          <cell r="I17">
            <v>0.05</v>
          </cell>
          <cell r="J17">
            <v>0.05</v>
          </cell>
          <cell r="K17">
            <v>0.05</v>
          </cell>
          <cell r="L17">
            <v>0.05</v>
          </cell>
          <cell r="M17">
            <v>0.05</v>
          </cell>
          <cell r="N17">
            <v>0.05</v>
          </cell>
          <cell r="O17">
            <v>0.05</v>
          </cell>
          <cell r="P17">
            <v>0.05</v>
          </cell>
          <cell r="Q17">
            <v>0.05</v>
          </cell>
          <cell r="R17">
            <v>0.05</v>
          </cell>
          <cell r="S17">
            <v>0.05</v>
          </cell>
          <cell r="T17">
            <v>0.05</v>
          </cell>
          <cell r="U17">
            <v>0.05</v>
          </cell>
          <cell r="V17">
            <v>0.05</v>
          </cell>
        </row>
        <row r="18">
          <cell r="D18">
            <v>22</v>
          </cell>
          <cell r="E18">
            <v>22</v>
          </cell>
          <cell r="F18">
            <v>22</v>
          </cell>
          <cell r="G18">
            <v>22</v>
          </cell>
          <cell r="H18">
            <v>22</v>
          </cell>
          <cell r="I18">
            <v>22.25</v>
          </cell>
          <cell r="J18">
            <v>22.25</v>
          </cell>
          <cell r="K18">
            <v>22.25</v>
          </cell>
          <cell r="L18">
            <v>22.25</v>
          </cell>
          <cell r="M18">
            <v>22.25</v>
          </cell>
          <cell r="N18">
            <v>22.5</v>
          </cell>
          <cell r="O18">
            <v>22.5</v>
          </cell>
          <cell r="P18">
            <v>22.5</v>
          </cell>
          <cell r="Q18">
            <v>22.5</v>
          </cell>
          <cell r="R18">
            <v>22.5</v>
          </cell>
          <cell r="S18">
            <v>22.75</v>
          </cell>
          <cell r="T18">
            <v>22.75</v>
          </cell>
          <cell r="U18">
            <v>22.75</v>
          </cell>
          <cell r="V18">
            <v>22.75</v>
          </cell>
        </row>
        <row r="19">
          <cell r="D19">
            <v>0.05</v>
          </cell>
          <cell r="E19">
            <v>0.05</v>
          </cell>
          <cell r="F19">
            <v>0.05</v>
          </cell>
          <cell r="G19">
            <v>0.05</v>
          </cell>
          <cell r="H19">
            <v>0.05</v>
          </cell>
          <cell r="I19">
            <v>0.05</v>
          </cell>
          <cell r="J19">
            <v>0.05</v>
          </cell>
          <cell r="K19">
            <v>0.05</v>
          </cell>
          <cell r="L19">
            <v>0.05</v>
          </cell>
          <cell r="M19">
            <v>0.05</v>
          </cell>
          <cell r="N19">
            <v>0.05</v>
          </cell>
          <cell r="O19">
            <v>0.05</v>
          </cell>
          <cell r="P19">
            <v>0.05</v>
          </cell>
          <cell r="Q19">
            <v>0.05</v>
          </cell>
          <cell r="R19">
            <v>0.05</v>
          </cell>
          <cell r="S19">
            <v>0.05</v>
          </cell>
          <cell r="T19">
            <v>0.05</v>
          </cell>
          <cell r="U19">
            <v>0.05</v>
          </cell>
          <cell r="V19">
            <v>0.05</v>
          </cell>
        </row>
        <row r="20">
          <cell r="D20">
            <v>22</v>
          </cell>
          <cell r="E20">
            <v>22</v>
          </cell>
          <cell r="F20">
            <v>22</v>
          </cell>
          <cell r="G20">
            <v>22</v>
          </cell>
          <cell r="H20">
            <v>22</v>
          </cell>
          <cell r="I20">
            <v>22.25</v>
          </cell>
          <cell r="J20">
            <v>22.25</v>
          </cell>
          <cell r="K20">
            <v>22.25</v>
          </cell>
          <cell r="L20">
            <v>22.25</v>
          </cell>
          <cell r="M20">
            <v>22.25</v>
          </cell>
          <cell r="N20">
            <v>22.5</v>
          </cell>
          <cell r="O20">
            <v>22.5</v>
          </cell>
          <cell r="P20">
            <v>22.5</v>
          </cell>
          <cell r="Q20">
            <v>22.5</v>
          </cell>
          <cell r="R20">
            <v>22.5</v>
          </cell>
          <cell r="S20">
            <v>22.75</v>
          </cell>
          <cell r="T20">
            <v>22.75</v>
          </cell>
          <cell r="U20">
            <v>22.75</v>
          </cell>
          <cell r="V20">
            <v>22.75</v>
          </cell>
        </row>
        <row r="21">
          <cell r="D21">
            <v>7300</v>
          </cell>
          <cell r="E21">
            <v>7300</v>
          </cell>
          <cell r="F21">
            <v>7300</v>
          </cell>
          <cell r="G21">
            <v>7300</v>
          </cell>
          <cell r="H21">
            <v>29200</v>
          </cell>
          <cell r="I21">
            <v>7300</v>
          </cell>
          <cell r="J21">
            <v>7300</v>
          </cell>
          <cell r="K21">
            <v>7300</v>
          </cell>
          <cell r="L21">
            <v>7300</v>
          </cell>
          <cell r="M21">
            <v>29200</v>
          </cell>
          <cell r="N21">
            <v>7300</v>
          </cell>
          <cell r="O21">
            <v>7300</v>
          </cell>
          <cell r="P21">
            <v>7300</v>
          </cell>
          <cell r="Q21">
            <v>7300</v>
          </cell>
          <cell r="R21">
            <v>29200</v>
          </cell>
          <cell r="S21">
            <v>7300</v>
          </cell>
          <cell r="T21">
            <v>7300</v>
          </cell>
          <cell r="U21">
            <v>7300</v>
          </cell>
          <cell r="V21">
            <v>7300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>
            <v>22.05</v>
          </cell>
          <cell r="E23">
            <v>22.05</v>
          </cell>
          <cell r="F23">
            <v>22.05</v>
          </cell>
          <cell r="G23">
            <v>22.05</v>
          </cell>
          <cell r="H23">
            <v>22.05</v>
          </cell>
          <cell r="I23">
            <v>22.3</v>
          </cell>
          <cell r="J23">
            <v>22.3</v>
          </cell>
          <cell r="K23">
            <v>22.3</v>
          </cell>
          <cell r="L23">
            <v>22.3</v>
          </cell>
          <cell r="M23">
            <v>22.3</v>
          </cell>
          <cell r="N23">
            <v>22.55</v>
          </cell>
          <cell r="O23">
            <v>22.55</v>
          </cell>
          <cell r="P23">
            <v>22.55</v>
          </cell>
          <cell r="Q23">
            <v>22.55</v>
          </cell>
          <cell r="R23">
            <v>22.55</v>
          </cell>
          <cell r="S23">
            <v>22.8</v>
          </cell>
          <cell r="T23">
            <v>22.8</v>
          </cell>
          <cell r="U23">
            <v>22.8</v>
          </cell>
          <cell r="V23">
            <v>22.8</v>
          </cell>
        </row>
        <row r="24">
          <cell r="D24">
            <v>-75000</v>
          </cell>
          <cell r="E24">
            <v>-75000</v>
          </cell>
          <cell r="F24">
            <v>-75000</v>
          </cell>
          <cell r="G24">
            <v>-75000</v>
          </cell>
          <cell r="H24">
            <v>-75000</v>
          </cell>
          <cell r="I24">
            <v>-75000</v>
          </cell>
          <cell r="J24">
            <v>-75000</v>
          </cell>
          <cell r="K24">
            <v>-75000</v>
          </cell>
          <cell r="L24">
            <v>-75000</v>
          </cell>
          <cell r="M24">
            <v>-75000</v>
          </cell>
          <cell r="N24">
            <v>-75000</v>
          </cell>
          <cell r="O24">
            <v>-75000</v>
          </cell>
          <cell r="P24">
            <v>-75000</v>
          </cell>
          <cell r="Q24">
            <v>-75000</v>
          </cell>
          <cell r="R24">
            <v>-75000</v>
          </cell>
          <cell r="S24">
            <v>-75000</v>
          </cell>
          <cell r="T24">
            <v>-75000</v>
          </cell>
          <cell r="U24">
            <v>-75000</v>
          </cell>
          <cell r="V24">
            <v>-75000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7">
          <cell r="D27">
            <v>0.19419522053406213</v>
          </cell>
          <cell r="E27">
            <v>0.23982548048402627</v>
          </cell>
          <cell r="F27">
            <v>0.30912474452390976</v>
          </cell>
          <cell r="G27">
            <v>0.22496884084639107</v>
          </cell>
          <cell r="H27">
            <v>0.96811428638838914</v>
          </cell>
          <cell r="I27">
            <v>0.21932910932868968</v>
          </cell>
          <cell r="J27">
            <v>0.26136413584428669</v>
          </cell>
          <cell r="K27">
            <v>0.3191567842510753</v>
          </cell>
          <cell r="L27">
            <v>0.23580325505420069</v>
          </cell>
          <cell r="M27">
            <v>1.0356532844782524</v>
          </cell>
          <cell r="N27">
            <v>0.22545411706126153</v>
          </cell>
          <cell r="O27">
            <v>0.28298025884097627</v>
          </cell>
          <cell r="P27">
            <v>0.35315285183652484</v>
          </cell>
          <cell r="Q27">
            <v>0.26439444049766919</v>
          </cell>
          <cell r="R27">
            <v>1.1259816682364319</v>
          </cell>
          <cell r="S27">
            <v>0.26127646768915574</v>
          </cell>
          <cell r="T27">
            <v>0.28072498512389393</v>
          </cell>
          <cell r="U27">
            <v>0.34098609690110571</v>
          </cell>
          <cell r="V27">
            <v>0.28246058654425005</v>
          </cell>
        </row>
        <row r="28">
          <cell r="D28">
            <v>113.28806105267235</v>
          </cell>
          <cell r="E28">
            <v>91.733371931950842</v>
          </cell>
          <cell r="F28">
            <v>71.168679925260321</v>
          </cell>
          <cell r="G28">
            <v>97.791320421220561</v>
          </cell>
          <cell r="H28">
            <v>22.724589761062585</v>
          </cell>
          <cell r="I28">
            <v>101.44572267722037</v>
          </cell>
          <cell r="J28">
            <v>85.130272093857272</v>
          </cell>
          <cell r="K28">
            <v>69.71495233043926</v>
          </cell>
          <cell r="L28">
            <v>94.358324251655105</v>
          </cell>
          <cell r="M28">
            <v>21.484023981258591</v>
          </cell>
          <cell r="N28">
            <v>99.79857672719362</v>
          </cell>
          <cell r="O28">
            <v>79.510846771272867</v>
          </cell>
          <cell r="P28">
            <v>63.711789053923013</v>
          </cell>
          <cell r="Q28">
            <v>85.100125243360978</v>
          </cell>
          <cell r="R28">
            <v>19.982563335369939</v>
          </cell>
          <cell r="S28">
            <v>87.07251824556198</v>
          </cell>
          <cell r="T28">
            <v>81.040168155889702</v>
          </cell>
          <cell r="U28">
            <v>66.718262729046273</v>
          </cell>
          <cell r="V28">
            <v>80.542210431316235</v>
          </cell>
        </row>
        <row r="29">
          <cell r="G29" t="str">
            <v xml:space="preserve"> </v>
          </cell>
        </row>
        <row r="31">
          <cell r="D31">
            <v>1272931</v>
          </cell>
          <cell r="E31" t="str">
            <v>Common equity 3/31/12</v>
          </cell>
          <cell r="H31" t="str">
            <v xml:space="preserve"> </v>
          </cell>
        </row>
        <row r="32">
          <cell r="D32">
            <v>9524</v>
          </cell>
          <cell r="E32" t="str">
            <v>DRP</v>
          </cell>
        </row>
        <row r="33">
          <cell r="D33">
            <v>-70438</v>
          </cell>
          <cell r="E33" t="str">
            <v xml:space="preserve">DIVIDENDS PAID </v>
          </cell>
        </row>
        <row r="34">
          <cell r="D34">
            <v>0</v>
          </cell>
          <cell r="E34" t="str">
            <v>Stock offering</v>
          </cell>
        </row>
        <row r="35">
          <cell r="D35">
            <v>0</v>
          </cell>
          <cell r="E35" t="str">
            <v>Forward unwind</v>
          </cell>
        </row>
        <row r="36">
          <cell r="D36">
            <v>5500</v>
          </cell>
          <cell r="E36" t="str">
            <v>Options</v>
          </cell>
        </row>
        <row r="37">
          <cell r="D37">
            <v>747</v>
          </cell>
          <cell r="E37" t="str">
            <v>Stock Based Compensation</v>
          </cell>
        </row>
        <row r="38">
          <cell r="D38">
            <v>384</v>
          </cell>
          <cell r="E38" t="str">
            <v>Stock Plan Tax Benefit</v>
          </cell>
          <cell r="G38" t="str">
            <v xml:space="preserve"> </v>
          </cell>
        </row>
        <row r="39">
          <cell r="D39">
            <v>404</v>
          </cell>
          <cell r="E39" t="str">
            <v>Restricted Stock</v>
          </cell>
        </row>
        <row r="40">
          <cell r="D40">
            <v>-21</v>
          </cell>
          <cell r="E40" t="str">
            <v>ESPP</v>
          </cell>
        </row>
        <row r="41">
          <cell r="D41">
            <v>2306</v>
          </cell>
          <cell r="E41" t="str">
            <v>PSU &amp; RSU</v>
          </cell>
        </row>
        <row r="42">
          <cell r="D42">
            <v>-153</v>
          </cell>
          <cell r="E42" t="str">
            <v>PSU &amp; RSU Div Equivs</v>
          </cell>
        </row>
        <row r="43">
          <cell r="D43">
            <v>117984</v>
          </cell>
          <cell r="E43" t="str">
            <v>Net income</v>
          </cell>
          <cell r="F43" t="str">
            <v xml:space="preserve"> </v>
          </cell>
        </row>
        <row r="44">
          <cell r="D44">
            <v>260</v>
          </cell>
          <cell r="E44" t="str">
            <v>Other Comprehensive Income</v>
          </cell>
        </row>
        <row r="45">
          <cell r="D45">
            <v>13828</v>
          </cell>
          <cell r="E45" t="str">
            <v>Add Back Treasury</v>
          </cell>
        </row>
        <row r="46">
          <cell r="D46">
            <v>1353256</v>
          </cell>
          <cell r="E46" t="str">
            <v xml:space="preserve">projected 12/31/12 common equity </v>
          </cell>
        </row>
        <row r="47">
          <cell r="D47" t="str">
            <v xml:space="preserve"> </v>
          </cell>
        </row>
        <row r="50">
          <cell r="D50" t="str">
            <v>FINAL PROJECTION OF OPENING TREASURY DOLLARS</v>
          </cell>
        </row>
        <row r="52">
          <cell r="D52">
            <v>-13828</v>
          </cell>
          <cell r="E52" t="str">
            <v>03/31/12 treasury balance</v>
          </cell>
        </row>
        <row r="53">
          <cell r="D53">
            <v>350</v>
          </cell>
          <cell r="E53" t="str">
            <v xml:space="preserve">ESPP </v>
          </cell>
        </row>
        <row r="54">
          <cell r="D54">
            <v>-580</v>
          </cell>
          <cell r="E54" t="str">
            <v xml:space="preserve">Options </v>
          </cell>
        </row>
        <row r="55">
          <cell r="D55">
            <v>-14058</v>
          </cell>
          <cell r="E55" t="str">
            <v>projected 12/31/12 treasury shares (dollars)</v>
          </cell>
        </row>
        <row r="63">
          <cell r="D63" t="str">
            <v>Q113</v>
          </cell>
          <cell r="E63" t="str">
            <v>Q213</v>
          </cell>
          <cell r="F63" t="str">
            <v>Q313</v>
          </cell>
          <cell r="G63" t="str">
            <v>Q413</v>
          </cell>
          <cell r="H63">
            <v>2013</v>
          </cell>
          <cell r="I63" t="str">
            <v>Q114</v>
          </cell>
          <cell r="J63" t="str">
            <v>Q214</v>
          </cell>
          <cell r="K63" t="str">
            <v>Q314</v>
          </cell>
          <cell r="L63" t="str">
            <v>Q414</v>
          </cell>
          <cell r="M63">
            <v>2014</v>
          </cell>
          <cell r="N63" t="str">
            <v>Q115</v>
          </cell>
          <cell r="O63" t="str">
            <v>Q215</v>
          </cell>
          <cell r="P63" t="str">
            <v>Q315</v>
          </cell>
          <cell r="Q63" t="str">
            <v>Q415</v>
          </cell>
          <cell r="R63">
            <v>2015</v>
          </cell>
          <cell r="S63" t="str">
            <v>Q116</v>
          </cell>
          <cell r="T63" t="str">
            <v>Q216</v>
          </cell>
          <cell r="U63" t="str">
            <v>Q316</v>
          </cell>
          <cell r="V63" t="str">
            <v>Q416</v>
          </cell>
        </row>
        <row r="67">
          <cell r="D67">
            <v>140398219</v>
          </cell>
          <cell r="E67">
            <v>140650860.90155742</v>
          </cell>
          <cell r="F67">
            <v>140921810.13155442</v>
          </cell>
          <cell r="G67">
            <v>141175088.33468413</v>
          </cell>
          <cell r="H67">
            <v>140398219</v>
          </cell>
          <cell r="I67">
            <v>141438165.26334301</v>
          </cell>
          <cell r="J67">
            <v>141820184.55288061</v>
          </cell>
          <cell r="K67">
            <v>142230810.96830735</v>
          </cell>
          <cell r="L67">
            <v>142453052.86268494</v>
          </cell>
          <cell r="M67">
            <v>141438165.26334301</v>
          </cell>
          <cell r="N67">
            <v>142685049.75580117</v>
          </cell>
          <cell r="O67">
            <v>143168525.77586669</v>
          </cell>
          <cell r="P67">
            <v>143595595.9843269</v>
          </cell>
          <cell r="Q67">
            <v>143796224.72257984</v>
          </cell>
          <cell r="R67">
            <v>142685049.75580117</v>
          </cell>
          <cell r="S67">
            <v>144006578.049905</v>
          </cell>
          <cell r="T67">
            <v>144286102.5179114</v>
          </cell>
          <cell r="U67">
            <v>144793511.1349543</v>
          </cell>
          <cell r="V67">
            <v>145074109.11026806</v>
          </cell>
        </row>
        <row r="69">
          <cell r="D69">
            <v>-719314</v>
          </cell>
          <cell r="E69">
            <v>-712014</v>
          </cell>
          <cell r="F69">
            <v>-704714</v>
          </cell>
          <cell r="G69">
            <v>-697414</v>
          </cell>
          <cell r="H69">
            <v>-719314</v>
          </cell>
          <cell r="I69">
            <v>-690114</v>
          </cell>
          <cell r="J69">
            <v>-682814</v>
          </cell>
          <cell r="K69">
            <v>-675514</v>
          </cell>
          <cell r="L69">
            <v>-668214</v>
          </cell>
          <cell r="M69">
            <v>-690114</v>
          </cell>
          <cell r="N69">
            <v>-660914</v>
          </cell>
          <cell r="O69">
            <v>-653614</v>
          </cell>
          <cell r="P69">
            <v>-646314</v>
          </cell>
          <cell r="Q69">
            <v>-639014</v>
          </cell>
          <cell r="R69">
            <v>-660914</v>
          </cell>
          <cell r="S69">
            <v>-631714</v>
          </cell>
          <cell r="T69">
            <v>-624414</v>
          </cell>
          <cell r="U69">
            <v>-617114</v>
          </cell>
          <cell r="V69">
            <v>-609814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D74">
            <v>0</v>
          </cell>
          <cell r="E74">
            <v>18000</v>
          </cell>
          <cell r="F74">
            <v>0</v>
          </cell>
          <cell r="G74">
            <v>0</v>
          </cell>
          <cell r="H74">
            <v>18000</v>
          </cell>
          <cell r="I74">
            <v>0</v>
          </cell>
          <cell r="J74">
            <v>18000</v>
          </cell>
          <cell r="K74">
            <v>0</v>
          </cell>
          <cell r="L74">
            <v>0</v>
          </cell>
          <cell r="M74">
            <v>18000</v>
          </cell>
          <cell r="N74">
            <v>0</v>
          </cell>
          <cell r="O74">
            <v>18000</v>
          </cell>
          <cell r="P74">
            <v>0</v>
          </cell>
          <cell r="Q74">
            <v>0</v>
          </cell>
          <cell r="R74">
            <v>18000</v>
          </cell>
          <cell r="S74">
            <v>0</v>
          </cell>
          <cell r="T74">
            <v>18000</v>
          </cell>
          <cell r="U74">
            <v>0</v>
          </cell>
          <cell r="V74">
            <v>0</v>
          </cell>
        </row>
        <row r="75">
          <cell r="D75">
            <v>165141.90155741625</v>
          </cell>
          <cell r="E75">
            <v>165449.22999700878</v>
          </cell>
          <cell r="F75">
            <v>165778.20312969902</v>
          </cell>
          <cell r="G75">
            <v>175576.92865888131</v>
          </cell>
          <cell r="H75">
            <v>671946.26334300532</v>
          </cell>
          <cell r="I75">
            <v>173938.2895376012</v>
          </cell>
          <cell r="J75">
            <v>174419.41542672252</v>
          </cell>
          <cell r="K75">
            <v>174935.89437758128</v>
          </cell>
          <cell r="L75">
            <v>184690.89311627048</v>
          </cell>
          <cell r="M75">
            <v>707984.4924581754</v>
          </cell>
          <cell r="N75">
            <v>182947.02006550782</v>
          </cell>
          <cell r="O75">
            <v>183579.20846019711</v>
          </cell>
          <cell r="P75">
            <v>184138.73825293366</v>
          </cell>
          <cell r="Q75">
            <v>193863.32732518343</v>
          </cell>
          <cell r="R75">
            <v>744528.29410382197</v>
          </cell>
          <cell r="S75">
            <v>192024.46800641061</v>
          </cell>
          <cell r="T75">
            <v>192408.61704289011</v>
          </cell>
          <cell r="U75">
            <v>193097.97531374838</v>
          </cell>
          <cell r="V75">
            <v>202921.78465968848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137900</v>
          </cell>
          <cell r="K76">
            <v>0</v>
          </cell>
          <cell r="L76">
            <v>0</v>
          </cell>
          <cell r="M76">
            <v>137900</v>
          </cell>
          <cell r="N76">
            <v>0</v>
          </cell>
          <cell r="O76">
            <v>171000</v>
          </cell>
          <cell r="P76">
            <v>0</v>
          </cell>
          <cell r="Q76">
            <v>0</v>
          </cell>
          <cell r="R76">
            <v>171000</v>
          </cell>
          <cell r="S76">
            <v>0</v>
          </cell>
          <cell r="T76">
            <v>171500</v>
          </cell>
          <cell r="U76">
            <v>0</v>
          </cell>
          <cell r="V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33000</v>
          </cell>
          <cell r="K77">
            <v>0</v>
          </cell>
          <cell r="L77">
            <v>0</v>
          </cell>
          <cell r="M77">
            <v>33000</v>
          </cell>
          <cell r="N77">
            <v>0</v>
          </cell>
          <cell r="O77">
            <v>38000</v>
          </cell>
          <cell r="P77">
            <v>0</v>
          </cell>
          <cell r="Q77">
            <v>0</v>
          </cell>
          <cell r="R77">
            <v>38000</v>
          </cell>
          <cell r="S77">
            <v>0</v>
          </cell>
          <cell r="T77">
            <v>38000</v>
          </cell>
          <cell r="U77">
            <v>0</v>
          </cell>
          <cell r="V77">
            <v>0</v>
          </cell>
        </row>
        <row r="79">
          <cell r="D79">
            <v>7300</v>
          </cell>
          <cell r="E79">
            <v>7300</v>
          </cell>
          <cell r="F79">
            <v>7300</v>
          </cell>
          <cell r="G79">
            <v>7300</v>
          </cell>
          <cell r="H79">
            <v>29200</v>
          </cell>
          <cell r="I79">
            <v>7300</v>
          </cell>
          <cell r="J79">
            <v>7300</v>
          </cell>
          <cell r="K79">
            <v>7300</v>
          </cell>
          <cell r="L79">
            <v>7300</v>
          </cell>
          <cell r="M79">
            <v>29200</v>
          </cell>
          <cell r="N79">
            <v>7300</v>
          </cell>
          <cell r="O79">
            <v>7300</v>
          </cell>
          <cell r="P79">
            <v>7300</v>
          </cell>
          <cell r="Q79">
            <v>7300</v>
          </cell>
          <cell r="R79">
            <v>29200</v>
          </cell>
          <cell r="S79">
            <v>7300</v>
          </cell>
          <cell r="T79">
            <v>7300</v>
          </cell>
          <cell r="U79">
            <v>7300</v>
          </cell>
          <cell r="V79">
            <v>7300</v>
          </cell>
        </row>
        <row r="80">
          <cell r="H80" t="str">
            <v xml:space="preserve"> </v>
          </cell>
          <cell r="R80">
            <v>0</v>
          </cell>
        </row>
        <row r="81">
          <cell r="D81">
            <v>87500</v>
          </cell>
          <cell r="E81">
            <v>87500</v>
          </cell>
          <cell r="F81">
            <v>87500</v>
          </cell>
          <cell r="G81">
            <v>87500</v>
          </cell>
          <cell r="H81">
            <v>350000</v>
          </cell>
          <cell r="I81">
            <v>208081</v>
          </cell>
          <cell r="J81">
            <v>47307</v>
          </cell>
          <cell r="K81">
            <v>47306</v>
          </cell>
          <cell r="L81">
            <v>47306</v>
          </cell>
          <cell r="M81">
            <v>350000</v>
          </cell>
          <cell r="N81">
            <v>300529</v>
          </cell>
          <cell r="O81">
            <v>16491</v>
          </cell>
          <cell r="P81">
            <v>16490</v>
          </cell>
          <cell r="Q81">
            <v>16490</v>
          </cell>
          <cell r="R81">
            <v>350000</v>
          </cell>
          <cell r="S81">
            <v>87500</v>
          </cell>
          <cell r="T81">
            <v>87500</v>
          </cell>
          <cell r="U81">
            <v>87500</v>
          </cell>
          <cell r="V81">
            <v>87500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5">
          <cell r="D85">
            <v>139938846.90155742</v>
          </cell>
          <cell r="E85">
            <v>140217096.13155442</v>
          </cell>
          <cell r="F85">
            <v>140477674.33468413</v>
          </cell>
          <cell r="G85">
            <v>140748051.26334301</v>
          </cell>
          <cell r="H85">
            <v>140748051.26334301</v>
          </cell>
          <cell r="I85">
            <v>141137370.55288061</v>
          </cell>
          <cell r="J85">
            <v>141555296.96830735</v>
          </cell>
          <cell r="K85">
            <v>141784838.86268494</v>
          </cell>
          <cell r="L85">
            <v>142024135.7558012</v>
          </cell>
          <cell r="M85">
            <v>142024135.75580117</v>
          </cell>
          <cell r="N85">
            <v>142514911.77586669</v>
          </cell>
          <cell r="O85">
            <v>142949281.9843269</v>
          </cell>
          <cell r="P85">
            <v>143157210.72257984</v>
          </cell>
          <cell r="Q85">
            <v>143374864.04990503</v>
          </cell>
          <cell r="R85">
            <v>143374864.049905</v>
          </cell>
          <cell r="S85">
            <v>143661688.5179114</v>
          </cell>
          <cell r="T85">
            <v>144176397.1349543</v>
          </cell>
          <cell r="U85">
            <v>144464295.11026806</v>
          </cell>
          <cell r="V85">
            <v>144762016.89492774</v>
          </cell>
        </row>
        <row r="88">
          <cell r="D88">
            <v>24443808.375</v>
          </cell>
          <cell r="E88">
            <v>24489298.207772546</v>
          </cell>
          <cell r="F88">
            <v>24537991.823022023</v>
          </cell>
          <cell r="G88">
            <v>25988369.751916565</v>
          </cell>
          <cell r="H88">
            <v>99459468.157711118</v>
          </cell>
          <cell r="I88">
            <v>26038389.483718455</v>
          </cell>
          <cell r="J88">
            <v>26110413.552282915</v>
          </cell>
          <cell r="K88">
            <v>26187729.939136859</v>
          </cell>
          <cell r="L88">
            <v>27648043.578223564</v>
          </cell>
          <cell r="M88">
            <v>105984576.5533618</v>
          </cell>
          <cell r="N88">
            <v>27694706.47238123</v>
          </cell>
          <cell r="O88">
            <v>27790407.796294004</v>
          </cell>
          <cell r="P88">
            <v>27875109.986943748</v>
          </cell>
          <cell r="Q88">
            <v>29347228.198128864</v>
          </cell>
          <cell r="R88">
            <v>112707452.45374785</v>
          </cell>
          <cell r="S88">
            <v>29391847.130230524</v>
          </cell>
          <cell r="T88">
            <v>29450646.146171834</v>
          </cell>
          <cell r="U88">
            <v>29556161.412665632</v>
          </cell>
          <cell r="V88">
            <v>31059823.448707633</v>
          </cell>
        </row>
        <row r="91">
          <cell r="G91" t="str">
            <v>shares issued</v>
          </cell>
          <cell r="H91" t="str">
            <v>treasury shs</v>
          </cell>
          <cell r="I91" t="str">
            <v>shs outstanding</v>
          </cell>
        </row>
        <row r="92">
          <cell r="G92">
            <v>139810219</v>
          </cell>
          <cell r="H92">
            <v>-741314</v>
          </cell>
        </row>
        <row r="94">
          <cell r="G94">
            <v>460000</v>
          </cell>
          <cell r="H94">
            <v>0</v>
          </cell>
        </row>
        <row r="95">
          <cell r="G95">
            <v>110000</v>
          </cell>
          <cell r="H95">
            <v>0</v>
          </cell>
        </row>
        <row r="96">
          <cell r="G96">
            <v>18000</v>
          </cell>
          <cell r="H96">
            <v>0</v>
          </cell>
        </row>
        <row r="97">
          <cell r="G97">
            <v>0</v>
          </cell>
          <cell r="H97">
            <v>22000</v>
          </cell>
        </row>
        <row r="98">
          <cell r="G98">
            <v>140398219</v>
          </cell>
          <cell r="H98">
            <v>-719314</v>
          </cell>
          <cell r="I98">
            <v>139678905</v>
          </cell>
        </row>
        <row r="99">
          <cell r="D99">
            <v>0</v>
          </cell>
          <cell r="F99" t="str">
            <v xml:space="preserve"> </v>
          </cell>
          <cell r="G99" t="str">
            <v xml:space="preserve"> </v>
          </cell>
          <cell r="I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</row>
        <row r="101">
          <cell r="F101" t="str">
            <v xml:space="preserve"> </v>
          </cell>
        </row>
        <row r="102">
          <cell r="G102" t="str">
            <v xml:space="preserve"> </v>
          </cell>
        </row>
        <row r="104">
          <cell r="D104" t="str">
            <v xml:space="preserve"> </v>
          </cell>
        </row>
        <row r="105">
          <cell r="D105" t="str">
            <v xml:space="preserve"> </v>
          </cell>
        </row>
        <row r="106">
          <cell r="G106">
            <v>140398219</v>
          </cell>
          <cell r="H106">
            <v>-719314</v>
          </cell>
          <cell r="I106">
            <v>139678905</v>
          </cell>
        </row>
        <row r="109">
          <cell r="D109" t="str">
            <v>Q113</v>
          </cell>
          <cell r="E109" t="str">
            <v>Q213</v>
          </cell>
          <cell r="F109" t="str">
            <v>Q313</v>
          </cell>
          <cell r="G109" t="str">
            <v>Q413</v>
          </cell>
          <cell r="H109">
            <v>2013</v>
          </cell>
          <cell r="I109" t="str">
            <v>Q114</v>
          </cell>
          <cell r="J109" t="str">
            <v>Q214</v>
          </cell>
          <cell r="K109" t="str">
            <v>Q314</v>
          </cell>
          <cell r="L109" t="str">
            <v>Q414</v>
          </cell>
          <cell r="M109">
            <v>2014</v>
          </cell>
          <cell r="N109" t="str">
            <v>Q115</v>
          </cell>
          <cell r="O109" t="str">
            <v>Q215</v>
          </cell>
          <cell r="P109" t="str">
            <v>Q315</v>
          </cell>
          <cell r="Q109" t="str">
            <v>Q415</v>
          </cell>
          <cell r="R109">
            <v>2015</v>
          </cell>
          <cell r="S109" t="str">
            <v>Q116</v>
          </cell>
          <cell r="T109" t="str">
            <v>Q216</v>
          </cell>
          <cell r="U109" t="str">
            <v>Q316</v>
          </cell>
          <cell r="V109" t="str">
            <v>Q416</v>
          </cell>
        </row>
        <row r="111">
          <cell r="D111">
            <v>1353256000</v>
          </cell>
          <cell r="E111">
            <v>1362059257.5195498</v>
          </cell>
          <cell r="F111">
            <v>1378373996.8987148</v>
          </cell>
          <cell r="G111">
            <v>1404198021.2911034</v>
          </cell>
          <cell r="H111">
            <v>1353256000</v>
          </cell>
          <cell r="I111">
            <v>1416924179.748158</v>
          </cell>
          <cell r="J111">
            <v>1430651936.6570406</v>
          </cell>
          <cell r="K111">
            <v>1448411400.7523401</v>
          </cell>
          <cell r="L111">
            <v>1474074195.5746095</v>
          </cell>
          <cell r="M111">
            <v>1416924179.748158</v>
          </cell>
          <cell r="N111">
            <v>1486636753.0436306</v>
          </cell>
          <cell r="O111">
            <v>1502331629.2653496</v>
          </cell>
          <cell r="P111">
            <v>1521528850.7498925</v>
          </cell>
          <cell r="Q111">
            <v>1550494560.0331051</v>
          </cell>
          <cell r="R111">
            <v>1486636753.0436306</v>
          </cell>
          <cell r="S111">
            <v>1565461324.196552</v>
          </cell>
          <cell r="T111">
            <v>1581304758.4411101</v>
          </cell>
          <cell r="U111">
            <v>1600435317.5507777</v>
          </cell>
          <cell r="V111">
            <v>1627979007.3295805</v>
          </cell>
        </row>
        <row r="113">
          <cell r="D113">
            <v>-14058000</v>
          </cell>
          <cell r="E113">
            <v>-13905430</v>
          </cell>
          <cell r="F113">
            <v>-13752860</v>
          </cell>
          <cell r="G113">
            <v>-13600290</v>
          </cell>
          <cell r="H113">
            <v>-14058000</v>
          </cell>
          <cell r="I113">
            <v>-13447720</v>
          </cell>
          <cell r="J113">
            <v>-13293416.25</v>
          </cell>
          <cell r="K113">
            <v>-13139112.5</v>
          </cell>
          <cell r="L113">
            <v>-12984808.75</v>
          </cell>
          <cell r="M113">
            <v>-13447720</v>
          </cell>
          <cell r="N113">
            <v>-12830505</v>
          </cell>
          <cell r="O113">
            <v>-12674467.5</v>
          </cell>
          <cell r="P113">
            <v>-12518430</v>
          </cell>
          <cell r="Q113">
            <v>-12362392.5</v>
          </cell>
          <cell r="R113">
            <v>-12830505</v>
          </cell>
          <cell r="S113">
            <v>-12206355</v>
          </cell>
          <cell r="T113">
            <v>-12048583.75</v>
          </cell>
          <cell r="U113">
            <v>-11890812.5</v>
          </cell>
          <cell r="V113">
            <v>-11733041.25</v>
          </cell>
        </row>
        <row r="115">
          <cell r="D115">
            <v>27366000</v>
          </cell>
          <cell r="E115">
            <v>33884000</v>
          </cell>
          <cell r="F115">
            <v>43753000</v>
          </cell>
          <cell r="G115">
            <v>31898000</v>
          </cell>
          <cell r="H115">
            <v>136901000</v>
          </cell>
          <cell r="I115">
            <v>31138000</v>
          </cell>
          <cell r="J115">
            <v>37217000</v>
          </cell>
          <cell r="K115">
            <v>45574000</v>
          </cell>
          <cell r="L115">
            <v>33725000</v>
          </cell>
          <cell r="M115">
            <v>147654000</v>
          </cell>
          <cell r="N115">
            <v>32293000</v>
          </cell>
          <cell r="O115">
            <v>40666000</v>
          </cell>
          <cell r="P115">
            <v>50899000</v>
          </cell>
          <cell r="Q115">
            <v>38162000</v>
          </cell>
          <cell r="R115">
            <v>162020000</v>
          </cell>
          <cell r="S115">
            <v>37762000</v>
          </cell>
          <cell r="T115">
            <v>40684000</v>
          </cell>
          <cell r="U115">
            <v>49584000</v>
          </cell>
          <cell r="V115">
            <v>41152000</v>
          </cell>
        </row>
        <row r="117">
          <cell r="D117">
            <v>-24443808.375</v>
          </cell>
          <cell r="E117">
            <v>-24489298.207772546</v>
          </cell>
          <cell r="F117">
            <v>-24537991.823022023</v>
          </cell>
          <cell r="G117">
            <v>-25988369.751916565</v>
          </cell>
          <cell r="H117">
            <v>-99459468.157711118</v>
          </cell>
          <cell r="I117">
            <v>-26038389.483718455</v>
          </cell>
          <cell r="J117">
            <v>-26110413.552282915</v>
          </cell>
          <cell r="K117">
            <v>-26187729.939136859</v>
          </cell>
          <cell r="L117">
            <v>-27648043.578223564</v>
          </cell>
          <cell r="M117">
            <v>-105984576.5533618</v>
          </cell>
          <cell r="N117">
            <v>-27694706.47238123</v>
          </cell>
          <cell r="O117">
            <v>-27790407.796294004</v>
          </cell>
          <cell r="P117">
            <v>-27875109.986943748</v>
          </cell>
          <cell r="Q117">
            <v>-29347228.198128864</v>
          </cell>
          <cell r="R117">
            <v>-112707452.45374785</v>
          </cell>
          <cell r="S117">
            <v>-29391847.130230524</v>
          </cell>
          <cell r="T117">
            <v>-29450646.146171834</v>
          </cell>
          <cell r="U117">
            <v>-29556161.412665632</v>
          </cell>
          <cell r="V117">
            <v>-31059823.448707633</v>
          </cell>
        </row>
        <row r="119">
          <cell r="D119">
            <v>250000</v>
          </cell>
          <cell r="E119">
            <v>250000</v>
          </cell>
          <cell r="F119">
            <v>250000</v>
          </cell>
          <cell r="G119">
            <v>250000</v>
          </cell>
          <cell r="H119">
            <v>1000000</v>
          </cell>
          <cell r="I119">
            <v>250000</v>
          </cell>
          <cell r="J119">
            <v>250000</v>
          </cell>
          <cell r="K119">
            <v>250000</v>
          </cell>
          <cell r="L119">
            <v>250000</v>
          </cell>
          <cell r="M119">
            <v>1000000</v>
          </cell>
          <cell r="N119">
            <v>250000</v>
          </cell>
          <cell r="O119">
            <v>250000</v>
          </cell>
          <cell r="P119">
            <v>250000</v>
          </cell>
          <cell r="Q119">
            <v>250000</v>
          </cell>
          <cell r="R119">
            <v>1000000</v>
          </cell>
          <cell r="S119">
            <v>250000</v>
          </cell>
          <cell r="T119">
            <v>250000</v>
          </cell>
          <cell r="U119">
            <v>250000</v>
          </cell>
          <cell r="V119">
            <v>250000</v>
          </cell>
        </row>
        <row r="121">
          <cell r="D121">
            <v>130000</v>
          </cell>
          <cell r="E121">
            <v>130000</v>
          </cell>
          <cell r="F121">
            <v>130000</v>
          </cell>
          <cell r="G121">
            <v>130000</v>
          </cell>
          <cell r="H121">
            <v>520000</v>
          </cell>
          <cell r="I121">
            <v>130000</v>
          </cell>
          <cell r="J121">
            <v>130000</v>
          </cell>
          <cell r="K121">
            <v>130000</v>
          </cell>
          <cell r="L121">
            <v>130000</v>
          </cell>
          <cell r="M121">
            <v>520000</v>
          </cell>
          <cell r="N121">
            <v>130000</v>
          </cell>
          <cell r="O121">
            <v>130000</v>
          </cell>
          <cell r="P121">
            <v>130000</v>
          </cell>
          <cell r="Q121">
            <v>130000</v>
          </cell>
          <cell r="R121">
            <v>520000</v>
          </cell>
          <cell r="S121">
            <v>130000</v>
          </cell>
          <cell r="T121">
            <v>130000</v>
          </cell>
          <cell r="U121">
            <v>130000</v>
          </cell>
          <cell r="V121">
            <v>130000</v>
          </cell>
        </row>
        <row r="123">
          <cell r="D123">
            <v>0</v>
          </cell>
          <cell r="E123">
            <v>396000</v>
          </cell>
          <cell r="F123">
            <v>0</v>
          </cell>
          <cell r="G123">
            <v>0</v>
          </cell>
          <cell r="H123">
            <v>396000</v>
          </cell>
          <cell r="I123">
            <v>0</v>
          </cell>
          <cell r="J123">
            <v>400500</v>
          </cell>
          <cell r="K123">
            <v>0</v>
          </cell>
          <cell r="L123">
            <v>0</v>
          </cell>
          <cell r="M123">
            <v>400500</v>
          </cell>
          <cell r="N123">
            <v>0</v>
          </cell>
          <cell r="O123">
            <v>405000</v>
          </cell>
          <cell r="P123">
            <v>0</v>
          </cell>
          <cell r="Q123">
            <v>0</v>
          </cell>
          <cell r="R123">
            <v>405000</v>
          </cell>
          <cell r="S123">
            <v>0</v>
          </cell>
          <cell r="T123">
            <v>409500</v>
          </cell>
          <cell r="U123">
            <v>0</v>
          </cell>
          <cell r="V123">
            <v>0</v>
          </cell>
        </row>
        <row r="124">
          <cell r="M124" t="str">
            <v xml:space="preserve"> 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7">
          <cell r="D127">
            <v>3451465.7425499996</v>
          </cell>
          <cell r="E127">
            <v>3457888.9069374832</v>
          </cell>
          <cell r="F127">
            <v>3464764.4454107094</v>
          </cell>
          <cell r="G127">
            <v>3669557.808970619</v>
          </cell>
          <cell r="H127">
            <v>14043676.903868811</v>
          </cell>
          <cell r="I127">
            <v>3676620.5951010454</v>
          </cell>
          <cell r="J127">
            <v>3686790.3935823473</v>
          </cell>
          <cell r="K127">
            <v>3697707.4674061243</v>
          </cell>
          <cell r="L127">
            <v>3903903.753245167</v>
          </cell>
          <cell r="M127">
            <v>14965022.209334685</v>
          </cell>
          <cell r="N127">
            <v>3910492.5539002297</v>
          </cell>
          <cell r="O127">
            <v>3924005.5808367133</v>
          </cell>
          <cell r="P127">
            <v>3935965.5301564569</v>
          </cell>
          <cell r="Q127">
            <v>4143828.6215757956</v>
          </cell>
          <cell r="R127">
            <v>15914292.286469195</v>
          </cell>
          <cell r="S127">
            <v>4150128.8147885497</v>
          </cell>
          <cell r="T127">
            <v>4158431.2358394628</v>
          </cell>
          <cell r="U127">
            <v>4173329.9914683867</v>
          </cell>
          <cell r="V127">
            <v>4385647.0709575173</v>
          </cell>
        </row>
        <row r="128">
          <cell r="G128" t="str">
            <v xml:space="preserve"> </v>
          </cell>
          <cell r="H128" t="str">
            <v xml:space="preserve"> </v>
          </cell>
          <cell r="M128" t="str">
            <v xml:space="preserve"> </v>
          </cell>
          <cell r="R128" t="str">
            <v xml:space="preserve"> </v>
          </cell>
        </row>
        <row r="129">
          <cell r="D129">
            <v>726330.16</v>
          </cell>
          <cell r="E129">
            <v>899345.72</v>
          </cell>
          <cell r="F129">
            <v>909228.64</v>
          </cell>
          <cell r="G129">
            <v>909228.64</v>
          </cell>
          <cell r="H129">
            <v>3444133.16</v>
          </cell>
          <cell r="I129">
            <v>934920.11</v>
          </cell>
          <cell r="J129">
            <v>1001376.08</v>
          </cell>
          <cell r="K129">
            <v>1012380.21</v>
          </cell>
          <cell r="L129">
            <v>1012380.21</v>
          </cell>
          <cell r="M129">
            <v>3961056.61</v>
          </cell>
          <cell r="N129">
            <v>994039.99</v>
          </cell>
          <cell r="O129">
            <v>1001376.08</v>
          </cell>
          <cell r="P129">
            <v>1012380.21</v>
          </cell>
          <cell r="Q129">
            <v>1012380.21</v>
          </cell>
          <cell r="R129">
            <v>4020176.4899999998</v>
          </cell>
          <cell r="S129">
            <v>994039.99</v>
          </cell>
          <cell r="T129">
            <v>1001376.08</v>
          </cell>
          <cell r="U129">
            <v>1012380.21</v>
          </cell>
          <cell r="V129">
            <v>1012380.21</v>
          </cell>
        </row>
        <row r="130">
          <cell r="H130" t="str">
            <v xml:space="preserve"> </v>
          </cell>
          <cell r="M130" t="str">
            <v xml:space="preserve"> </v>
          </cell>
          <cell r="R130" t="str">
            <v xml:space="preserve"> </v>
          </cell>
        </row>
        <row r="131">
          <cell r="D131">
            <v>175152.58000000002</v>
          </cell>
          <cell r="E131">
            <v>181718.11000000002</v>
          </cell>
          <cell r="F131">
            <v>183715.01</v>
          </cell>
          <cell r="G131">
            <v>183715.01</v>
          </cell>
          <cell r="H131">
            <v>724300.71000000008</v>
          </cell>
          <cell r="I131">
            <v>192601.74</v>
          </cell>
          <cell r="J131">
            <v>212034.94</v>
          </cell>
          <cell r="K131">
            <v>214364.99</v>
          </cell>
          <cell r="L131">
            <v>214364.99</v>
          </cell>
          <cell r="M131">
            <v>833366.65999999992</v>
          </cell>
          <cell r="N131">
            <v>210481.57</v>
          </cell>
          <cell r="O131">
            <v>212034.94</v>
          </cell>
          <cell r="P131">
            <v>214364.99</v>
          </cell>
          <cell r="Q131">
            <v>214364.99</v>
          </cell>
          <cell r="R131">
            <v>851246.49</v>
          </cell>
          <cell r="S131">
            <v>210481.57</v>
          </cell>
          <cell r="T131">
            <v>212034.94</v>
          </cell>
          <cell r="U131">
            <v>214364.99</v>
          </cell>
          <cell r="V131">
            <v>214364.99</v>
          </cell>
        </row>
        <row r="132">
          <cell r="H132" t="str">
            <v xml:space="preserve"> </v>
          </cell>
          <cell r="M132" t="str">
            <v xml:space="preserve"> </v>
          </cell>
          <cell r="R132" t="str">
            <v xml:space="preserve"> </v>
          </cell>
        </row>
        <row r="133">
          <cell r="D133">
            <v>39324</v>
          </cell>
          <cell r="E133">
            <v>61375</v>
          </cell>
          <cell r="F133">
            <v>61288</v>
          </cell>
          <cell r="G133">
            <v>62792</v>
          </cell>
          <cell r="H133">
            <v>224779</v>
          </cell>
          <cell r="I133">
            <v>63904</v>
          </cell>
          <cell r="J133">
            <v>66819</v>
          </cell>
          <cell r="K133">
            <v>66732</v>
          </cell>
          <cell r="L133">
            <v>68475</v>
          </cell>
          <cell r="M133">
            <v>265930</v>
          </cell>
          <cell r="N133">
            <v>69587</v>
          </cell>
          <cell r="O133">
            <v>66819</v>
          </cell>
          <cell r="P133">
            <v>66732</v>
          </cell>
          <cell r="Q133">
            <v>68475</v>
          </cell>
          <cell r="R133">
            <v>271613</v>
          </cell>
          <cell r="S133">
            <v>69587</v>
          </cell>
          <cell r="T133">
            <v>66819</v>
          </cell>
          <cell r="U133">
            <v>66732</v>
          </cell>
          <cell r="V133">
            <v>68475</v>
          </cell>
        </row>
        <row r="134">
          <cell r="H134" t="str">
            <v xml:space="preserve"> </v>
          </cell>
          <cell r="M134" t="str">
            <v xml:space="preserve"> </v>
          </cell>
          <cell r="R134" t="str">
            <v xml:space="preserve"> </v>
          </cell>
        </row>
        <row r="135">
          <cell r="D135">
            <v>12402</v>
          </cell>
          <cell r="E135">
            <v>19026</v>
          </cell>
          <cell r="F135">
            <v>19026</v>
          </cell>
          <cell r="G135">
            <v>20112</v>
          </cell>
          <cell r="H135">
            <v>70566</v>
          </cell>
          <cell r="I135">
            <v>20112</v>
          </cell>
          <cell r="J135">
            <v>21006</v>
          </cell>
          <cell r="K135">
            <v>21006</v>
          </cell>
          <cell r="L135">
            <v>22143</v>
          </cell>
          <cell r="M135">
            <v>84267</v>
          </cell>
          <cell r="N135">
            <v>22143</v>
          </cell>
          <cell r="O135">
            <v>22143</v>
          </cell>
          <cell r="P135">
            <v>22143</v>
          </cell>
          <cell r="Q135">
            <v>22710</v>
          </cell>
          <cell r="R135">
            <v>89139</v>
          </cell>
          <cell r="S135">
            <v>22710</v>
          </cell>
          <cell r="T135">
            <v>22710</v>
          </cell>
          <cell r="U135">
            <v>22710</v>
          </cell>
          <cell r="V135">
            <v>23847</v>
          </cell>
        </row>
        <row r="136">
          <cell r="I136" t="str">
            <v xml:space="preserve"> </v>
          </cell>
          <cell r="K136" t="str">
            <v xml:space="preserve"> </v>
          </cell>
        </row>
        <row r="137">
          <cell r="D137">
            <v>152570</v>
          </cell>
          <cell r="E137">
            <v>152570</v>
          </cell>
          <cell r="F137">
            <v>152570</v>
          </cell>
          <cell r="G137">
            <v>152570</v>
          </cell>
          <cell r="H137">
            <v>610280</v>
          </cell>
          <cell r="I137">
            <v>154303.75</v>
          </cell>
          <cell r="J137">
            <v>154303.75</v>
          </cell>
          <cell r="K137">
            <v>154303.75</v>
          </cell>
          <cell r="L137">
            <v>154303.75</v>
          </cell>
          <cell r="M137">
            <v>617215</v>
          </cell>
          <cell r="N137">
            <v>156037.5</v>
          </cell>
          <cell r="O137">
            <v>156037.5</v>
          </cell>
          <cell r="P137">
            <v>156037.5</v>
          </cell>
          <cell r="Q137">
            <v>156037.5</v>
          </cell>
          <cell r="R137">
            <v>624150</v>
          </cell>
          <cell r="S137">
            <v>157771.25</v>
          </cell>
          <cell r="T137">
            <v>157771.25</v>
          </cell>
          <cell r="U137">
            <v>157771.25</v>
          </cell>
          <cell r="V137">
            <v>157771.25</v>
          </cell>
        </row>
        <row r="139">
          <cell r="D139">
            <v>1096391.412</v>
          </cell>
          <cell r="E139">
            <v>1524683.85</v>
          </cell>
          <cell r="F139">
            <v>1590994.1199999999</v>
          </cell>
          <cell r="G139">
            <v>1591122.75</v>
          </cell>
          <cell r="H139">
            <v>5803192.1319999993</v>
          </cell>
          <cell r="I139">
            <v>3359987.9475000002</v>
          </cell>
          <cell r="J139">
            <v>884351.23399999994</v>
          </cell>
          <cell r="K139">
            <v>884334.09399999992</v>
          </cell>
          <cell r="L139">
            <v>884334.09399999992</v>
          </cell>
          <cell r="M139">
            <v>6013007.3695</v>
          </cell>
          <cell r="N139">
            <v>5509838.5801999997</v>
          </cell>
          <cell r="O139">
            <v>310250.68</v>
          </cell>
          <cell r="P139">
            <v>310233.53999999998</v>
          </cell>
          <cell r="Q139">
            <v>310233.53999999998</v>
          </cell>
          <cell r="R139">
            <v>6440556.3401999995</v>
          </cell>
          <cell r="S139">
            <v>1646334</v>
          </cell>
          <cell r="T139">
            <v>1646334</v>
          </cell>
          <cell r="U139">
            <v>1646334</v>
          </cell>
          <cell r="V139">
            <v>1646334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3">
          <cell r="D143">
            <v>1348153827.5195498</v>
          </cell>
          <cell r="E143">
            <v>1364621136.8987148</v>
          </cell>
          <cell r="F143">
            <v>1390597731.2911034</v>
          </cell>
          <cell r="G143">
            <v>1403476459.7481575</v>
          </cell>
          <cell r="H143">
            <v>1403476459.748158</v>
          </cell>
          <cell r="I143">
            <v>1417358520.4070406</v>
          </cell>
          <cell r="J143">
            <v>1435272288.2523401</v>
          </cell>
          <cell r="K143">
            <v>1461089386.8246095</v>
          </cell>
          <cell r="L143">
            <v>1473806248.0436313</v>
          </cell>
          <cell r="M143">
            <v>1473806248.0436306</v>
          </cell>
          <cell r="N143">
            <v>1489657161.7653496</v>
          </cell>
          <cell r="O143">
            <v>1509010420.7498925</v>
          </cell>
          <cell r="P143">
            <v>1538132167.5331051</v>
          </cell>
          <cell r="Q143">
            <v>1553254969.196552</v>
          </cell>
          <cell r="R143">
            <v>1553254969.196552</v>
          </cell>
          <cell r="S143">
            <v>1569256174.6911101</v>
          </cell>
          <cell r="T143">
            <v>1588544505.0507777</v>
          </cell>
          <cell r="U143">
            <v>1616245966.0795805</v>
          </cell>
          <cell r="V143">
            <v>1634226962.1518304</v>
          </cell>
        </row>
        <row r="145">
          <cell r="D145">
            <v>9.6338783502191756</v>
          </cell>
          <cell r="E145">
            <v>9.7322022388653693</v>
          </cell>
          <cell r="F145">
            <v>9.8990657261170423</v>
          </cell>
          <cell r="G145">
            <v>9.9715516282511025</v>
          </cell>
          <cell r="H145">
            <v>9.9715516282511043</v>
          </cell>
          <cell r="I145">
            <v>10.042404182923276</v>
          </cell>
          <cell r="J145">
            <v>10.139304702767015</v>
          </cell>
          <cell r="K145">
            <v>10.304976177598494</v>
          </cell>
          <cell r="L145">
            <v>10.377153433820007</v>
          </cell>
          <cell r="M145">
            <v>10.377153433820004</v>
          </cell>
          <cell r="N145">
            <v>10.452640661969006</v>
          </cell>
          <cell r="O145">
            <v>10.556264430312716</v>
          </cell>
          <cell r="P145">
            <v>10.744356919008476</v>
          </cell>
          <cell r="Q145">
            <v>10.833523571160317</v>
          </cell>
          <cell r="R145">
            <v>10.833523571160319</v>
          </cell>
          <cell r="S145">
            <v>10.923275306592675</v>
          </cell>
          <cell r="T145">
            <v>11.018062155928634</v>
          </cell>
          <cell r="U145">
            <v>11.187857628391273</v>
          </cell>
          <cell r="V145">
            <v>11.28905908611371</v>
          </cell>
        </row>
        <row r="147">
          <cell r="D147">
            <v>6033635.8945499994</v>
          </cell>
          <cell r="E147">
            <v>7072607.5869374834</v>
          </cell>
          <cell r="F147">
            <v>6761586.2154107094</v>
          </cell>
          <cell r="G147">
            <v>6969098.2089706184</v>
          </cell>
          <cell r="H147">
            <v>26836927.905868813</v>
          </cell>
          <cell r="I147">
            <v>8782450.1426010467</v>
          </cell>
          <cell r="J147">
            <v>6807181.3975823484</v>
          </cell>
          <cell r="K147">
            <v>6430828.5114061246</v>
          </cell>
          <cell r="L147">
            <v>6639904.7972451672</v>
          </cell>
          <cell r="M147">
            <v>28660364.848834686</v>
          </cell>
          <cell r="N147">
            <v>11252620.194100231</v>
          </cell>
          <cell r="O147">
            <v>6477666.7808367135</v>
          </cell>
          <cell r="P147">
            <v>6097856.7701564571</v>
          </cell>
          <cell r="Q147">
            <v>6308029.8615757953</v>
          </cell>
          <cell r="R147">
            <v>30136173.606669191</v>
          </cell>
          <cell r="S147">
            <v>7631052.6247885507</v>
          </cell>
          <cell r="T147">
            <v>8054976.5058394633</v>
          </cell>
          <cell r="U147">
            <v>7673622.4414683869</v>
          </cell>
          <cell r="V147">
            <v>7888819.5209575174</v>
          </cell>
        </row>
        <row r="150">
          <cell r="D150" t="str">
            <v>Q113</v>
          </cell>
          <cell r="E150" t="str">
            <v>Q213</v>
          </cell>
          <cell r="F150" t="str">
            <v>Q313</v>
          </cell>
          <cell r="G150" t="str">
            <v>Q413</v>
          </cell>
          <cell r="H150">
            <v>2013</v>
          </cell>
          <cell r="I150" t="str">
            <v>Q114</v>
          </cell>
          <cell r="J150" t="str">
            <v>Q214</v>
          </cell>
          <cell r="K150" t="str">
            <v>Q314</v>
          </cell>
          <cell r="L150" t="str">
            <v>Q414</v>
          </cell>
          <cell r="M150">
            <v>2014</v>
          </cell>
          <cell r="N150" t="str">
            <v>Q115</v>
          </cell>
          <cell r="O150" t="str">
            <v>Q215</v>
          </cell>
          <cell r="P150" t="str">
            <v>Q315</v>
          </cell>
          <cell r="Q150" t="str">
            <v>Q415</v>
          </cell>
          <cell r="R150">
            <v>2015</v>
          </cell>
          <cell r="S150" t="str">
            <v>Q116</v>
          </cell>
          <cell r="T150" t="str">
            <v>Q216</v>
          </cell>
          <cell r="U150" t="str">
            <v>Q316</v>
          </cell>
          <cell r="V150" t="str">
            <v>Q416</v>
          </cell>
        </row>
        <row r="154">
          <cell r="D154">
            <v>90</v>
          </cell>
          <cell r="E154">
            <v>91</v>
          </cell>
          <cell r="F154">
            <v>92</v>
          </cell>
          <cell r="G154">
            <v>92</v>
          </cell>
          <cell r="H154">
            <v>365</v>
          </cell>
          <cell r="I154">
            <v>90</v>
          </cell>
          <cell r="J154">
            <v>91</v>
          </cell>
          <cell r="K154">
            <v>92</v>
          </cell>
          <cell r="L154">
            <v>92</v>
          </cell>
          <cell r="M154">
            <v>365</v>
          </cell>
          <cell r="N154">
            <v>90</v>
          </cell>
          <cell r="O154">
            <v>91</v>
          </cell>
          <cell r="P154">
            <v>92</v>
          </cell>
          <cell r="Q154">
            <v>92</v>
          </cell>
          <cell r="R154">
            <v>365</v>
          </cell>
          <cell r="S154">
            <v>90</v>
          </cell>
          <cell r="T154">
            <v>91</v>
          </cell>
          <cell r="U154">
            <v>92</v>
          </cell>
          <cell r="V154">
            <v>92</v>
          </cell>
        </row>
        <row r="155">
          <cell r="D155">
            <v>90</v>
          </cell>
          <cell r="E155">
            <v>91</v>
          </cell>
          <cell r="F155">
            <v>92</v>
          </cell>
          <cell r="G155">
            <v>92</v>
          </cell>
          <cell r="H155">
            <v>365</v>
          </cell>
          <cell r="I155">
            <v>90</v>
          </cell>
          <cell r="J155">
            <v>91</v>
          </cell>
          <cell r="K155">
            <v>92</v>
          </cell>
          <cell r="L155">
            <v>92</v>
          </cell>
          <cell r="M155">
            <v>365</v>
          </cell>
          <cell r="N155">
            <v>90</v>
          </cell>
          <cell r="O155">
            <v>91</v>
          </cell>
          <cell r="P155">
            <v>92</v>
          </cell>
          <cell r="Q155">
            <v>92</v>
          </cell>
          <cell r="R155">
            <v>365</v>
          </cell>
          <cell r="S155">
            <v>90</v>
          </cell>
          <cell r="T155">
            <v>91</v>
          </cell>
          <cell r="U155">
            <v>92</v>
          </cell>
          <cell r="V155">
            <v>92</v>
          </cell>
        </row>
        <row r="157">
          <cell r="D157">
            <v>0</v>
          </cell>
          <cell r="E157">
            <v>30</v>
          </cell>
          <cell r="F157">
            <v>92</v>
          </cell>
          <cell r="G157">
            <v>92</v>
          </cell>
          <cell r="H157">
            <v>214</v>
          </cell>
          <cell r="I157">
            <v>0</v>
          </cell>
          <cell r="J157">
            <v>30</v>
          </cell>
          <cell r="K157">
            <v>92</v>
          </cell>
          <cell r="L157">
            <v>92</v>
          </cell>
          <cell r="M157">
            <v>214</v>
          </cell>
          <cell r="N157">
            <v>90</v>
          </cell>
          <cell r="O157">
            <v>91</v>
          </cell>
          <cell r="P157">
            <v>92</v>
          </cell>
          <cell r="Q157">
            <v>92</v>
          </cell>
          <cell r="R157">
            <v>365</v>
          </cell>
          <cell r="S157">
            <v>90</v>
          </cell>
          <cell r="T157">
            <v>91</v>
          </cell>
          <cell r="U157">
            <v>92</v>
          </cell>
          <cell r="V157">
            <v>92</v>
          </cell>
        </row>
        <row r="158">
          <cell r="D158">
            <v>45</v>
          </cell>
          <cell r="E158">
            <v>45</v>
          </cell>
          <cell r="F158">
            <v>45</v>
          </cell>
          <cell r="G158">
            <v>45</v>
          </cell>
          <cell r="H158">
            <v>180</v>
          </cell>
          <cell r="I158">
            <v>45</v>
          </cell>
          <cell r="J158">
            <v>45</v>
          </cell>
          <cell r="K158">
            <v>45</v>
          </cell>
          <cell r="L158">
            <v>45</v>
          </cell>
          <cell r="M158">
            <v>180</v>
          </cell>
          <cell r="N158">
            <v>45</v>
          </cell>
          <cell r="O158">
            <v>45</v>
          </cell>
          <cell r="P158">
            <v>45</v>
          </cell>
          <cell r="Q158">
            <v>45</v>
          </cell>
          <cell r="R158">
            <v>180</v>
          </cell>
          <cell r="S158">
            <v>45</v>
          </cell>
          <cell r="T158">
            <v>45</v>
          </cell>
          <cell r="U158">
            <v>45</v>
          </cell>
          <cell r="V158">
            <v>45</v>
          </cell>
        </row>
        <row r="159">
          <cell r="D159">
            <v>45</v>
          </cell>
          <cell r="E159">
            <v>45</v>
          </cell>
          <cell r="F159">
            <v>45</v>
          </cell>
          <cell r="G159">
            <v>45</v>
          </cell>
          <cell r="H159">
            <v>180</v>
          </cell>
          <cell r="I159">
            <v>45</v>
          </cell>
          <cell r="J159">
            <v>45</v>
          </cell>
          <cell r="K159">
            <v>45</v>
          </cell>
          <cell r="L159">
            <v>45</v>
          </cell>
          <cell r="M159">
            <v>180</v>
          </cell>
          <cell r="N159">
            <v>45</v>
          </cell>
          <cell r="O159">
            <v>45</v>
          </cell>
          <cell r="P159">
            <v>45</v>
          </cell>
          <cell r="Q159">
            <v>45</v>
          </cell>
          <cell r="R159">
            <v>180</v>
          </cell>
          <cell r="S159">
            <v>45</v>
          </cell>
          <cell r="T159">
            <v>45</v>
          </cell>
          <cell r="U159">
            <v>45</v>
          </cell>
          <cell r="V159">
            <v>45</v>
          </cell>
        </row>
        <row r="160">
          <cell r="D160">
            <v>45</v>
          </cell>
          <cell r="E160">
            <v>45</v>
          </cell>
          <cell r="F160">
            <v>45</v>
          </cell>
          <cell r="G160">
            <v>45</v>
          </cell>
          <cell r="H160">
            <v>180</v>
          </cell>
          <cell r="I160">
            <v>45</v>
          </cell>
          <cell r="J160">
            <v>45</v>
          </cell>
          <cell r="K160">
            <v>45</v>
          </cell>
          <cell r="L160">
            <v>45</v>
          </cell>
          <cell r="M160">
            <v>180</v>
          </cell>
          <cell r="N160">
            <v>45</v>
          </cell>
          <cell r="O160">
            <v>45</v>
          </cell>
          <cell r="P160">
            <v>45</v>
          </cell>
          <cell r="Q160">
            <v>45</v>
          </cell>
          <cell r="R160">
            <v>180</v>
          </cell>
          <cell r="S160">
            <v>45</v>
          </cell>
          <cell r="T160">
            <v>45</v>
          </cell>
          <cell r="U160">
            <v>45</v>
          </cell>
          <cell r="V160">
            <v>45</v>
          </cell>
        </row>
        <row r="161">
          <cell r="D161">
            <v>45</v>
          </cell>
          <cell r="E161">
            <v>45</v>
          </cell>
          <cell r="F161">
            <v>45</v>
          </cell>
          <cell r="G161">
            <v>45</v>
          </cell>
          <cell r="H161">
            <v>180</v>
          </cell>
          <cell r="I161">
            <v>45</v>
          </cell>
          <cell r="J161">
            <v>45</v>
          </cell>
          <cell r="K161">
            <v>45</v>
          </cell>
          <cell r="L161">
            <v>45</v>
          </cell>
          <cell r="M161">
            <v>180</v>
          </cell>
          <cell r="N161">
            <v>45</v>
          </cell>
          <cell r="O161">
            <v>45</v>
          </cell>
          <cell r="P161">
            <v>45</v>
          </cell>
          <cell r="Q161">
            <v>45</v>
          </cell>
          <cell r="R161">
            <v>180</v>
          </cell>
          <cell r="S161">
            <v>45</v>
          </cell>
          <cell r="T161">
            <v>45</v>
          </cell>
          <cell r="U161">
            <v>45</v>
          </cell>
          <cell r="V161">
            <v>45</v>
          </cell>
        </row>
        <row r="162">
          <cell r="D162">
            <v>45</v>
          </cell>
          <cell r="E162">
            <v>45</v>
          </cell>
          <cell r="F162">
            <v>45</v>
          </cell>
          <cell r="G162">
            <v>45</v>
          </cell>
          <cell r="H162">
            <v>180</v>
          </cell>
          <cell r="I162">
            <v>45</v>
          </cell>
          <cell r="J162">
            <v>45</v>
          </cell>
          <cell r="K162">
            <v>45</v>
          </cell>
          <cell r="L162">
            <v>45</v>
          </cell>
          <cell r="M162">
            <v>180</v>
          </cell>
          <cell r="N162">
            <v>45</v>
          </cell>
          <cell r="O162">
            <v>45</v>
          </cell>
          <cell r="P162">
            <v>45</v>
          </cell>
          <cell r="Q162">
            <v>45</v>
          </cell>
          <cell r="R162">
            <v>180</v>
          </cell>
          <cell r="S162">
            <v>45</v>
          </cell>
          <cell r="T162">
            <v>45</v>
          </cell>
          <cell r="U162">
            <v>45</v>
          </cell>
          <cell r="V162">
            <v>45</v>
          </cell>
        </row>
        <row r="164">
          <cell r="D164">
            <v>12635839710</v>
          </cell>
          <cell r="E164">
            <v>12799228342.041725</v>
          </cell>
          <cell r="F164">
            <v>12964806532.103006</v>
          </cell>
          <cell r="G164">
            <v>12988108126.790939</v>
          </cell>
          <cell r="H164">
            <v>51245349935</v>
          </cell>
          <cell r="I164">
            <v>12729434873.700871</v>
          </cell>
          <cell r="J164">
            <v>12905636794.312136</v>
          </cell>
          <cell r="K164">
            <v>13085234609.084276</v>
          </cell>
          <cell r="L164">
            <v>13105680863.367014</v>
          </cell>
          <cell r="M164">
            <v>51624930321.120201</v>
          </cell>
          <cell r="N164">
            <v>12841654478.022106</v>
          </cell>
          <cell r="O164">
            <v>13028335845.603868</v>
          </cell>
          <cell r="P164">
            <v>13210794830.558075</v>
          </cell>
          <cell r="Q164">
            <v>13229252674.477345</v>
          </cell>
          <cell r="R164">
            <v>52080043160.867424</v>
          </cell>
          <cell r="S164">
            <v>12960592024.491449</v>
          </cell>
          <cell r="T164">
            <v>13130035329.129938</v>
          </cell>
          <cell r="U164">
            <v>13321003024.415796</v>
          </cell>
          <cell r="V164">
            <v>13346818038.144661</v>
          </cell>
        </row>
        <row r="166">
          <cell r="D166">
            <v>-64738260</v>
          </cell>
          <cell r="E166">
            <v>-64793274</v>
          </cell>
          <cell r="F166">
            <v>-64833688</v>
          </cell>
          <cell r="G166">
            <v>-64162088</v>
          </cell>
          <cell r="H166">
            <v>-262549610</v>
          </cell>
          <cell r="I166">
            <v>-62110260</v>
          </cell>
          <cell r="J166">
            <v>-62136074</v>
          </cell>
          <cell r="K166">
            <v>-62147288</v>
          </cell>
          <cell r="L166">
            <v>-61475688</v>
          </cell>
          <cell r="M166">
            <v>-251891610</v>
          </cell>
          <cell r="N166">
            <v>-59482260</v>
          </cell>
          <cell r="O166">
            <v>-59478874</v>
          </cell>
          <cell r="P166">
            <v>-59460888</v>
          </cell>
          <cell r="Q166">
            <v>-58789288</v>
          </cell>
          <cell r="R166">
            <v>-241233610</v>
          </cell>
          <cell r="S166">
            <v>-56854260</v>
          </cell>
          <cell r="T166">
            <v>-56821674</v>
          </cell>
          <cell r="U166">
            <v>-56774488</v>
          </cell>
          <cell r="V166">
            <v>-56102888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2">
          <cell r="D172">
            <v>7431385.5700837309</v>
          </cell>
          <cell r="E172">
            <v>7445215.3498653946</v>
          </cell>
          <cell r="F172">
            <v>7460019.1408364559</v>
          </cell>
          <cell r="G172">
            <v>7900961.7896496588</v>
          </cell>
          <cell r="H172">
            <v>120950327.40174095</v>
          </cell>
          <cell r="I172">
            <v>7827223.0291920537</v>
          </cell>
          <cell r="J172">
            <v>7848873.6942025134</v>
          </cell>
          <cell r="K172">
            <v>7872115.2469911575</v>
          </cell>
          <cell r="L172">
            <v>8311090.1902321717</v>
          </cell>
          <cell r="M172">
            <v>127437208.64247157</v>
          </cell>
          <cell r="N172">
            <v>8232615.9029478524</v>
          </cell>
          <cell r="O172">
            <v>8261064.3807088705</v>
          </cell>
          <cell r="P172">
            <v>8286243.2213820145</v>
          </cell>
          <cell r="Q172">
            <v>8723849.7296332549</v>
          </cell>
          <cell r="R172">
            <v>134015092.93868795</v>
          </cell>
          <cell r="S172">
            <v>8641101.0602884777</v>
          </cell>
          <cell r="T172">
            <v>8658387.7669300549</v>
          </cell>
          <cell r="U172">
            <v>8689408.889118677</v>
          </cell>
          <cell r="V172">
            <v>9131480.3096859809</v>
          </cell>
        </row>
        <row r="174">
          <cell r="D174">
            <v>0</v>
          </cell>
          <cell r="E174">
            <v>810000</v>
          </cell>
          <cell r="F174">
            <v>0</v>
          </cell>
          <cell r="G174">
            <v>0</v>
          </cell>
          <cell r="H174">
            <v>3240000</v>
          </cell>
          <cell r="I174">
            <v>0</v>
          </cell>
          <cell r="J174">
            <v>810000</v>
          </cell>
          <cell r="K174">
            <v>0</v>
          </cell>
          <cell r="L174">
            <v>0</v>
          </cell>
          <cell r="M174">
            <v>3240000</v>
          </cell>
          <cell r="N174">
            <v>0</v>
          </cell>
          <cell r="O174">
            <v>810000</v>
          </cell>
          <cell r="P174">
            <v>0</v>
          </cell>
          <cell r="Q174">
            <v>0</v>
          </cell>
          <cell r="R174">
            <v>3240000</v>
          </cell>
          <cell r="S174">
            <v>0</v>
          </cell>
          <cell r="T174">
            <v>810000</v>
          </cell>
          <cell r="U174">
            <v>0</v>
          </cell>
          <cell r="V174">
            <v>0</v>
          </cell>
        </row>
        <row r="176">
          <cell r="D176">
            <v>328500</v>
          </cell>
          <cell r="E176">
            <v>328500</v>
          </cell>
          <cell r="F176">
            <v>328500</v>
          </cell>
          <cell r="G176">
            <v>328500</v>
          </cell>
          <cell r="H176">
            <v>5256000</v>
          </cell>
          <cell r="I176">
            <v>328500</v>
          </cell>
          <cell r="J176">
            <v>328500</v>
          </cell>
          <cell r="K176">
            <v>328500</v>
          </cell>
          <cell r="L176">
            <v>328500</v>
          </cell>
          <cell r="M176">
            <v>5256000</v>
          </cell>
          <cell r="N176">
            <v>328500</v>
          </cell>
          <cell r="O176">
            <v>328500</v>
          </cell>
          <cell r="P176">
            <v>328500</v>
          </cell>
          <cell r="Q176">
            <v>328500</v>
          </cell>
          <cell r="R176">
            <v>5256000</v>
          </cell>
          <cell r="S176">
            <v>328500</v>
          </cell>
          <cell r="T176">
            <v>328500</v>
          </cell>
          <cell r="U176">
            <v>328500</v>
          </cell>
          <cell r="V176">
            <v>328500</v>
          </cell>
        </row>
        <row r="178">
          <cell r="D178">
            <v>3937500</v>
          </cell>
          <cell r="E178">
            <v>3937500</v>
          </cell>
          <cell r="F178">
            <v>3937500</v>
          </cell>
          <cell r="G178">
            <v>3937500</v>
          </cell>
          <cell r="H178">
            <v>63000000</v>
          </cell>
          <cell r="I178">
            <v>9363645</v>
          </cell>
          <cell r="J178">
            <v>2128815</v>
          </cell>
          <cell r="K178">
            <v>2128770</v>
          </cell>
          <cell r="L178">
            <v>2128770</v>
          </cell>
          <cell r="M178">
            <v>63000000</v>
          </cell>
          <cell r="N178">
            <v>13523805</v>
          </cell>
          <cell r="O178">
            <v>742095</v>
          </cell>
          <cell r="P178">
            <v>742050</v>
          </cell>
          <cell r="Q178">
            <v>742050</v>
          </cell>
          <cell r="R178">
            <v>63000000</v>
          </cell>
          <cell r="S178">
            <v>3937500</v>
          </cell>
          <cell r="T178">
            <v>3937500</v>
          </cell>
          <cell r="U178">
            <v>3937500</v>
          </cell>
          <cell r="V178">
            <v>3937500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2">
          <cell r="D182">
            <v>12582798835.570084</v>
          </cell>
          <cell r="E182">
            <v>12746956283.39159</v>
          </cell>
          <cell r="F182">
            <v>12911698863.243843</v>
          </cell>
          <cell r="G182">
            <v>12936113000.580589</v>
          </cell>
          <cell r="H182">
            <v>51177566982.78611</v>
          </cell>
          <cell r="I182">
            <v>12684843981.730062</v>
          </cell>
          <cell r="J182">
            <v>12854616909.006338</v>
          </cell>
          <cell r="K182">
            <v>13033416706.331268</v>
          </cell>
          <cell r="L182">
            <v>13054973535.557245</v>
          </cell>
          <cell r="M182">
            <v>51627851132.624916</v>
          </cell>
          <cell r="N182">
            <v>12804257138.925055</v>
          </cell>
          <cell r="O182">
            <v>12978998630.984577</v>
          </cell>
          <cell r="P182">
            <v>13160690735.779457</v>
          </cell>
          <cell r="Q182">
            <v>13180257786.206978</v>
          </cell>
          <cell r="R182">
            <v>52124204291.896065</v>
          </cell>
          <cell r="S182">
            <v>12916644865.551739</v>
          </cell>
          <cell r="T182">
            <v>13086948042.896868</v>
          </cell>
          <cell r="U182">
            <v>13277183945.304914</v>
          </cell>
          <cell r="V182">
            <v>13304112630.454348</v>
          </cell>
        </row>
        <row r="184">
          <cell r="D184">
            <v>90</v>
          </cell>
          <cell r="E184">
            <v>91</v>
          </cell>
          <cell r="F184">
            <v>92</v>
          </cell>
          <cell r="G184">
            <v>92</v>
          </cell>
          <cell r="H184">
            <v>365</v>
          </cell>
          <cell r="I184">
            <v>90</v>
          </cell>
          <cell r="J184">
            <v>91</v>
          </cell>
          <cell r="K184">
            <v>92</v>
          </cell>
          <cell r="L184">
            <v>92</v>
          </cell>
          <cell r="M184">
            <v>365</v>
          </cell>
          <cell r="N184">
            <v>90</v>
          </cell>
          <cell r="O184">
            <v>91</v>
          </cell>
          <cell r="P184">
            <v>92</v>
          </cell>
          <cell r="Q184">
            <v>92</v>
          </cell>
          <cell r="R184">
            <v>365</v>
          </cell>
          <cell r="S184">
            <v>90</v>
          </cell>
          <cell r="T184">
            <v>91</v>
          </cell>
          <cell r="U184">
            <v>92</v>
          </cell>
          <cell r="V184">
            <v>92</v>
          </cell>
        </row>
        <row r="186">
          <cell r="D186">
            <v>139808875.95077869</v>
          </cell>
          <cell r="E186">
            <v>140076442.67463285</v>
          </cell>
          <cell r="F186">
            <v>140344552.86134613</v>
          </cell>
          <cell r="G186">
            <v>140609923.91935423</v>
          </cell>
          <cell r="I186">
            <v>140942710.90811181</v>
          </cell>
          <cell r="J186">
            <v>141259526.47259712</v>
          </cell>
          <cell r="K186">
            <v>141667572.89490509</v>
          </cell>
          <cell r="L186">
            <v>141901886.25605702</v>
          </cell>
          <cell r="N186">
            <v>142269523.76583394</v>
          </cell>
          <cell r="O186">
            <v>142626358.58224809</v>
          </cell>
          <cell r="P186">
            <v>143050986.25847235</v>
          </cell>
          <cell r="Q186">
            <v>143263671.58920628</v>
          </cell>
          <cell r="S186">
            <v>143518276.28390822</v>
          </cell>
          <cell r="T186">
            <v>143812615.85600954</v>
          </cell>
          <cell r="U186">
            <v>144317216.79679254</v>
          </cell>
          <cell r="V186">
            <v>144609919.89624292</v>
          </cell>
        </row>
        <row r="187">
          <cell r="E187">
            <v>267566.72385415435</v>
          </cell>
        </row>
        <row r="188">
          <cell r="D188">
            <v>139808875.95077869</v>
          </cell>
          <cell r="E188">
            <v>139943398.44730207</v>
          </cell>
          <cell r="F188">
            <v>140078586.01540485</v>
          </cell>
          <cell r="G188">
            <v>140212512.28160578</v>
          </cell>
          <cell r="H188">
            <v>140212512.28160578</v>
          </cell>
          <cell r="I188">
            <v>140942710.90811181</v>
          </cell>
          <cell r="J188">
            <v>141101993.87147182</v>
          </cell>
          <cell r="K188">
            <v>141292591.93065083</v>
          </cell>
          <cell r="L188">
            <v>141446167.48664361</v>
          </cell>
          <cell r="M188">
            <v>141446167.48664361</v>
          </cell>
          <cell r="N188">
            <v>142269523.76583394</v>
          </cell>
          <cell r="O188">
            <v>142448926.90557808</v>
          </cell>
          <cell r="P188">
            <v>142651818.70215783</v>
          </cell>
          <cell r="Q188">
            <v>142806039.15587962</v>
          </cell>
          <cell r="R188">
            <v>142806039.15587962</v>
          </cell>
          <cell r="S188">
            <v>143518276.28390822</v>
          </cell>
          <cell r="T188">
            <v>143666259.16269949</v>
          </cell>
          <cell r="U188">
            <v>143885629.50092867</v>
          </cell>
          <cell r="V188">
            <v>144068190.3676928</v>
          </cell>
        </row>
        <row r="190">
          <cell r="D190">
            <v>-195000</v>
          </cell>
          <cell r="E190">
            <v>-195000</v>
          </cell>
          <cell r="F190">
            <v>-195000</v>
          </cell>
          <cell r="G190">
            <v>-195000</v>
          </cell>
          <cell r="H190">
            <v>0</v>
          </cell>
          <cell r="I190">
            <v>-195000</v>
          </cell>
          <cell r="J190">
            <v>-195000</v>
          </cell>
          <cell r="K190">
            <v>-195000</v>
          </cell>
          <cell r="L190">
            <v>-195000</v>
          </cell>
          <cell r="M190">
            <v>0</v>
          </cell>
          <cell r="N190">
            <v>-195000</v>
          </cell>
          <cell r="O190">
            <v>-195000</v>
          </cell>
          <cell r="P190">
            <v>-195000</v>
          </cell>
          <cell r="Q190">
            <v>-195000</v>
          </cell>
          <cell r="R190" t="str">
            <v xml:space="preserve"> </v>
          </cell>
          <cell r="S190">
            <v>-195000</v>
          </cell>
          <cell r="T190">
            <v>-195000</v>
          </cell>
          <cell r="U190">
            <v>-195000</v>
          </cell>
          <cell r="V190">
            <v>-195000</v>
          </cell>
        </row>
        <row r="192">
          <cell r="D192">
            <v>-195000</v>
          </cell>
          <cell r="E192">
            <v>-195000</v>
          </cell>
          <cell r="F192">
            <v>-195000</v>
          </cell>
          <cell r="G192">
            <v>-195000</v>
          </cell>
          <cell r="H192">
            <v>-195000</v>
          </cell>
          <cell r="I192">
            <v>-195000</v>
          </cell>
          <cell r="J192">
            <v>-195000</v>
          </cell>
          <cell r="K192">
            <v>-195000</v>
          </cell>
          <cell r="L192">
            <v>-195000</v>
          </cell>
          <cell r="M192">
            <v>-195000</v>
          </cell>
          <cell r="N192">
            <v>-195000</v>
          </cell>
          <cell r="O192">
            <v>-195000</v>
          </cell>
          <cell r="P192">
            <v>-195000</v>
          </cell>
          <cell r="Q192">
            <v>-195000</v>
          </cell>
          <cell r="R192">
            <v>-195000</v>
          </cell>
          <cell r="S192">
            <v>-195000</v>
          </cell>
          <cell r="T192">
            <v>-195000</v>
          </cell>
          <cell r="U192">
            <v>-195000</v>
          </cell>
          <cell r="V192">
            <v>-195000</v>
          </cell>
        </row>
        <row r="194">
          <cell r="D194">
            <v>454773</v>
          </cell>
          <cell r="E194">
            <v>555613</v>
          </cell>
          <cell r="F194">
            <v>554943</v>
          </cell>
          <cell r="G194">
            <v>554943</v>
          </cell>
          <cell r="H194">
            <v>0</v>
          </cell>
          <cell r="I194">
            <v>454773</v>
          </cell>
          <cell r="J194">
            <v>555613</v>
          </cell>
          <cell r="K194">
            <v>554943</v>
          </cell>
          <cell r="L194">
            <v>554943</v>
          </cell>
          <cell r="M194">
            <v>0</v>
          </cell>
          <cell r="N194">
            <v>454773</v>
          </cell>
          <cell r="O194">
            <v>555613</v>
          </cell>
          <cell r="P194">
            <v>554943</v>
          </cell>
          <cell r="Q194">
            <v>554943</v>
          </cell>
          <cell r="R194">
            <v>0</v>
          </cell>
          <cell r="S194">
            <v>454773</v>
          </cell>
          <cell r="T194">
            <v>555613</v>
          </cell>
          <cell r="U194">
            <v>554943</v>
          </cell>
          <cell r="V194">
            <v>554943</v>
          </cell>
        </row>
        <row r="196">
          <cell r="D196">
            <v>454773</v>
          </cell>
          <cell r="E196">
            <v>505050</v>
          </cell>
          <cell r="F196">
            <v>521489</v>
          </cell>
          <cell r="G196">
            <v>529898</v>
          </cell>
          <cell r="H196">
            <v>529898</v>
          </cell>
          <cell r="I196">
            <v>454773</v>
          </cell>
          <cell r="J196">
            <v>505050</v>
          </cell>
          <cell r="K196">
            <v>521489</v>
          </cell>
          <cell r="L196">
            <v>529898</v>
          </cell>
          <cell r="M196">
            <v>529898</v>
          </cell>
          <cell r="N196">
            <v>454773</v>
          </cell>
          <cell r="O196">
            <v>505050</v>
          </cell>
          <cell r="P196">
            <v>521489</v>
          </cell>
          <cell r="Q196">
            <v>529898</v>
          </cell>
          <cell r="R196">
            <v>529898</v>
          </cell>
          <cell r="S196">
            <v>454773</v>
          </cell>
          <cell r="T196">
            <v>505050</v>
          </cell>
          <cell r="U196">
            <v>521489</v>
          </cell>
          <cell r="V196">
            <v>529898</v>
          </cell>
        </row>
        <row r="198">
          <cell r="D198">
            <v>125922</v>
          </cell>
          <cell r="E198">
            <v>141734</v>
          </cell>
          <cell r="F198">
            <v>141734</v>
          </cell>
          <cell r="G198">
            <v>141734</v>
          </cell>
          <cell r="I198">
            <v>125922</v>
          </cell>
          <cell r="J198">
            <v>141734</v>
          </cell>
          <cell r="K198">
            <v>141734</v>
          </cell>
          <cell r="L198">
            <v>141734</v>
          </cell>
          <cell r="N198">
            <v>125922</v>
          </cell>
          <cell r="O198">
            <v>141734</v>
          </cell>
          <cell r="P198">
            <v>141734</v>
          </cell>
          <cell r="Q198">
            <v>141734</v>
          </cell>
          <cell r="S198">
            <v>125922</v>
          </cell>
          <cell r="T198">
            <v>141734</v>
          </cell>
          <cell r="U198">
            <v>141734</v>
          </cell>
          <cell r="V198">
            <v>141734</v>
          </cell>
        </row>
        <row r="200">
          <cell r="D200">
            <v>125922</v>
          </cell>
          <cell r="E200">
            <v>133828</v>
          </cell>
          <cell r="F200">
            <v>136483</v>
          </cell>
          <cell r="G200">
            <v>137803</v>
          </cell>
          <cell r="H200">
            <v>137803</v>
          </cell>
          <cell r="I200">
            <v>125922</v>
          </cell>
          <cell r="J200">
            <v>133828</v>
          </cell>
          <cell r="K200">
            <v>136483</v>
          </cell>
          <cell r="L200">
            <v>137803</v>
          </cell>
          <cell r="M200">
            <v>137803</v>
          </cell>
          <cell r="N200">
            <v>125922</v>
          </cell>
          <cell r="O200">
            <v>133828</v>
          </cell>
          <cell r="P200">
            <v>136483</v>
          </cell>
          <cell r="Q200">
            <v>137803</v>
          </cell>
          <cell r="R200">
            <v>137803</v>
          </cell>
          <cell r="S200">
            <v>125922</v>
          </cell>
          <cell r="T200">
            <v>133828</v>
          </cell>
          <cell r="U200">
            <v>136483</v>
          </cell>
          <cell r="V200">
            <v>137803</v>
          </cell>
        </row>
        <row r="202">
          <cell r="D202">
            <v>725478.08410454541</v>
          </cell>
          <cell r="E202">
            <v>707281.89546818193</v>
          </cell>
          <cell r="F202">
            <v>692099.81001363625</v>
          </cell>
          <cell r="G202">
            <v>676923.57137727272</v>
          </cell>
          <cell r="I202">
            <v>640893.5401258429</v>
          </cell>
          <cell r="J202">
            <v>633332.66300224722</v>
          </cell>
          <cell r="K202">
            <v>625772.01554157282</v>
          </cell>
          <cell r="L202">
            <v>618211.36808089889</v>
          </cell>
          <cell r="M202" t="str">
            <v xml:space="preserve"> </v>
          </cell>
          <cell r="N202">
            <v>580134.04533333355</v>
          </cell>
          <cell r="O202">
            <v>577431.96444444428</v>
          </cell>
          <cell r="P202">
            <v>574730.12177777779</v>
          </cell>
          <cell r="Q202">
            <v>572028.27911111107</v>
          </cell>
          <cell r="R202" t="str">
            <v xml:space="preserve"> </v>
          </cell>
          <cell r="S202">
            <v>624926.91340659349</v>
          </cell>
          <cell r="T202">
            <v>609793.24307692319</v>
          </cell>
          <cell r="U202">
            <v>594659.57274725277</v>
          </cell>
          <cell r="V202">
            <v>579525.90241758246</v>
          </cell>
        </row>
        <row r="204">
          <cell r="D204">
            <v>725478.08410454541</v>
          </cell>
          <cell r="E204">
            <v>716379.98978636367</v>
          </cell>
          <cell r="F204">
            <v>704239.89989999996</v>
          </cell>
          <cell r="G204">
            <v>700445.84024090902</v>
          </cell>
          <cell r="H204">
            <v>700445.84024090902</v>
          </cell>
          <cell r="I204">
            <v>640893.5401258429</v>
          </cell>
          <cell r="J204">
            <v>637113.10156404506</v>
          </cell>
          <cell r="K204">
            <v>631442.55855280894</v>
          </cell>
          <cell r="L204">
            <v>629552.39668764058</v>
          </cell>
          <cell r="M204">
            <v>629552.39668764058</v>
          </cell>
          <cell r="N204">
            <v>580134.04533333355</v>
          </cell>
          <cell r="O204">
            <v>578783.00488888891</v>
          </cell>
          <cell r="P204">
            <v>576756.56333333335</v>
          </cell>
          <cell r="Q204">
            <v>576081.10266666673</v>
          </cell>
          <cell r="R204">
            <v>576081.10266666673</v>
          </cell>
          <cell r="S204">
            <v>624926.91340659349</v>
          </cell>
          <cell r="T204">
            <v>617360.07824175828</v>
          </cell>
          <cell r="U204">
            <v>606009.82549450547</v>
          </cell>
          <cell r="V204">
            <v>602226.40791208798</v>
          </cell>
        </row>
        <row r="206">
          <cell r="D206">
            <v>1111173.0841045454</v>
          </cell>
          <cell r="E206">
            <v>1209628.8954681819</v>
          </cell>
          <cell r="F206">
            <v>1193776.8100136362</v>
          </cell>
          <cell r="G206">
            <v>1178600.5713772727</v>
          </cell>
          <cell r="I206">
            <v>1026588.5401258429</v>
          </cell>
          <cell r="J206">
            <v>1135679.6630022472</v>
          </cell>
          <cell r="K206">
            <v>1127449.0155415728</v>
          </cell>
          <cell r="L206">
            <v>1119888.3680808989</v>
          </cell>
          <cell r="N206">
            <v>965829.04533333355</v>
          </cell>
          <cell r="O206">
            <v>1079778.9644444443</v>
          </cell>
          <cell r="P206">
            <v>1076407.1217777778</v>
          </cell>
          <cell r="Q206">
            <v>1073705.2791111111</v>
          </cell>
          <cell r="S206">
            <v>1010621.9134065935</v>
          </cell>
          <cell r="T206">
            <v>1112140.2430769233</v>
          </cell>
          <cell r="U206">
            <v>1096336.5727472529</v>
          </cell>
          <cell r="V206">
            <v>1081202.9024175825</v>
          </cell>
        </row>
        <row r="208">
          <cell r="D208">
            <v>1111173.0841045454</v>
          </cell>
          <cell r="E208">
            <v>1160257.9897863637</v>
          </cell>
          <cell r="F208">
            <v>1167211.8999000001</v>
          </cell>
          <cell r="G208">
            <v>1173146.840240909</v>
          </cell>
          <cell r="H208">
            <v>1173146.840240909</v>
          </cell>
          <cell r="I208">
            <v>1026588.5401258429</v>
          </cell>
          <cell r="J208">
            <v>1080991.1015640451</v>
          </cell>
          <cell r="K208">
            <v>1094414.5585528091</v>
          </cell>
          <cell r="L208">
            <v>1102253.3966876406</v>
          </cell>
          <cell r="M208">
            <v>1102253.3966876406</v>
          </cell>
          <cell r="N208">
            <v>965829.04533333355</v>
          </cell>
          <cell r="O208">
            <v>1022661.0048888889</v>
          </cell>
          <cell r="P208">
            <v>1039728.5633333334</v>
          </cell>
          <cell r="Q208">
            <v>1048782.1026666667</v>
          </cell>
          <cell r="R208">
            <v>1048782.1026666667</v>
          </cell>
          <cell r="S208">
            <v>1010621.9134065935</v>
          </cell>
          <cell r="T208">
            <v>1061238.0782417583</v>
          </cell>
          <cell r="U208">
            <v>1068981.8254945055</v>
          </cell>
          <cell r="V208">
            <v>1074927.4079120881</v>
          </cell>
        </row>
        <row r="211">
          <cell r="D211">
            <v>140920049.03488323</v>
          </cell>
          <cell r="E211">
            <v>141286071.57010102</v>
          </cell>
          <cell r="F211">
            <v>141538329.67135975</v>
          </cell>
          <cell r="G211">
            <v>141788524.49073151</v>
          </cell>
          <cell r="I211">
            <v>141969299.44823766</v>
          </cell>
          <cell r="J211">
            <v>142395206.13559937</v>
          </cell>
          <cell r="K211">
            <v>142795021.91044667</v>
          </cell>
          <cell r="L211">
            <v>143021774.62413791</v>
          </cell>
          <cell r="N211">
            <v>143235352.81116727</v>
          </cell>
          <cell r="O211">
            <v>143706137.54669255</v>
          </cell>
          <cell r="P211">
            <v>144127393.38025013</v>
          </cell>
          <cell r="Q211">
            <v>144337376.8683174</v>
          </cell>
          <cell r="S211">
            <v>144528898.1973148</v>
          </cell>
          <cell r="T211">
            <v>144924756.09908646</v>
          </cell>
          <cell r="U211">
            <v>145413553.3695398</v>
          </cell>
          <cell r="V211">
            <v>145691122.79866049</v>
          </cell>
        </row>
        <row r="213">
          <cell r="D213">
            <v>140920049.03488323</v>
          </cell>
          <cell r="E213">
            <v>141103656.43708843</v>
          </cell>
          <cell r="F213">
            <v>141245797.91530484</v>
          </cell>
          <cell r="G213">
            <v>141385659.12184668</v>
          </cell>
          <cell r="H213">
            <v>141385659.12184668</v>
          </cell>
          <cell r="I213">
            <v>141969299.44823766</v>
          </cell>
          <cell r="J213">
            <v>142182984.97303587</v>
          </cell>
          <cell r="K213">
            <v>142387006.48920363</v>
          </cell>
          <cell r="L213">
            <v>142548420.88333124</v>
          </cell>
          <cell r="M213">
            <v>142548420.88333124</v>
          </cell>
          <cell r="N213">
            <v>143235352.81116727</v>
          </cell>
          <cell r="O213">
            <v>143471587.91046697</v>
          </cell>
          <cell r="P213">
            <v>143691547.26549116</v>
          </cell>
          <cell r="Q213">
            <v>143854821.25854629</v>
          </cell>
          <cell r="R213">
            <v>143854821.25854629</v>
          </cell>
          <cell r="S213">
            <v>144528898.1973148</v>
          </cell>
          <cell r="T213">
            <v>144727497.24094126</v>
          </cell>
          <cell r="U213">
            <v>144954611.32642317</v>
          </cell>
          <cell r="V213">
            <v>145143117.77560487</v>
          </cell>
        </row>
        <row r="225">
          <cell r="D225" t="str">
            <v>est. exercised</v>
          </cell>
        </row>
        <row r="226">
          <cell r="D226" t="str">
            <v>in remaining</v>
          </cell>
          <cell r="F226" t="str">
            <v>Projected</v>
          </cell>
        </row>
        <row r="227">
          <cell r="D227" t="str">
            <v>days of 2012</v>
          </cell>
          <cell r="F227" t="str">
            <v>Year-end O/S</v>
          </cell>
        </row>
        <row r="228">
          <cell r="D228">
            <v>0</v>
          </cell>
          <cell r="F228">
            <v>0</v>
          </cell>
        </row>
        <row r="229">
          <cell r="D229">
            <v>0</v>
          </cell>
          <cell r="F229">
            <v>0</v>
          </cell>
        </row>
        <row r="230">
          <cell r="D230">
            <v>-53181</v>
          </cell>
          <cell r="F230">
            <v>0</v>
          </cell>
        </row>
        <row r="231">
          <cell r="D231">
            <v>-35000</v>
          </cell>
          <cell r="F231">
            <v>84254</v>
          </cell>
        </row>
        <row r="232">
          <cell r="D232">
            <v>0</v>
          </cell>
          <cell r="F232">
            <v>0</v>
          </cell>
        </row>
        <row r="233">
          <cell r="D233">
            <v>-35000</v>
          </cell>
          <cell r="F233">
            <v>18284</v>
          </cell>
        </row>
        <row r="234">
          <cell r="D234">
            <v>-35000</v>
          </cell>
          <cell r="F234">
            <v>257581</v>
          </cell>
        </row>
        <row r="235">
          <cell r="D235">
            <v>-35000</v>
          </cell>
          <cell r="F235">
            <v>385519</v>
          </cell>
        </row>
        <row r="236">
          <cell r="D236">
            <v>0</v>
          </cell>
          <cell r="F236">
            <v>438300</v>
          </cell>
        </row>
        <row r="237">
          <cell r="D237">
            <v>0</v>
          </cell>
          <cell r="F237">
            <v>481500</v>
          </cell>
        </row>
        <row r="238">
          <cell r="D238">
            <v>-35000</v>
          </cell>
          <cell r="F238">
            <v>407973</v>
          </cell>
        </row>
        <row r="239">
          <cell r="D239">
            <v>-35000</v>
          </cell>
          <cell r="F239">
            <v>443235</v>
          </cell>
        </row>
        <row r="240">
          <cell r="D240">
            <v>-36819</v>
          </cell>
          <cell r="F240">
            <v>382862</v>
          </cell>
        </row>
        <row r="246">
          <cell r="D246">
            <v>-300000</v>
          </cell>
          <cell r="F246">
            <v>2899508</v>
          </cell>
        </row>
        <row r="247">
          <cell r="D247">
            <v>0</v>
          </cell>
        </row>
        <row r="255">
          <cell r="D255" t="str">
            <v>Q113</v>
          </cell>
          <cell r="E255" t="str">
            <v>Q213</v>
          </cell>
          <cell r="F255" t="str">
            <v>Q313</v>
          </cell>
          <cell r="G255" t="str">
            <v>Q413</v>
          </cell>
          <cell r="H255">
            <v>2013</v>
          </cell>
          <cell r="I255" t="str">
            <v>Q114</v>
          </cell>
          <cell r="J255" t="str">
            <v>Q214</v>
          </cell>
          <cell r="K255" t="str">
            <v>Q314</v>
          </cell>
          <cell r="L255" t="str">
            <v>Q414</v>
          </cell>
          <cell r="M255">
            <v>2014</v>
          </cell>
          <cell r="N255" t="str">
            <v>Q115</v>
          </cell>
          <cell r="O255" t="str">
            <v>Q215</v>
          </cell>
          <cell r="P255" t="str">
            <v>Q315</v>
          </cell>
          <cell r="Q255" t="str">
            <v>Q415</v>
          </cell>
          <cell r="R255">
            <v>2015</v>
          </cell>
          <cell r="S255" t="str">
            <v>Q116</v>
          </cell>
          <cell r="T255" t="str">
            <v>Q216</v>
          </cell>
          <cell r="U255" t="str">
            <v>Q316</v>
          </cell>
          <cell r="V255" t="str">
            <v>Q416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D262">
            <v>15038</v>
          </cell>
          <cell r="E262">
            <v>38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D263">
            <v>257581</v>
          </cell>
          <cell r="E263">
            <v>243081</v>
          </cell>
          <cell r="F263">
            <v>225581</v>
          </cell>
          <cell r="G263">
            <v>208081</v>
          </cell>
          <cell r="H263">
            <v>208081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D264">
            <v>385519</v>
          </cell>
          <cell r="E264">
            <v>371019</v>
          </cell>
          <cell r="F264">
            <v>353519</v>
          </cell>
          <cell r="G264">
            <v>336019</v>
          </cell>
          <cell r="H264">
            <v>336019</v>
          </cell>
          <cell r="I264">
            <v>336019</v>
          </cell>
          <cell r="J264">
            <v>324189</v>
          </cell>
          <cell r="K264">
            <v>312359</v>
          </cell>
          <cell r="L264">
            <v>300529</v>
          </cell>
          <cell r="M264">
            <v>300529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D265">
            <v>438300</v>
          </cell>
          <cell r="E265">
            <v>438300</v>
          </cell>
          <cell r="F265">
            <v>438300</v>
          </cell>
          <cell r="G265">
            <v>438300</v>
          </cell>
          <cell r="H265">
            <v>438300</v>
          </cell>
          <cell r="I265">
            <v>438300</v>
          </cell>
          <cell r="J265">
            <v>438300</v>
          </cell>
          <cell r="K265">
            <v>438300</v>
          </cell>
          <cell r="L265">
            <v>438300</v>
          </cell>
          <cell r="M265">
            <v>438300</v>
          </cell>
          <cell r="N265">
            <v>438300</v>
          </cell>
          <cell r="O265">
            <v>438300</v>
          </cell>
          <cell r="P265">
            <v>438300</v>
          </cell>
          <cell r="Q265">
            <v>438300</v>
          </cell>
          <cell r="R265">
            <v>438300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D266">
            <v>481500</v>
          </cell>
          <cell r="E266">
            <v>481500</v>
          </cell>
          <cell r="F266">
            <v>481500</v>
          </cell>
          <cell r="G266">
            <v>481500</v>
          </cell>
          <cell r="H266">
            <v>481500</v>
          </cell>
          <cell r="I266">
            <v>481500</v>
          </cell>
          <cell r="J266">
            <v>481500</v>
          </cell>
          <cell r="K266">
            <v>481500</v>
          </cell>
          <cell r="L266">
            <v>481500</v>
          </cell>
          <cell r="M266">
            <v>481500</v>
          </cell>
          <cell r="N266">
            <v>481500</v>
          </cell>
          <cell r="O266">
            <v>481500</v>
          </cell>
          <cell r="P266">
            <v>481500</v>
          </cell>
          <cell r="Q266">
            <v>481500</v>
          </cell>
          <cell r="R266">
            <v>481500</v>
          </cell>
          <cell r="S266">
            <v>481500</v>
          </cell>
          <cell r="T266">
            <v>481500</v>
          </cell>
          <cell r="U266">
            <v>481500</v>
          </cell>
          <cell r="V266">
            <v>481500</v>
          </cell>
        </row>
        <row r="267">
          <cell r="D267">
            <v>407973</v>
          </cell>
          <cell r="E267">
            <v>393473</v>
          </cell>
          <cell r="F267">
            <v>375973</v>
          </cell>
          <cell r="G267">
            <v>358473</v>
          </cell>
          <cell r="H267">
            <v>358473</v>
          </cell>
          <cell r="I267">
            <v>358473</v>
          </cell>
          <cell r="J267">
            <v>346643</v>
          </cell>
          <cell r="K267">
            <v>334813</v>
          </cell>
          <cell r="L267">
            <v>322983</v>
          </cell>
          <cell r="M267">
            <v>322983</v>
          </cell>
          <cell r="N267">
            <v>322983</v>
          </cell>
          <cell r="O267">
            <v>317486</v>
          </cell>
          <cell r="P267">
            <v>311989</v>
          </cell>
          <cell r="Q267">
            <v>306492</v>
          </cell>
          <cell r="R267">
            <v>306492</v>
          </cell>
          <cell r="S267">
            <v>277292</v>
          </cell>
          <cell r="T267">
            <v>248092</v>
          </cell>
          <cell r="U267">
            <v>218892</v>
          </cell>
          <cell r="V267">
            <v>189692</v>
          </cell>
        </row>
        <row r="268">
          <cell r="D268">
            <v>443235</v>
          </cell>
          <cell r="E268">
            <v>428735</v>
          </cell>
          <cell r="F268">
            <v>411235</v>
          </cell>
          <cell r="G268">
            <v>393735</v>
          </cell>
          <cell r="H268">
            <v>393735</v>
          </cell>
          <cell r="I268">
            <v>393735</v>
          </cell>
          <cell r="J268">
            <v>381905</v>
          </cell>
          <cell r="K268">
            <v>370075</v>
          </cell>
          <cell r="L268">
            <v>358245</v>
          </cell>
          <cell r="M268">
            <v>358245</v>
          </cell>
          <cell r="N268">
            <v>358245</v>
          </cell>
          <cell r="O268">
            <v>352748</v>
          </cell>
          <cell r="P268">
            <v>347251</v>
          </cell>
          <cell r="Q268">
            <v>341754</v>
          </cell>
          <cell r="R268">
            <v>341754</v>
          </cell>
          <cell r="S268">
            <v>312554</v>
          </cell>
          <cell r="T268">
            <v>283354</v>
          </cell>
          <cell r="U268">
            <v>254154</v>
          </cell>
          <cell r="V268">
            <v>224954</v>
          </cell>
        </row>
        <row r="269">
          <cell r="D269">
            <v>382862</v>
          </cell>
          <cell r="E269">
            <v>368362</v>
          </cell>
          <cell r="F269">
            <v>350900</v>
          </cell>
          <cell r="G269">
            <v>333400</v>
          </cell>
          <cell r="H269">
            <v>333400</v>
          </cell>
          <cell r="I269">
            <v>333400</v>
          </cell>
          <cell r="J269">
            <v>321583</v>
          </cell>
          <cell r="K269">
            <v>309767</v>
          </cell>
          <cell r="L269">
            <v>297951</v>
          </cell>
          <cell r="M269">
            <v>297951</v>
          </cell>
          <cell r="N269">
            <v>297951</v>
          </cell>
          <cell r="O269">
            <v>292454</v>
          </cell>
          <cell r="P269">
            <v>286958</v>
          </cell>
          <cell r="Q269">
            <v>281462</v>
          </cell>
          <cell r="R269">
            <v>281462</v>
          </cell>
          <cell r="S269">
            <v>252362</v>
          </cell>
          <cell r="T269">
            <v>223262</v>
          </cell>
          <cell r="U269">
            <v>194162</v>
          </cell>
          <cell r="V269">
            <v>165062</v>
          </cell>
        </row>
        <row r="270">
          <cell r="D270" t="str">
            <v xml:space="preserve"> </v>
          </cell>
          <cell r="E270" t="str">
            <v xml:space="preserve"> </v>
          </cell>
          <cell r="F270" t="str">
            <v xml:space="preserve"> 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 t="str">
            <v xml:space="preserve"> </v>
          </cell>
          <cell r="P270" t="str">
            <v xml:space="preserve"> </v>
          </cell>
          <cell r="Q270" t="str">
            <v xml:space="preserve"> </v>
          </cell>
          <cell r="R270" t="str">
            <v xml:space="preserve"> </v>
          </cell>
          <cell r="S270" t="str">
            <v xml:space="preserve"> </v>
          </cell>
          <cell r="T270" t="str">
            <v xml:space="preserve"> </v>
          </cell>
          <cell r="U270" t="str">
            <v xml:space="preserve"> </v>
          </cell>
          <cell r="V270" t="str">
            <v xml:space="preserve"> </v>
          </cell>
        </row>
        <row r="271">
          <cell r="D271" t="str">
            <v xml:space="preserve"> </v>
          </cell>
          <cell r="E271" t="str">
            <v xml:space="preserve"> </v>
          </cell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  <cell r="N271" t="str">
            <v xml:space="preserve"> </v>
          </cell>
          <cell r="O271" t="str">
            <v xml:space="preserve">  </v>
          </cell>
          <cell r="P271" t="str">
            <v xml:space="preserve"> </v>
          </cell>
          <cell r="Q271" t="str">
            <v xml:space="preserve"> </v>
          </cell>
          <cell r="R271" t="str">
            <v xml:space="preserve"> </v>
          </cell>
          <cell r="S271" t="str">
            <v xml:space="preserve">  </v>
          </cell>
          <cell r="T271" t="str">
            <v xml:space="preserve"> </v>
          </cell>
          <cell r="U271" t="str">
            <v xml:space="preserve"> </v>
          </cell>
          <cell r="V271" t="str">
            <v xml:space="preserve"> </v>
          </cell>
        </row>
        <row r="272">
          <cell r="D272" t="str">
            <v xml:space="preserve"> </v>
          </cell>
          <cell r="E272" t="str">
            <v xml:space="preserve"> </v>
          </cell>
          <cell r="F272" t="str">
            <v xml:space="preserve"> </v>
          </cell>
          <cell r="G272" t="str">
            <v xml:space="preserve"> </v>
          </cell>
          <cell r="H272" t="str">
            <v xml:space="preserve"> </v>
          </cell>
          <cell r="I272" t="str">
            <v xml:space="preserve"> </v>
          </cell>
          <cell r="J272" t="str">
            <v xml:space="preserve"> </v>
          </cell>
          <cell r="K272" t="str">
            <v xml:space="preserve"> </v>
          </cell>
          <cell r="L272" t="str">
            <v xml:space="preserve"> </v>
          </cell>
          <cell r="M272" t="str">
            <v xml:space="preserve"> </v>
          </cell>
          <cell r="N272" t="str">
            <v xml:space="preserve"> </v>
          </cell>
          <cell r="O272" t="str">
            <v xml:space="preserve"> </v>
          </cell>
          <cell r="P272" t="str">
            <v xml:space="preserve"> </v>
          </cell>
          <cell r="Q272" t="str">
            <v xml:space="preserve"> </v>
          </cell>
          <cell r="R272" t="str">
            <v xml:space="preserve"> </v>
          </cell>
          <cell r="S272" t="str">
            <v xml:space="preserve"> </v>
          </cell>
          <cell r="T272" t="str">
            <v xml:space="preserve"> </v>
          </cell>
          <cell r="U272" t="str">
            <v xml:space="preserve"> </v>
          </cell>
          <cell r="V272" t="str">
            <v xml:space="preserve"> </v>
          </cell>
        </row>
        <row r="273">
          <cell r="D273" t="str">
            <v xml:space="preserve"> </v>
          </cell>
          <cell r="E273" t="str">
            <v xml:space="preserve"> </v>
          </cell>
          <cell r="F273" t="str">
            <v xml:space="preserve"> </v>
          </cell>
          <cell r="G273" t="str">
            <v xml:space="preserve"> </v>
          </cell>
          <cell r="H273" t="str">
            <v xml:space="preserve"> </v>
          </cell>
          <cell r="I273" t="str">
            <v xml:space="preserve"> </v>
          </cell>
          <cell r="J273" t="str">
            <v xml:space="preserve"> </v>
          </cell>
          <cell r="K273" t="str">
            <v xml:space="preserve"> </v>
          </cell>
          <cell r="L273" t="str">
            <v xml:space="preserve"> </v>
          </cell>
          <cell r="M273" t="str">
            <v xml:space="preserve"> </v>
          </cell>
          <cell r="N273" t="str">
            <v xml:space="preserve"> </v>
          </cell>
          <cell r="O273" t="str">
            <v xml:space="preserve"> </v>
          </cell>
          <cell r="P273" t="str">
            <v xml:space="preserve"> </v>
          </cell>
          <cell r="Q273" t="str">
            <v xml:space="preserve"> </v>
          </cell>
          <cell r="R273" t="str">
            <v xml:space="preserve"> </v>
          </cell>
          <cell r="S273" t="str">
            <v xml:space="preserve"> </v>
          </cell>
          <cell r="T273" t="str">
            <v xml:space="preserve"> </v>
          </cell>
          <cell r="U273" t="str">
            <v xml:space="preserve"> </v>
          </cell>
          <cell r="V273" t="str">
            <v xml:space="preserve"> </v>
          </cell>
        </row>
        <row r="275">
          <cell r="D275">
            <v>2812008</v>
          </cell>
          <cell r="E275">
            <v>2724508</v>
          </cell>
          <cell r="F275">
            <v>2637008</v>
          </cell>
          <cell r="G275">
            <v>2549508</v>
          </cell>
          <cell r="H275">
            <v>2549508</v>
          </cell>
          <cell r="I275">
            <v>2341427</v>
          </cell>
          <cell r="J275">
            <v>2294120</v>
          </cell>
          <cell r="K275">
            <v>2246814</v>
          </cell>
          <cell r="L275">
            <v>2199508</v>
          </cell>
          <cell r="M275">
            <v>2199508</v>
          </cell>
          <cell r="N275">
            <v>1898979</v>
          </cell>
          <cell r="O275">
            <v>1882488</v>
          </cell>
          <cell r="P275">
            <v>1865998</v>
          </cell>
          <cell r="Q275">
            <v>1849508</v>
          </cell>
          <cell r="R275">
            <v>1849508</v>
          </cell>
          <cell r="S275">
            <v>1323708</v>
          </cell>
          <cell r="T275">
            <v>1236208</v>
          </cell>
          <cell r="U275">
            <v>1148708</v>
          </cell>
          <cell r="V275">
            <v>1061208</v>
          </cell>
        </row>
        <row r="277">
          <cell r="D277" t="str">
            <v xml:space="preserve"> </v>
          </cell>
        </row>
        <row r="278">
          <cell r="F278" t="str">
            <v xml:space="preserve"> </v>
          </cell>
        </row>
        <row r="279">
          <cell r="F279" t="str">
            <v xml:space="preserve"> </v>
          </cell>
        </row>
        <row r="280">
          <cell r="D280" t="str">
            <v xml:space="preserve"> </v>
          </cell>
          <cell r="F280" t="str">
            <v xml:space="preserve"> </v>
          </cell>
        </row>
        <row r="281">
          <cell r="D281" t="str">
            <v xml:space="preserve"> </v>
          </cell>
          <cell r="F281" t="str">
            <v xml:space="preserve"> </v>
          </cell>
        </row>
        <row r="282">
          <cell r="D282" t="str">
            <v xml:space="preserve"> </v>
          </cell>
          <cell r="F282" t="str">
            <v xml:space="preserve"> </v>
          </cell>
          <cell r="H282" t="str">
            <v xml:space="preserve"> </v>
          </cell>
        </row>
        <row r="283">
          <cell r="F283" t="str">
            <v xml:space="preserve"> </v>
          </cell>
        </row>
        <row r="286">
          <cell r="H286" t="str">
            <v xml:space="preserve"> </v>
          </cell>
          <cell r="M286" t="str">
            <v xml:space="preserve"> </v>
          </cell>
          <cell r="R286" t="str">
            <v xml:space="preserve"> </v>
          </cell>
        </row>
        <row r="287">
          <cell r="D287" t="str">
            <v>Q113</v>
          </cell>
          <cell r="E287" t="str">
            <v>Q213</v>
          </cell>
          <cell r="F287" t="str">
            <v>Q313</v>
          </cell>
          <cell r="G287" t="str">
            <v>Q413</v>
          </cell>
          <cell r="H287">
            <v>2013</v>
          </cell>
          <cell r="I287" t="str">
            <v>Q114</v>
          </cell>
          <cell r="J287" t="str">
            <v>Q214</v>
          </cell>
          <cell r="K287" t="str">
            <v>Q314</v>
          </cell>
          <cell r="L287" t="str">
            <v>Q414</v>
          </cell>
          <cell r="M287">
            <v>2014</v>
          </cell>
          <cell r="N287" t="str">
            <v>Q115</v>
          </cell>
          <cell r="O287" t="str">
            <v>Q215</v>
          </cell>
          <cell r="P287" t="str">
            <v>Q315</v>
          </cell>
          <cell r="Q287" t="str">
            <v>Q415</v>
          </cell>
          <cell r="R287">
            <v>2015</v>
          </cell>
          <cell r="S287" t="str">
            <v>Q116</v>
          </cell>
          <cell r="T287" t="str">
            <v>Q216</v>
          </cell>
          <cell r="U287" t="str">
            <v>Q316</v>
          </cell>
          <cell r="V287" t="str">
            <v>Q416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D292">
            <v>84254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D294">
            <v>3246</v>
          </cell>
          <cell r="E294">
            <v>15000</v>
          </cell>
          <cell r="F294">
            <v>38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D295">
            <v>0</v>
          </cell>
          <cell r="E295">
            <v>14500</v>
          </cell>
          <cell r="F295">
            <v>17500</v>
          </cell>
          <cell r="G295">
            <v>17500</v>
          </cell>
          <cell r="H295">
            <v>208081</v>
          </cell>
          <cell r="I295">
            <v>208081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D296">
            <v>0</v>
          </cell>
          <cell r="E296">
            <v>14500</v>
          </cell>
          <cell r="F296">
            <v>17500</v>
          </cell>
          <cell r="G296">
            <v>17500</v>
          </cell>
          <cell r="H296">
            <v>336019</v>
          </cell>
          <cell r="I296">
            <v>0</v>
          </cell>
          <cell r="J296">
            <v>11830</v>
          </cell>
          <cell r="K296">
            <v>11830</v>
          </cell>
          <cell r="L296">
            <v>11830</v>
          </cell>
          <cell r="M296">
            <v>300529</v>
          </cell>
          <cell r="N296">
            <v>300529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438300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438300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438300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481500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481500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481500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D299">
            <v>0</v>
          </cell>
          <cell r="E299">
            <v>14500</v>
          </cell>
          <cell r="F299">
            <v>17500</v>
          </cell>
          <cell r="G299">
            <v>17500</v>
          </cell>
          <cell r="H299">
            <v>358473</v>
          </cell>
          <cell r="I299">
            <v>0</v>
          </cell>
          <cell r="J299">
            <v>11830</v>
          </cell>
          <cell r="K299">
            <v>11830</v>
          </cell>
          <cell r="L299">
            <v>11830</v>
          </cell>
          <cell r="M299">
            <v>322983</v>
          </cell>
          <cell r="N299">
            <v>0</v>
          </cell>
          <cell r="O299">
            <v>5497</v>
          </cell>
          <cell r="P299">
            <v>5497</v>
          </cell>
          <cell r="Q299">
            <v>5497</v>
          </cell>
          <cell r="R299">
            <v>306492</v>
          </cell>
          <cell r="S299">
            <v>29200</v>
          </cell>
          <cell r="T299">
            <v>29200</v>
          </cell>
          <cell r="U299">
            <v>29200</v>
          </cell>
          <cell r="V299">
            <v>29200</v>
          </cell>
        </row>
        <row r="300">
          <cell r="D300">
            <v>0</v>
          </cell>
          <cell r="E300">
            <v>14500</v>
          </cell>
          <cell r="F300">
            <v>17500</v>
          </cell>
          <cell r="G300">
            <v>17500</v>
          </cell>
          <cell r="H300">
            <v>393735</v>
          </cell>
          <cell r="I300">
            <v>0</v>
          </cell>
          <cell r="J300">
            <v>11830</v>
          </cell>
          <cell r="K300">
            <v>11830</v>
          </cell>
          <cell r="L300">
            <v>11830</v>
          </cell>
          <cell r="M300">
            <v>358245</v>
          </cell>
          <cell r="N300">
            <v>0</v>
          </cell>
          <cell r="O300">
            <v>5497</v>
          </cell>
          <cell r="P300">
            <v>5497</v>
          </cell>
          <cell r="Q300">
            <v>5497</v>
          </cell>
          <cell r="R300">
            <v>341754</v>
          </cell>
          <cell r="S300">
            <v>29200</v>
          </cell>
          <cell r="T300">
            <v>29200</v>
          </cell>
          <cell r="U300">
            <v>29200</v>
          </cell>
          <cell r="V300">
            <v>29200</v>
          </cell>
        </row>
        <row r="301">
          <cell r="D301">
            <v>0</v>
          </cell>
          <cell r="E301">
            <v>14500</v>
          </cell>
          <cell r="F301">
            <v>17462</v>
          </cell>
          <cell r="G301">
            <v>17500</v>
          </cell>
          <cell r="H301">
            <v>333400</v>
          </cell>
          <cell r="I301">
            <v>0</v>
          </cell>
          <cell r="J301">
            <v>11817</v>
          </cell>
          <cell r="K301">
            <v>11816</v>
          </cell>
          <cell r="L301">
            <v>11816</v>
          </cell>
          <cell r="M301">
            <v>297951</v>
          </cell>
          <cell r="N301">
            <v>0</v>
          </cell>
          <cell r="O301">
            <v>5497</v>
          </cell>
          <cell r="P301">
            <v>5496</v>
          </cell>
          <cell r="Q301">
            <v>5496</v>
          </cell>
          <cell r="R301">
            <v>281462</v>
          </cell>
          <cell r="S301">
            <v>29100</v>
          </cell>
          <cell r="T301">
            <v>29100</v>
          </cell>
          <cell r="U301">
            <v>29100</v>
          </cell>
          <cell r="V301">
            <v>29100</v>
          </cell>
        </row>
        <row r="302">
          <cell r="D302" t="str">
            <v xml:space="preserve"> </v>
          </cell>
          <cell r="E302" t="str">
            <v xml:space="preserve"> </v>
          </cell>
          <cell r="F302" t="str">
            <v xml:space="preserve"> 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R302" t="str">
            <v xml:space="preserve">  </v>
          </cell>
          <cell r="S302" t="str">
            <v xml:space="preserve"> </v>
          </cell>
          <cell r="T302" t="str">
            <v xml:space="preserve"> </v>
          </cell>
          <cell r="U302" t="str">
            <v xml:space="preserve"> </v>
          </cell>
          <cell r="V302" t="str">
            <v xml:space="preserve"> </v>
          </cell>
        </row>
        <row r="303">
          <cell r="D303" t="str">
            <v xml:space="preserve"> </v>
          </cell>
          <cell r="E303" t="str">
            <v xml:space="preserve"> </v>
          </cell>
          <cell r="F303" t="str">
            <v xml:space="preserve"> </v>
          </cell>
          <cell r="G303" t="str">
            <v xml:space="preserve"> </v>
          </cell>
          <cell r="H303" t="str">
            <v xml:space="preserve"> </v>
          </cell>
          <cell r="I303" t="str">
            <v xml:space="preserve"> </v>
          </cell>
          <cell r="J303" t="str">
            <v xml:space="preserve"> </v>
          </cell>
          <cell r="K303" t="str">
            <v xml:space="preserve"> </v>
          </cell>
          <cell r="L303" t="str">
            <v xml:space="preserve"> </v>
          </cell>
          <cell r="M303" t="str">
            <v xml:space="preserve"> </v>
          </cell>
          <cell r="R303" t="str">
            <v xml:space="preserve"> </v>
          </cell>
          <cell r="S303" t="str">
            <v xml:space="preserve"> </v>
          </cell>
          <cell r="T303" t="str">
            <v xml:space="preserve"> </v>
          </cell>
          <cell r="U303" t="str">
            <v xml:space="preserve"> </v>
          </cell>
          <cell r="V303" t="str">
            <v xml:space="preserve"> </v>
          </cell>
        </row>
        <row r="304">
          <cell r="D304" t="str">
            <v xml:space="preserve"> </v>
          </cell>
          <cell r="E304" t="str">
            <v xml:space="preserve"> </v>
          </cell>
          <cell r="F304" t="str">
            <v xml:space="preserve"> 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R304" t="str">
            <v xml:space="preserve"> </v>
          </cell>
          <cell r="S304" t="str">
            <v xml:space="preserve"> 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</row>
        <row r="305"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  <cell r="P305" t="str">
            <v xml:space="preserve"> </v>
          </cell>
          <cell r="Q305" t="str">
            <v xml:space="preserve"> </v>
          </cell>
          <cell r="R305" t="str">
            <v xml:space="preserve"> </v>
          </cell>
        </row>
        <row r="307">
          <cell r="D307">
            <v>87500</v>
          </cell>
          <cell r="E307">
            <v>87500</v>
          </cell>
          <cell r="F307">
            <v>87500</v>
          </cell>
          <cell r="G307">
            <v>87500</v>
          </cell>
          <cell r="H307">
            <v>2549508</v>
          </cell>
          <cell r="I307">
            <v>208081</v>
          </cell>
          <cell r="J307">
            <v>47307</v>
          </cell>
          <cell r="K307">
            <v>47306</v>
          </cell>
          <cell r="L307">
            <v>47306</v>
          </cell>
          <cell r="M307">
            <v>2199508</v>
          </cell>
          <cell r="N307">
            <v>300529</v>
          </cell>
          <cell r="O307">
            <v>16491</v>
          </cell>
          <cell r="P307">
            <v>16490</v>
          </cell>
          <cell r="Q307">
            <v>16490</v>
          </cell>
          <cell r="R307">
            <v>1849508</v>
          </cell>
          <cell r="S307">
            <v>87500</v>
          </cell>
          <cell r="T307">
            <v>87500</v>
          </cell>
          <cell r="U307">
            <v>87500</v>
          </cell>
          <cell r="V307">
            <v>87500</v>
          </cell>
        </row>
        <row r="312">
          <cell r="D312" t="str">
            <v>Q113</v>
          </cell>
          <cell r="E312" t="str">
            <v>Q213</v>
          </cell>
          <cell r="F312" t="str">
            <v>Q313</v>
          </cell>
          <cell r="G312" t="str">
            <v>Q413</v>
          </cell>
          <cell r="H312">
            <v>2013</v>
          </cell>
          <cell r="I312" t="str">
            <v>Q114</v>
          </cell>
          <cell r="J312" t="str">
            <v>Q214</v>
          </cell>
          <cell r="K312" t="str">
            <v>Q314</v>
          </cell>
          <cell r="L312" t="str">
            <v>Q414</v>
          </cell>
          <cell r="M312">
            <v>2014</v>
          </cell>
          <cell r="N312" t="str">
            <v>Q115</v>
          </cell>
          <cell r="O312" t="str">
            <v>Q215</v>
          </cell>
          <cell r="P312" t="str">
            <v>Q315</v>
          </cell>
          <cell r="Q312" t="str">
            <v>Q415</v>
          </cell>
          <cell r="R312">
            <v>2015</v>
          </cell>
          <cell r="S312" t="str">
            <v>Q116</v>
          </cell>
          <cell r="T312" t="str">
            <v>Q216</v>
          </cell>
          <cell r="U312" t="str">
            <v>Q316</v>
          </cell>
          <cell r="V312" t="str">
            <v>Q416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D317">
            <v>1051742.682</v>
          </cell>
          <cell r="E317">
            <v>0</v>
          </cell>
          <cell r="F317">
            <v>0</v>
          </cell>
          <cell r="G317">
            <v>0</v>
          </cell>
          <cell r="H317">
            <v>1051742.682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D319">
            <v>44648.73</v>
          </cell>
          <cell r="E319">
            <v>206325</v>
          </cell>
          <cell r="F319">
            <v>522.69000000000005</v>
          </cell>
          <cell r="G319">
            <v>0</v>
          </cell>
          <cell r="H319">
            <v>251496.42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D320">
            <v>0</v>
          </cell>
          <cell r="E320">
            <v>234138.75</v>
          </cell>
          <cell r="F320">
            <v>282581.25</v>
          </cell>
          <cell r="G320">
            <v>282581.25</v>
          </cell>
          <cell r="H320">
            <v>799301.25</v>
          </cell>
          <cell r="I320">
            <v>3359987.9475000002</v>
          </cell>
          <cell r="J320">
            <v>0</v>
          </cell>
          <cell r="K320">
            <v>0</v>
          </cell>
          <cell r="L320">
            <v>0</v>
          </cell>
          <cell r="M320">
            <v>3359987.9475000002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D321">
            <v>0</v>
          </cell>
          <cell r="E321">
            <v>265840.09999999998</v>
          </cell>
          <cell r="F321">
            <v>320841.5</v>
          </cell>
          <cell r="G321">
            <v>320841.5</v>
          </cell>
          <cell r="H321">
            <v>907523.1</v>
          </cell>
          <cell r="I321">
            <v>0</v>
          </cell>
          <cell r="J321">
            <v>216888.85399999999</v>
          </cell>
          <cell r="K321">
            <v>216888.85399999999</v>
          </cell>
          <cell r="L321">
            <v>216888.85399999999</v>
          </cell>
          <cell r="M321">
            <v>650666.56199999992</v>
          </cell>
          <cell r="N321">
            <v>5509838.5801999997</v>
          </cell>
          <cell r="O321">
            <v>0</v>
          </cell>
          <cell r="P321">
            <v>0</v>
          </cell>
          <cell r="Q321">
            <v>0</v>
          </cell>
          <cell r="R321">
            <v>5509838.5801999997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D324">
            <v>0</v>
          </cell>
          <cell r="E324">
            <v>292610</v>
          </cell>
          <cell r="F324">
            <v>353150</v>
          </cell>
          <cell r="G324">
            <v>353150</v>
          </cell>
          <cell r="H324">
            <v>998910</v>
          </cell>
          <cell r="I324">
            <v>0</v>
          </cell>
          <cell r="J324">
            <v>238729.4</v>
          </cell>
          <cell r="K324">
            <v>238729.4</v>
          </cell>
          <cell r="L324">
            <v>238729.4</v>
          </cell>
          <cell r="M324">
            <v>716188.2</v>
          </cell>
          <cell r="N324">
            <v>0</v>
          </cell>
          <cell r="O324">
            <v>110929.45999999999</v>
          </cell>
          <cell r="P324">
            <v>110929.45999999999</v>
          </cell>
          <cell r="Q324">
            <v>110929.45999999999</v>
          </cell>
          <cell r="R324">
            <v>332788.38</v>
          </cell>
          <cell r="S324">
            <v>589256</v>
          </cell>
          <cell r="T324">
            <v>589256</v>
          </cell>
          <cell r="U324">
            <v>589256</v>
          </cell>
          <cell r="V324">
            <v>589256</v>
          </cell>
        </row>
        <row r="325">
          <cell r="D325">
            <v>0</v>
          </cell>
          <cell r="E325">
            <v>277240</v>
          </cell>
          <cell r="F325">
            <v>334600</v>
          </cell>
          <cell r="G325">
            <v>334600</v>
          </cell>
          <cell r="H325">
            <v>946440</v>
          </cell>
          <cell r="I325">
            <v>0</v>
          </cell>
          <cell r="J325">
            <v>226189.6</v>
          </cell>
          <cell r="K325">
            <v>226189.6</v>
          </cell>
          <cell r="L325">
            <v>226189.6</v>
          </cell>
          <cell r="M325">
            <v>678568.8</v>
          </cell>
          <cell r="N325">
            <v>0</v>
          </cell>
          <cell r="O325">
            <v>105102.64</v>
          </cell>
          <cell r="P325">
            <v>105102.64</v>
          </cell>
          <cell r="Q325">
            <v>105102.64</v>
          </cell>
          <cell r="R325">
            <v>315307.92</v>
          </cell>
          <cell r="S325">
            <v>558304</v>
          </cell>
          <cell r="T325">
            <v>558304</v>
          </cell>
          <cell r="U325">
            <v>558304</v>
          </cell>
          <cell r="V325">
            <v>558304</v>
          </cell>
        </row>
        <row r="326">
          <cell r="D326">
            <v>0</v>
          </cell>
          <cell r="E326">
            <v>248530</v>
          </cell>
          <cell r="F326">
            <v>299298.68</v>
          </cell>
          <cell r="G326">
            <v>299950</v>
          </cell>
          <cell r="H326">
            <v>847778.67999999993</v>
          </cell>
          <cell r="I326">
            <v>0</v>
          </cell>
          <cell r="J326">
            <v>202543.38</v>
          </cell>
          <cell r="K326">
            <v>202526.24000000002</v>
          </cell>
          <cell r="L326">
            <v>202526.24000000002</v>
          </cell>
          <cell r="M326">
            <v>607595.86</v>
          </cell>
          <cell r="N326">
            <v>0</v>
          </cell>
          <cell r="O326">
            <v>94218.58</v>
          </cell>
          <cell r="P326">
            <v>94201.44</v>
          </cell>
          <cell r="Q326">
            <v>94201.44</v>
          </cell>
          <cell r="R326">
            <v>282621.46000000002</v>
          </cell>
          <cell r="S326">
            <v>498774</v>
          </cell>
          <cell r="T326">
            <v>498774</v>
          </cell>
          <cell r="U326">
            <v>498774</v>
          </cell>
          <cell r="V326">
            <v>498774</v>
          </cell>
        </row>
        <row r="327">
          <cell r="D327" t="str">
            <v xml:space="preserve"> </v>
          </cell>
          <cell r="E327" t="str">
            <v xml:space="preserve"> </v>
          </cell>
          <cell r="F327" t="str">
            <v xml:space="preserve"> </v>
          </cell>
          <cell r="G327" t="str">
            <v xml:space="preserve"> </v>
          </cell>
          <cell r="H327" t="str">
            <v xml:space="preserve"> </v>
          </cell>
          <cell r="I327" t="str">
            <v xml:space="preserve"> </v>
          </cell>
          <cell r="J327" t="str">
            <v xml:space="preserve"> </v>
          </cell>
          <cell r="K327" t="str">
            <v xml:space="preserve"> </v>
          </cell>
          <cell r="L327" t="str">
            <v xml:space="preserve"> </v>
          </cell>
          <cell r="M327" t="str">
            <v xml:space="preserve"> </v>
          </cell>
          <cell r="N327" t="str">
            <v xml:space="preserve"> </v>
          </cell>
          <cell r="O327" t="str">
            <v xml:space="preserve"> </v>
          </cell>
          <cell r="P327" t="str">
            <v xml:space="preserve"> </v>
          </cell>
          <cell r="Q327" t="str">
            <v xml:space="preserve"> </v>
          </cell>
          <cell r="R327" t="str">
            <v xml:space="preserve"> </v>
          </cell>
          <cell r="S327" t="str">
            <v xml:space="preserve"> </v>
          </cell>
          <cell r="T327" t="str">
            <v xml:space="preserve"> </v>
          </cell>
          <cell r="U327" t="str">
            <v xml:space="preserve"> </v>
          </cell>
          <cell r="V327" t="str">
            <v xml:space="preserve"> </v>
          </cell>
        </row>
        <row r="328"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  <cell r="P328" t="str">
            <v xml:space="preserve"> </v>
          </cell>
          <cell r="Q328" t="str">
            <v xml:space="preserve"> </v>
          </cell>
          <cell r="R328" t="str">
            <v xml:space="preserve"> </v>
          </cell>
          <cell r="S328" t="str">
            <v xml:space="preserve"> </v>
          </cell>
          <cell r="T328" t="str">
            <v xml:space="preserve"> </v>
          </cell>
          <cell r="U328" t="str">
            <v xml:space="preserve"> </v>
          </cell>
          <cell r="V328" t="str">
            <v xml:space="preserve"> </v>
          </cell>
        </row>
        <row r="329">
          <cell r="D329" t="str">
            <v xml:space="preserve"> </v>
          </cell>
          <cell r="E329" t="str">
            <v xml:space="preserve"> </v>
          </cell>
          <cell r="F329" t="str">
            <v xml:space="preserve"> </v>
          </cell>
          <cell r="G329" t="str">
            <v xml:space="preserve"> </v>
          </cell>
          <cell r="H329" t="str">
            <v xml:space="preserve"> </v>
          </cell>
          <cell r="I329" t="str">
            <v xml:space="preserve"> </v>
          </cell>
          <cell r="J329" t="str">
            <v xml:space="preserve"> </v>
          </cell>
          <cell r="K329" t="str">
            <v xml:space="preserve"> </v>
          </cell>
          <cell r="L329" t="str">
            <v xml:space="preserve"> </v>
          </cell>
          <cell r="M329" t="str">
            <v xml:space="preserve"> </v>
          </cell>
          <cell r="N329" t="str">
            <v xml:space="preserve"> </v>
          </cell>
          <cell r="O329" t="str">
            <v xml:space="preserve"> </v>
          </cell>
          <cell r="P329" t="str">
            <v xml:space="preserve"> </v>
          </cell>
          <cell r="Q329" t="str">
            <v xml:space="preserve"> </v>
          </cell>
          <cell r="R329" t="str">
            <v xml:space="preserve"> </v>
          </cell>
          <cell r="S329" t="str">
            <v xml:space="preserve"> </v>
          </cell>
          <cell r="T329" t="str">
            <v xml:space="preserve"> </v>
          </cell>
          <cell r="U329" t="str">
            <v xml:space="preserve"> </v>
          </cell>
          <cell r="V329" t="str">
            <v xml:space="preserve"> </v>
          </cell>
        </row>
        <row r="330">
          <cell r="D330" t="str">
            <v xml:space="preserve"> </v>
          </cell>
          <cell r="E330" t="str">
            <v xml:space="preserve"> </v>
          </cell>
          <cell r="F330" t="str">
            <v xml:space="preserve"> 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 t="str">
            <v xml:space="preserve"> </v>
          </cell>
          <cell r="P330" t="str">
            <v xml:space="preserve"> </v>
          </cell>
          <cell r="Q330" t="str">
            <v xml:space="preserve"> </v>
          </cell>
          <cell r="R330" t="str">
            <v xml:space="preserve"> </v>
          </cell>
          <cell r="S330" t="str">
            <v xml:space="preserve"> </v>
          </cell>
          <cell r="T330" t="str">
            <v xml:space="preserve"> </v>
          </cell>
          <cell r="U330" t="str">
            <v xml:space="preserve"> </v>
          </cell>
          <cell r="V330" t="str">
            <v xml:space="preserve"> </v>
          </cell>
        </row>
        <row r="332">
          <cell r="D332">
            <v>1096391.412</v>
          </cell>
          <cell r="E332">
            <v>1524683.85</v>
          </cell>
          <cell r="F332">
            <v>1590994.1199999999</v>
          </cell>
          <cell r="G332">
            <v>1591122.75</v>
          </cell>
          <cell r="H332">
            <v>5803192.1319999993</v>
          </cell>
          <cell r="I332">
            <v>3359987.9475000002</v>
          </cell>
          <cell r="J332">
            <v>884351.23399999994</v>
          </cell>
          <cell r="K332">
            <v>884334.09399999992</v>
          </cell>
          <cell r="L332">
            <v>884334.09399999992</v>
          </cell>
          <cell r="M332">
            <v>6013007.3695</v>
          </cell>
          <cell r="N332">
            <v>5509838.5801999997</v>
          </cell>
          <cell r="O332">
            <v>310250.68</v>
          </cell>
          <cell r="P332">
            <v>310233.53999999998</v>
          </cell>
          <cell r="Q332">
            <v>310233.53999999998</v>
          </cell>
          <cell r="R332">
            <v>6440556.3401999995</v>
          </cell>
          <cell r="S332">
            <v>1646334</v>
          </cell>
          <cell r="T332">
            <v>1646334</v>
          </cell>
          <cell r="U332">
            <v>1646334</v>
          </cell>
          <cell r="V332">
            <v>1646334</v>
          </cell>
        </row>
        <row r="336">
          <cell r="D336" t="str">
            <v>Q113</v>
          </cell>
          <cell r="E336" t="str">
            <v>Q213</v>
          </cell>
          <cell r="F336" t="str">
            <v>Q313</v>
          </cell>
          <cell r="G336" t="str">
            <v>Q413</v>
          </cell>
          <cell r="H336">
            <v>2013</v>
          </cell>
          <cell r="I336" t="str">
            <v>Q114</v>
          </cell>
          <cell r="J336" t="str">
            <v>Q214</v>
          </cell>
          <cell r="K336" t="str">
            <v>Q314</v>
          </cell>
          <cell r="L336" t="str">
            <v>Q414</v>
          </cell>
          <cell r="M336">
            <v>2014</v>
          </cell>
          <cell r="N336" t="str">
            <v>Q115</v>
          </cell>
          <cell r="O336" t="str">
            <v>Q215</v>
          </cell>
          <cell r="P336" t="str">
            <v>Q315</v>
          </cell>
          <cell r="Q336" t="str">
            <v>Q415</v>
          </cell>
          <cell r="R336">
            <v>2015</v>
          </cell>
          <cell r="S336" t="str">
            <v>Q116</v>
          </cell>
          <cell r="T336" t="str">
            <v>Q216</v>
          </cell>
          <cell r="U336" t="str">
            <v>Q316</v>
          </cell>
          <cell r="V336" t="str">
            <v>Q416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-438300</v>
          </cell>
          <cell r="T346">
            <v>0</v>
          </cell>
          <cell r="U346">
            <v>0</v>
          </cell>
          <cell r="V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D351" t="str">
            <v xml:space="preserve"> </v>
          </cell>
          <cell r="E351" t="str">
            <v xml:space="preserve"> </v>
          </cell>
          <cell r="F351" t="str">
            <v xml:space="preserve"> </v>
          </cell>
          <cell r="G351" t="str">
            <v xml:space="preserve"> </v>
          </cell>
          <cell r="H351" t="str">
            <v xml:space="preserve"> </v>
          </cell>
          <cell r="I351" t="str">
            <v xml:space="preserve"> </v>
          </cell>
          <cell r="J351" t="str">
            <v xml:space="preserve"> </v>
          </cell>
          <cell r="K351" t="str">
            <v xml:space="preserve"> </v>
          </cell>
          <cell r="L351" t="str">
            <v xml:space="preserve"> </v>
          </cell>
          <cell r="M351" t="str">
            <v xml:space="preserve"> </v>
          </cell>
          <cell r="N351" t="str">
            <v xml:space="preserve"> </v>
          </cell>
          <cell r="O351" t="str">
            <v xml:space="preserve"> </v>
          </cell>
          <cell r="P351" t="str">
            <v xml:space="preserve"> </v>
          </cell>
          <cell r="Q351" t="str">
            <v xml:space="preserve"> </v>
          </cell>
          <cell r="R351" t="str">
            <v xml:space="preserve"> </v>
          </cell>
          <cell r="S351" t="str">
            <v xml:space="preserve"> </v>
          </cell>
          <cell r="T351" t="str">
            <v xml:space="preserve"> </v>
          </cell>
          <cell r="U351" t="str">
            <v xml:space="preserve"> </v>
          </cell>
          <cell r="V351" t="str">
            <v xml:space="preserve"> </v>
          </cell>
        </row>
        <row r="352">
          <cell r="D352" t="str">
            <v xml:space="preserve"> </v>
          </cell>
          <cell r="E352" t="str">
            <v xml:space="preserve"> </v>
          </cell>
          <cell r="F352" t="str">
            <v xml:space="preserve"> </v>
          </cell>
          <cell r="G352" t="str">
            <v xml:space="preserve"> </v>
          </cell>
          <cell r="H352" t="str">
            <v xml:space="preserve"> </v>
          </cell>
          <cell r="I352" t="str">
            <v xml:space="preserve"> </v>
          </cell>
          <cell r="J352" t="str">
            <v xml:space="preserve"> </v>
          </cell>
          <cell r="K352" t="str">
            <v xml:space="preserve"> </v>
          </cell>
          <cell r="L352" t="str">
            <v xml:space="preserve"> </v>
          </cell>
          <cell r="M352" t="str">
            <v xml:space="preserve"> </v>
          </cell>
          <cell r="N352" t="str">
            <v xml:space="preserve"> </v>
          </cell>
          <cell r="O352" t="str">
            <v xml:space="preserve"> </v>
          </cell>
          <cell r="P352" t="str">
            <v xml:space="preserve"> </v>
          </cell>
          <cell r="Q352" t="str">
            <v xml:space="preserve"> </v>
          </cell>
          <cell r="R352" t="str">
            <v xml:space="preserve"> </v>
          </cell>
          <cell r="S352" t="str">
            <v xml:space="preserve"> </v>
          </cell>
          <cell r="T352" t="str">
            <v xml:space="preserve"> </v>
          </cell>
          <cell r="U352" t="str">
            <v xml:space="preserve"> </v>
          </cell>
          <cell r="V352" t="str">
            <v xml:space="preserve"> </v>
          </cell>
        </row>
        <row r="353">
          <cell r="D353" t="str">
            <v xml:space="preserve"> </v>
          </cell>
          <cell r="E353" t="str">
            <v xml:space="preserve"> </v>
          </cell>
          <cell r="F353" t="str">
            <v xml:space="preserve"> </v>
          </cell>
          <cell r="G353" t="str">
            <v xml:space="preserve"> </v>
          </cell>
          <cell r="H353" t="str">
            <v xml:space="preserve"> </v>
          </cell>
          <cell r="I353" t="str">
            <v xml:space="preserve"> </v>
          </cell>
          <cell r="J353" t="str">
            <v xml:space="preserve"> </v>
          </cell>
          <cell r="K353" t="str">
            <v xml:space="preserve"> </v>
          </cell>
          <cell r="L353" t="str">
            <v xml:space="preserve"> </v>
          </cell>
          <cell r="M353" t="str">
            <v xml:space="preserve"> </v>
          </cell>
          <cell r="N353" t="str">
            <v xml:space="preserve"> </v>
          </cell>
          <cell r="O353" t="str">
            <v xml:space="preserve"> </v>
          </cell>
          <cell r="P353" t="str">
            <v xml:space="preserve"> </v>
          </cell>
          <cell r="Q353" t="str">
            <v xml:space="preserve"> </v>
          </cell>
          <cell r="R353" t="str">
            <v xml:space="preserve"> </v>
          </cell>
          <cell r="S353" t="str">
            <v xml:space="preserve"> </v>
          </cell>
          <cell r="T353" t="str">
            <v xml:space="preserve"> </v>
          </cell>
          <cell r="U353" t="str">
            <v xml:space="preserve"> </v>
          </cell>
          <cell r="V353" t="str">
            <v xml:space="preserve"> </v>
          </cell>
        </row>
        <row r="354">
          <cell r="D354" t="str">
            <v xml:space="preserve"> </v>
          </cell>
          <cell r="E354" t="str">
            <v xml:space="preserve"> </v>
          </cell>
          <cell r="F354" t="str">
            <v xml:space="preserve"> 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 t="str">
            <v xml:space="preserve"> </v>
          </cell>
          <cell r="P354" t="str">
            <v xml:space="preserve"> </v>
          </cell>
          <cell r="Q354" t="str">
            <v xml:space="preserve"> </v>
          </cell>
          <cell r="R354" t="str">
            <v xml:space="preserve"> </v>
          </cell>
          <cell r="S354" t="str">
            <v xml:space="preserve"> </v>
          </cell>
          <cell r="T354" t="str">
            <v xml:space="preserve"> </v>
          </cell>
          <cell r="U354" t="str">
            <v xml:space="preserve"> </v>
          </cell>
          <cell r="V354" t="str">
            <v xml:space="preserve"> 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-438300</v>
          </cell>
          <cell r="T356">
            <v>0</v>
          </cell>
          <cell r="U356">
            <v>0</v>
          </cell>
          <cell r="V356">
            <v>0</v>
          </cell>
        </row>
        <row r="359">
          <cell r="D359" t="str">
            <v>Q113</v>
          </cell>
          <cell r="E359" t="str">
            <v>Q213</v>
          </cell>
          <cell r="F359" t="str">
            <v>Q313</v>
          </cell>
          <cell r="G359" t="str">
            <v>Q413</v>
          </cell>
          <cell r="H359">
            <v>2013</v>
          </cell>
          <cell r="I359" t="str">
            <v>Q114</v>
          </cell>
          <cell r="J359" t="str">
            <v>Q214</v>
          </cell>
          <cell r="K359" t="str">
            <v>Q314</v>
          </cell>
          <cell r="L359" t="str">
            <v>Q414</v>
          </cell>
          <cell r="M359">
            <v>2014</v>
          </cell>
          <cell r="N359" t="str">
            <v>Q115</v>
          </cell>
          <cell r="O359" t="str">
            <v>Q215</v>
          </cell>
          <cell r="P359" t="str">
            <v>Q315</v>
          </cell>
          <cell r="Q359" t="str">
            <v>Q415</v>
          </cell>
          <cell r="R359">
            <v>2015</v>
          </cell>
          <cell r="S359" t="str">
            <v>Q116</v>
          </cell>
          <cell r="T359" t="str">
            <v>Q216</v>
          </cell>
          <cell r="U359" t="str">
            <v>Q316</v>
          </cell>
          <cell r="V359" t="str">
            <v>Q416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D369">
            <v>206847.69</v>
          </cell>
          <cell r="E369">
            <v>522.69000000000005</v>
          </cell>
          <cell r="F369">
            <v>0</v>
          </cell>
          <cell r="G369">
            <v>0</v>
          </cell>
          <cell r="H369">
            <v>51842.595000000001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D370">
            <v>4159289.1975000002</v>
          </cell>
          <cell r="E370">
            <v>3925150.4475000002</v>
          </cell>
          <cell r="F370">
            <v>3642569.1975000002</v>
          </cell>
          <cell r="G370">
            <v>3359987.9475000002</v>
          </cell>
          <cell r="H370">
            <v>3771749.1975000002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D371">
            <v>7068028.2422000002</v>
          </cell>
          <cell r="E371">
            <v>6802188.1421999997</v>
          </cell>
          <cell r="F371">
            <v>6481346.6421999997</v>
          </cell>
          <cell r="G371">
            <v>6160505.1421999997</v>
          </cell>
          <cell r="H371">
            <v>6628017.0422</v>
          </cell>
          <cell r="I371">
            <v>6160505.1421999997</v>
          </cell>
          <cell r="J371">
            <v>5943616.2882000003</v>
          </cell>
          <cell r="K371">
            <v>5726727.4342</v>
          </cell>
          <cell r="L371">
            <v>5509838.5801999997</v>
          </cell>
          <cell r="M371">
            <v>5835171.8611999992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D373">
            <v>11199690</v>
          </cell>
          <cell r="E373">
            <v>11199690</v>
          </cell>
          <cell r="F373">
            <v>11199690</v>
          </cell>
          <cell r="G373">
            <v>11199690</v>
          </cell>
          <cell r="H373">
            <v>11199690</v>
          </cell>
          <cell r="I373">
            <v>11199690</v>
          </cell>
          <cell r="J373">
            <v>11199690</v>
          </cell>
          <cell r="K373">
            <v>11199690</v>
          </cell>
          <cell r="L373">
            <v>11199690</v>
          </cell>
          <cell r="M373">
            <v>11199690</v>
          </cell>
          <cell r="N373">
            <v>11199690</v>
          </cell>
          <cell r="O373">
            <v>11199690</v>
          </cell>
          <cell r="P373">
            <v>11199690</v>
          </cell>
          <cell r="Q373">
            <v>11199690</v>
          </cell>
          <cell r="R373">
            <v>11199690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D374">
            <v>8232895.1399999997</v>
          </cell>
          <cell r="E374">
            <v>7940285.1399999997</v>
          </cell>
          <cell r="F374">
            <v>7587135.1399999997</v>
          </cell>
          <cell r="G374">
            <v>7233985.1399999997</v>
          </cell>
          <cell r="H374">
            <v>7748575.1399999997</v>
          </cell>
          <cell r="I374">
            <v>7233985.1399999997</v>
          </cell>
          <cell r="J374">
            <v>6995255.7400000002</v>
          </cell>
          <cell r="K374">
            <v>6756526.3399999999</v>
          </cell>
          <cell r="L374">
            <v>6517796.9399999995</v>
          </cell>
          <cell r="M374">
            <v>6875891.0399999991</v>
          </cell>
          <cell r="N374">
            <v>6517796.9399999995</v>
          </cell>
          <cell r="O374">
            <v>6406867.4799999995</v>
          </cell>
          <cell r="P374">
            <v>6295938.0199999996</v>
          </cell>
          <cell r="Q374">
            <v>6185008.5599999996</v>
          </cell>
          <cell r="R374">
            <v>6351402.7499999991</v>
          </cell>
          <cell r="S374">
            <v>5595752.5599999996</v>
          </cell>
          <cell r="T374">
            <v>5006496.5599999996</v>
          </cell>
          <cell r="U374">
            <v>4417240.5599999996</v>
          </cell>
          <cell r="V374">
            <v>3827984.56</v>
          </cell>
        </row>
        <row r="375">
          <cell r="D375">
            <v>8474653.2000000011</v>
          </cell>
          <cell r="E375">
            <v>8197413.2000000002</v>
          </cell>
          <cell r="F375">
            <v>7862813.2000000002</v>
          </cell>
          <cell r="G375">
            <v>7528213.2000000002</v>
          </cell>
          <cell r="H375">
            <v>8015773.2000000002</v>
          </cell>
          <cell r="I375">
            <v>7528213.2000000002</v>
          </cell>
          <cell r="J375">
            <v>7302023.6000000006</v>
          </cell>
          <cell r="K375">
            <v>7075834</v>
          </cell>
          <cell r="L375">
            <v>6849644.4000000004</v>
          </cell>
          <cell r="M375">
            <v>7188928.8000000007</v>
          </cell>
          <cell r="N375">
            <v>6849644.4000000004</v>
          </cell>
          <cell r="O375">
            <v>6744541.7600000007</v>
          </cell>
          <cell r="P375">
            <v>6639439.1200000001</v>
          </cell>
          <cell r="Q375">
            <v>6534336.4800000004</v>
          </cell>
          <cell r="R375">
            <v>6691990.4400000004</v>
          </cell>
          <cell r="S375">
            <v>5976032.4800000004</v>
          </cell>
          <cell r="T375">
            <v>5417728.4800000004</v>
          </cell>
          <cell r="U375">
            <v>4859424.4800000004</v>
          </cell>
          <cell r="V375">
            <v>4301120.4800000004</v>
          </cell>
        </row>
        <row r="376">
          <cell r="D376">
            <v>6562254.6800000006</v>
          </cell>
          <cell r="E376">
            <v>6313724.6800000006</v>
          </cell>
          <cell r="F376">
            <v>6014426</v>
          </cell>
          <cell r="G376">
            <v>5714476</v>
          </cell>
          <cell r="H376">
            <v>6151220.3399999999</v>
          </cell>
          <cell r="I376">
            <v>5714476</v>
          </cell>
          <cell r="J376">
            <v>5511932.6200000001</v>
          </cell>
          <cell r="K376">
            <v>5309406.38</v>
          </cell>
          <cell r="L376">
            <v>5106880.1400000006</v>
          </cell>
          <cell r="M376">
            <v>5410673.7850000001</v>
          </cell>
          <cell r="N376">
            <v>5106880.1400000006</v>
          </cell>
          <cell r="O376">
            <v>5012661.5600000005</v>
          </cell>
          <cell r="P376">
            <v>4918460.12</v>
          </cell>
          <cell r="Q376">
            <v>4824258.68</v>
          </cell>
          <cell r="R376">
            <v>4965565.125</v>
          </cell>
          <cell r="S376">
            <v>4325484.68</v>
          </cell>
          <cell r="T376">
            <v>3826710.68</v>
          </cell>
          <cell r="U376">
            <v>3327936.68</v>
          </cell>
          <cell r="V376">
            <v>2829162.68</v>
          </cell>
        </row>
        <row r="377">
          <cell r="D377" t="str">
            <v xml:space="preserve"> </v>
          </cell>
          <cell r="E377" t="str">
            <v xml:space="preserve"> </v>
          </cell>
          <cell r="F377" t="str">
            <v xml:space="preserve"> </v>
          </cell>
          <cell r="G377" t="str">
            <v xml:space="preserve"> </v>
          </cell>
          <cell r="H377" t="str">
            <v xml:space="preserve"> </v>
          </cell>
          <cell r="I377" t="str">
            <v xml:space="preserve">  </v>
          </cell>
          <cell r="J377" t="str">
            <v xml:space="preserve"> </v>
          </cell>
          <cell r="K377" t="str">
            <v xml:space="preserve">  </v>
          </cell>
          <cell r="L377" t="str">
            <v xml:space="preserve"> </v>
          </cell>
          <cell r="M377" t="str">
            <v xml:space="preserve"> </v>
          </cell>
          <cell r="N377" t="str">
            <v xml:space="preserve">  </v>
          </cell>
          <cell r="O377" t="str">
            <v xml:space="preserve"> </v>
          </cell>
          <cell r="P377" t="str">
            <v xml:space="preserve">  </v>
          </cell>
          <cell r="Q377" t="str">
            <v xml:space="preserve"> </v>
          </cell>
          <cell r="R377" t="str">
            <v xml:space="preserve"> </v>
          </cell>
          <cell r="S377" t="str">
            <v xml:space="preserve">  </v>
          </cell>
          <cell r="T377" t="str">
            <v xml:space="preserve"> </v>
          </cell>
          <cell r="U377" t="str">
            <v xml:space="preserve"> </v>
          </cell>
          <cell r="V377" t="str">
            <v xml:space="preserve"> </v>
          </cell>
        </row>
        <row r="378">
          <cell r="D378" t="str">
            <v xml:space="preserve"> </v>
          </cell>
          <cell r="E378" t="str">
            <v xml:space="preserve"> </v>
          </cell>
          <cell r="F378" t="str">
            <v xml:space="preserve">  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 </v>
          </cell>
          <cell r="M378" t="str">
            <v xml:space="preserve"> </v>
          </cell>
          <cell r="N378" t="str">
            <v xml:space="preserve"> </v>
          </cell>
          <cell r="O378" t="str">
            <v xml:space="preserve"> </v>
          </cell>
          <cell r="P378" t="str">
            <v xml:space="preserve">  </v>
          </cell>
          <cell r="Q378" t="str">
            <v xml:space="preserve"> </v>
          </cell>
          <cell r="R378" t="str">
            <v xml:space="preserve"> </v>
          </cell>
          <cell r="S378" t="str">
            <v xml:space="preserve"> </v>
          </cell>
          <cell r="T378" t="str">
            <v xml:space="preserve">  </v>
          </cell>
          <cell r="U378" t="str">
            <v xml:space="preserve"> </v>
          </cell>
          <cell r="V378" t="str">
            <v xml:space="preserve"> </v>
          </cell>
        </row>
        <row r="379">
          <cell r="D379" t="str">
            <v xml:space="preserve"> </v>
          </cell>
          <cell r="E379" t="str">
            <v xml:space="preserve"> </v>
          </cell>
          <cell r="F379" t="str">
            <v xml:space="preserve"> </v>
          </cell>
          <cell r="G379" t="str">
            <v xml:space="preserve">  </v>
          </cell>
          <cell r="H379" t="str">
            <v xml:space="preserve"> </v>
          </cell>
          <cell r="I379" t="str">
            <v xml:space="preserve"> </v>
          </cell>
          <cell r="J379" t="str">
            <v xml:space="preserve"> </v>
          </cell>
          <cell r="K379" t="str">
            <v xml:space="preserve"> </v>
          </cell>
          <cell r="L379" t="str">
            <v xml:space="preserve">  </v>
          </cell>
          <cell r="M379" t="str">
            <v xml:space="preserve"> </v>
          </cell>
          <cell r="N379" t="str">
            <v xml:space="preserve"> </v>
          </cell>
          <cell r="O379" t="str">
            <v xml:space="preserve"> </v>
          </cell>
          <cell r="P379" t="str">
            <v xml:space="preserve">  </v>
          </cell>
          <cell r="Q379" t="str">
            <v xml:space="preserve"> </v>
          </cell>
          <cell r="R379" t="str">
            <v xml:space="preserve"> </v>
          </cell>
          <cell r="S379" t="str">
            <v xml:space="preserve"> </v>
          </cell>
          <cell r="T379" t="str">
            <v xml:space="preserve"> </v>
          </cell>
          <cell r="U379" t="str">
            <v xml:space="preserve">  </v>
          </cell>
          <cell r="V379" t="str">
            <v xml:space="preserve"> </v>
          </cell>
        </row>
        <row r="380">
          <cell r="D380" t="str">
            <v xml:space="preserve"> </v>
          </cell>
          <cell r="E380" t="str">
            <v xml:space="preserve"> </v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 xml:space="preserve"> </v>
          </cell>
          <cell r="J380" t="str">
            <v xml:space="preserve"> </v>
          </cell>
          <cell r="K380" t="str">
            <v xml:space="preserve"> </v>
          </cell>
          <cell r="L380" t="str">
            <v xml:space="preserve">  </v>
          </cell>
          <cell r="M380" t="str">
            <v xml:space="preserve"> </v>
          </cell>
          <cell r="N380" t="str">
            <v xml:space="preserve"> </v>
          </cell>
          <cell r="O380" t="str">
            <v xml:space="preserve"> </v>
          </cell>
          <cell r="P380" t="str">
            <v xml:space="preserve">  </v>
          </cell>
          <cell r="Q380" t="str">
            <v xml:space="preserve"> </v>
          </cell>
          <cell r="R380" t="str">
            <v xml:space="preserve"> </v>
          </cell>
          <cell r="S380" t="str">
            <v xml:space="preserve"> </v>
          </cell>
          <cell r="T380" t="str">
            <v xml:space="preserve"> </v>
          </cell>
          <cell r="U380" t="str">
            <v xml:space="preserve"> </v>
          </cell>
          <cell r="V380" t="str">
            <v xml:space="preserve"> </v>
          </cell>
        </row>
        <row r="382">
          <cell r="D382">
            <v>45903658.149700001</v>
          </cell>
          <cell r="E382">
            <v>44378974.299699999</v>
          </cell>
          <cell r="F382">
            <v>42787980.179700002</v>
          </cell>
          <cell r="G382">
            <v>41196857.429700002</v>
          </cell>
          <cell r="H382">
            <v>43566867.514699996</v>
          </cell>
          <cell r="I382">
            <v>37836869.482199997</v>
          </cell>
          <cell r="J382">
            <v>36952518.248199999</v>
          </cell>
          <cell r="K382">
            <v>36068184.154200003</v>
          </cell>
          <cell r="L382">
            <v>35183850.060199998</v>
          </cell>
          <cell r="M382">
            <v>36510355.486199997</v>
          </cell>
          <cell r="N382">
            <v>29674011.479999997</v>
          </cell>
          <cell r="O382">
            <v>29363760.800000004</v>
          </cell>
          <cell r="P382">
            <v>29053527.260000002</v>
          </cell>
          <cell r="Q382">
            <v>28743293.719999999</v>
          </cell>
          <cell r="R382">
            <v>29208648.315000001</v>
          </cell>
          <cell r="S382">
            <v>15897269.719999999</v>
          </cell>
          <cell r="T382">
            <v>14250935.719999999</v>
          </cell>
          <cell r="U382">
            <v>12604601.719999999</v>
          </cell>
          <cell r="V382">
            <v>10958267.720000001</v>
          </cell>
        </row>
        <row r="384">
          <cell r="D384">
            <v>22</v>
          </cell>
          <cell r="E384">
            <v>22</v>
          </cell>
          <cell r="F384">
            <v>22</v>
          </cell>
          <cell r="G384">
            <v>22</v>
          </cell>
          <cell r="H384">
            <v>22</v>
          </cell>
          <cell r="I384">
            <v>22.25</v>
          </cell>
          <cell r="J384">
            <v>22.25</v>
          </cell>
          <cell r="K384">
            <v>22.25</v>
          </cell>
          <cell r="L384">
            <v>22.25</v>
          </cell>
          <cell r="M384">
            <v>22.25</v>
          </cell>
          <cell r="N384">
            <v>22.5</v>
          </cell>
          <cell r="O384">
            <v>22.5</v>
          </cell>
          <cell r="P384">
            <v>22.5</v>
          </cell>
          <cell r="Q384">
            <v>22.5</v>
          </cell>
          <cell r="R384">
            <v>22.5</v>
          </cell>
          <cell r="S384">
            <v>22.75</v>
          </cell>
          <cell r="T384">
            <v>22.75</v>
          </cell>
          <cell r="U384">
            <v>22.75</v>
          </cell>
          <cell r="V384">
            <v>22.75</v>
          </cell>
        </row>
        <row r="386">
          <cell r="D386">
            <v>2086529.9158954546</v>
          </cell>
          <cell r="E386">
            <v>2017226.1045318181</v>
          </cell>
          <cell r="F386">
            <v>1944908.1899863638</v>
          </cell>
          <cell r="G386">
            <v>1872584.4286227273</v>
          </cell>
          <cell r="H386">
            <v>1980312.159759091</v>
          </cell>
          <cell r="I386">
            <v>1700533.4598741571</v>
          </cell>
          <cell r="J386">
            <v>1660787.3369977528</v>
          </cell>
          <cell r="K386">
            <v>1621041.9844584272</v>
          </cell>
          <cell r="L386">
            <v>1581296.6319191011</v>
          </cell>
          <cell r="M386">
            <v>1640914.8533123594</v>
          </cell>
          <cell r="N386">
            <v>1318844.9546666665</v>
          </cell>
          <cell r="O386">
            <v>1305056.0355555557</v>
          </cell>
          <cell r="P386">
            <v>1291267.8782222222</v>
          </cell>
          <cell r="Q386">
            <v>1277479.7208888889</v>
          </cell>
          <cell r="R386">
            <v>1298162.1473333333</v>
          </cell>
          <cell r="S386">
            <v>698781.08659340651</v>
          </cell>
          <cell r="T386">
            <v>626414.75692307681</v>
          </cell>
          <cell r="U386">
            <v>554048.42725274723</v>
          </cell>
          <cell r="V386">
            <v>481682.0975824176</v>
          </cell>
        </row>
        <row r="388">
          <cell r="D388">
            <v>2812008</v>
          </cell>
          <cell r="E388">
            <v>2724508</v>
          </cell>
          <cell r="F388">
            <v>2637008</v>
          </cell>
          <cell r="G388">
            <v>2549508</v>
          </cell>
          <cell r="H388">
            <v>2680758</v>
          </cell>
          <cell r="I388">
            <v>2341427</v>
          </cell>
          <cell r="J388">
            <v>2294120</v>
          </cell>
          <cell r="K388">
            <v>2246814</v>
          </cell>
          <cell r="L388">
            <v>2199508</v>
          </cell>
          <cell r="M388">
            <v>2270467.25</v>
          </cell>
          <cell r="N388">
            <v>1898979</v>
          </cell>
          <cell r="O388">
            <v>1882488</v>
          </cell>
          <cell r="P388">
            <v>1865998</v>
          </cell>
          <cell r="Q388">
            <v>1849508</v>
          </cell>
          <cell r="R388">
            <v>1874243.25</v>
          </cell>
          <cell r="S388">
            <v>1323708</v>
          </cell>
          <cell r="T388">
            <v>1236208</v>
          </cell>
          <cell r="U388">
            <v>1148708</v>
          </cell>
          <cell r="V388">
            <v>1061208</v>
          </cell>
        </row>
        <row r="390">
          <cell r="D390">
            <v>725478.08410454541</v>
          </cell>
          <cell r="E390">
            <v>707281.89546818193</v>
          </cell>
          <cell r="F390">
            <v>692099.81001363625</v>
          </cell>
          <cell r="G390">
            <v>676923.57137727272</v>
          </cell>
          <cell r="H390">
            <v>700445.84024090902</v>
          </cell>
          <cell r="I390">
            <v>640893.5401258429</v>
          </cell>
          <cell r="J390">
            <v>633332.66300224722</v>
          </cell>
          <cell r="K390">
            <v>625772.01554157282</v>
          </cell>
          <cell r="L390">
            <v>618211.36808089889</v>
          </cell>
          <cell r="M390">
            <v>629552.39668764058</v>
          </cell>
          <cell r="N390">
            <v>580134.04533333355</v>
          </cell>
          <cell r="O390">
            <v>577431.96444444428</v>
          </cell>
          <cell r="P390">
            <v>574730.12177777779</v>
          </cell>
          <cell r="Q390">
            <v>572028.27911111107</v>
          </cell>
          <cell r="R390">
            <v>576081.10266666673</v>
          </cell>
          <cell r="S390">
            <v>624926.91340659349</v>
          </cell>
          <cell r="T390">
            <v>609793.24307692319</v>
          </cell>
          <cell r="U390">
            <v>594659.57274725277</v>
          </cell>
          <cell r="V390">
            <v>579525.90241758246</v>
          </cell>
        </row>
        <row r="395">
          <cell r="D395" t="str">
            <v>Q113</v>
          </cell>
          <cell r="E395" t="str">
            <v>Q213</v>
          </cell>
          <cell r="F395" t="str">
            <v>Q313</v>
          </cell>
          <cell r="G395" t="str">
            <v>Q413</v>
          </cell>
          <cell r="H395">
            <v>2013</v>
          </cell>
          <cell r="I395" t="str">
            <v>Q114</v>
          </cell>
          <cell r="J395" t="str">
            <v>Q214</v>
          </cell>
          <cell r="K395" t="str">
            <v>Q314</v>
          </cell>
          <cell r="L395" t="str">
            <v>Q414</v>
          </cell>
          <cell r="M395">
            <v>2014</v>
          </cell>
          <cell r="N395" t="str">
            <v>Q115</v>
          </cell>
          <cell r="O395" t="str">
            <v>Q215</v>
          </cell>
          <cell r="P395" t="str">
            <v>Q315</v>
          </cell>
          <cell r="Q395" t="str">
            <v>Q415</v>
          </cell>
          <cell r="R395">
            <v>2015</v>
          </cell>
          <cell r="S395" t="str">
            <v>Q116</v>
          </cell>
          <cell r="T395" t="str">
            <v>Q216</v>
          </cell>
          <cell r="U395" t="str">
            <v>Q316</v>
          </cell>
          <cell r="V395" t="str">
            <v>Q416</v>
          </cell>
        </row>
        <row r="397">
          <cell r="D397">
            <v>24443808.375</v>
          </cell>
          <cell r="E397">
            <v>24489298.207772546</v>
          </cell>
          <cell r="F397">
            <v>24537991.823022023</v>
          </cell>
          <cell r="G397">
            <v>25988369.751916565</v>
          </cell>
          <cell r="H397">
            <v>99459468.157711118</v>
          </cell>
          <cell r="I397">
            <v>26038389.483718455</v>
          </cell>
          <cell r="J397">
            <v>26110413.552282915</v>
          </cell>
          <cell r="K397">
            <v>26187729.939136859</v>
          </cell>
          <cell r="L397">
            <v>27648043.578223564</v>
          </cell>
          <cell r="M397">
            <v>105984576.5533618</v>
          </cell>
          <cell r="N397">
            <v>27694706.47238123</v>
          </cell>
          <cell r="O397">
            <v>27790407.796294004</v>
          </cell>
          <cell r="P397">
            <v>27875109.986943748</v>
          </cell>
          <cell r="Q397">
            <v>29347228.198128864</v>
          </cell>
          <cell r="R397">
            <v>112707452.45374785</v>
          </cell>
          <cell r="S397">
            <v>29391847.130230524</v>
          </cell>
          <cell r="T397">
            <v>29450646.146171834</v>
          </cell>
          <cell r="U397">
            <v>29556161.412665632</v>
          </cell>
          <cell r="V397">
            <v>31059823.448707633</v>
          </cell>
        </row>
        <row r="399">
          <cell r="D399">
            <v>0.14119999999999999</v>
          </cell>
          <cell r="E399">
            <v>0.14119999999999999</v>
          </cell>
          <cell r="F399">
            <v>0.14119999999999999</v>
          </cell>
          <cell r="G399">
            <v>0.14119999999999999</v>
          </cell>
          <cell r="H399">
            <v>0.14119999999999999</v>
          </cell>
          <cell r="I399">
            <v>0.14119999999999999</v>
          </cell>
          <cell r="J399">
            <v>0.14119999999999999</v>
          </cell>
          <cell r="K399">
            <v>0.14119999999999999</v>
          </cell>
          <cell r="L399">
            <v>0.14119999999999999</v>
          </cell>
          <cell r="M399">
            <v>0.14119999999999999</v>
          </cell>
          <cell r="N399">
            <v>0.14119999999999999</v>
          </cell>
          <cell r="O399">
            <v>0.14119999999999999</v>
          </cell>
          <cell r="P399">
            <v>0.14119999999999999</v>
          </cell>
          <cell r="Q399">
            <v>0.14119999999999999</v>
          </cell>
          <cell r="R399">
            <v>0.14119999999999999</v>
          </cell>
          <cell r="S399">
            <v>0.14119999999999999</v>
          </cell>
          <cell r="T399">
            <v>0.14119999999999999</v>
          </cell>
          <cell r="U399">
            <v>0.14119999999999999</v>
          </cell>
          <cell r="V399">
            <v>0.14119999999999999</v>
          </cell>
        </row>
        <row r="401">
          <cell r="D401">
            <v>3451465.7425499996</v>
          </cell>
          <cell r="E401">
            <v>3457888.9069374832</v>
          </cell>
          <cell r="F401">
            <v>3464764.4454107094</v>
          </cell>
          <cell r="G401">
            <v>3669557.808970619</v>
          </cell>
          <cell r="H401">
            <v>14043676.903868809</v>
          </cell>
          <cell r="I401">
            <v>3676620.5951010454</v>
          </cell>
          <cell r="J401">
            <v>3686790.3935823473</v>
          </cell>
          <cell r="K401">
            <v>3697707.4674061243</v>
          </cell>
          <cell r="L401">
            <v>3903903.753245167</v>
          </cell>
          <cell r="M401">
            <v>14965022.209334686</v>
          </cell>
          <cell r="N401">
            <v>3910492.5539002297</v>
          </cell>
          <cell r="O401">
            <v>3924005.5808367133</v>
          </cell>
          <cell r="P401">
            <v>3935965.5301564569</v>
          </cell>
          <cell r="Q401">
            <v>4143828.6215757956</v>
          </cell>
          <cell r="R401">
            <v>15914292.286469197</v>
          </cell>
          <cell r="S401">
            <v>4150128.8147885497</v>
          </cell>
          <cell r="T401">
            <v>4158431.2358394628</v>
          </cell>
          <cell r="U401">
            <v>4173329.9914683867</v>
          </cell>
          <cell r="V401">
            <v>4385647.0709575173</v>
          </cell>
        </row>
        <row r="404">
          <cell r="D404">
            <v>22</v>
          </cell>
          <cell r="E404">
            <v>22</v>
          </cell>
          <cell r="F404">
            <v>22</v>
          </cell>
          <cell r="G404">
            <v>22</v>
          </cell>
          <cell r="H404">
            <v>22</v>
          </cell>
          <cell r="I404">
            <v>22.25</v>
          </cell>
          <cell r="J404">
            <v>22.25</v>
          </cell>
          <cell r="K404">
            <v>22.25</v>
          </cell>
          <cell r="L404">
            <v>22.25</v>
          </cell>
          <cell r="M404">
            <v>22.25</v>
          </cell>
          <cell r="N404">
            <v>22.5</v>
          </cell>
          <cell r="O404">
            <v>22.5</v>
          </cell>
          <cell r="P404">
            <v>22.5</v>
          </cell>
          <cell r="Q404">
            <v>22.5</v>
          </cell>
          <cell r="R404">
            <v>22.5</v>
          </cell>
          <cell r="S404">
            <v>22.75</v>
          </cell>
          <cell r="T404">
            <v>22.75</v>
          </cell>
          <cell r="U404">
            <v>22.75</v>
          </cell>
          <cell r="V404">
            <v>22.75</v>
          </cell>
        </row>
        <row r="406">
          <cell r="D406">
            <v>0.05</v>
          </cell>
          <cell r="E406">
            <v>0.05</v>
          </cell>
          <cell r="F406">
            <v>0.05</v>
          </cell>
          <cell r="G406">
            <v>0.05</v>
          </cell>
          <cell r="H406">
            <v>0.05</v>
          </cell>
          <cell r="I406">
            <v>0.05</v>
          </cell>
          <cell r="J406">
            <v>0.05</v>
          </cell>
          <cell r="K406">
            <v>0.05</v>
          </cell>
          <cell r="L406">
            <v>0.05</v>
          </cell>
          <cell r="M406">
            <v>0.05</v>
          </cell>
          <cell r="N406">
            <v>0.05</v>
          </cell>
          <cell r="O406">
            <v>0.05</v>
          </cell>
          <cell r="P406">
            <v>0.05</v>
          </cell>
          <cell r="Q406">
            <v>0.05</v>
          </cell>
          <cell r="R406">
            <v>0.05</v>
          </cell>
          <cell r="S406">
            <v>0.05</v>
          </cell>
          <cell r="T406">
            <v>0.05</v>
          </cell>
          <cell r="U406">
            <v>0.05</v>
          </cell>
          <cell r="V406">
            <v>0.05</v>
          </cell>
        </row>
        <row r="408">
          <cell r="D408">
            <v>20.9</v>
          </cell>
          <cell r="E408">
            <v>20.9</v>
          </cell>
          <cell r="F408">
            <v>20.9</v>
          </cell>
          <cell r="G408">
            <v>20.9</v>
          </cell>
          <cell r="H408">
            <v>20.9</v>
          </cell>
          <cell r="I408">
            <v>21.137499999999999</v>
          </cell>
          <cell r="J408">
            <v>21.137499999999999</v>
          </cell>
          <cell r="K408">
            <v>21.137499999999999</v>
          </cell>
          <cell r="L408">
            <v>21.137499999999999</v>
          </cell>
          <cell r="M408">
            <v>21.137499999999999</v>
          </cell>
          <cell r="N408">
            <v>21.375</v>
          </cell>
          <cell r="O408">
            <v>21.375</v>
          </cell>
          <cell r="P408">
            <v>21.375</v>
          </cell>
          <cell r="Q408">
            <v>21.375</v>
          </cell>
          <cell r="R408">
            <v>21.375</v>
          </cell>
          <cell r="S408">
            <v>21.612500000000001</v>
          </cell>
          <cell r="T408">
            <v>21.612500000000001</v>
          </cell>
          <cell r="U408">
            <v>21.612500000000001</v>
          </cell>
          <cell r="V408">
            <v>21.612500000000001</v>
          </cell>
        </row>
        <row r="411">
          <cell r="D411">
            <v>165141.90155741625</v>
          </cell>
          <cell r="E411">
            <v>165449.22999700878</v>
          </cell>
          <cell r="F411">
            <v>165778.20312969902</v>
          </cell>
          <cell r="G411">
            <v>175576.92865888131</v>
          </cell>
          <cell r="H411">
            <v>671946.26334300532</v>
          </cell>
          <cell r="I411">
            <v>173938.2895376012</v>
          </cell>
          <cell r="J411">
            <v>174419.41542672252</v>
          </cell>
          <cell r="K411">
            <v>174935.89437758128</v>
          </cell>
          <cell r="L411">
            <v>184690.89311627048</v>
          </cell>
          <cell r="M411">
            <v>707984.4924581754</v>
          </cell>
          <cell r="N411">
            <v>182947.02006550782</v>
          </cell>
          <cell r="O411">
            <v>183579.20846019711</v>
          </cell>
          <cell r="P411">
            <v>184138.73825293366</v>
          </cell>
          <cell r="Q411">
            <v>193863.32732518343</v>
          </cell>
          <cell r="R411">
            <v>744528.29410382197</v>
          </cell>
          <cell r="S411">
            <v>192024.46800641061</v>
          </cell>
          <cell r="T411">
            <v>192408.61704289011</v>
          </cell>
          <cell r="U411">
            <v>193097.97531374838</v>
          </cell>
          <cell r="V411">
            <v>202921.78465968848</v>
          </cell>
        </row>
        <row r="415">
          <cell r="D415" t="str">
            <v>Q113</v>
          </cell>
          <cell r="E415" t="str">
            <v>Q213</v>
          </cell>
          <cell r="F415" t="str">
            <v>Q313</v>
          </cell>
          <cell r="G415" t="str">
            <v>Q413</v>
          </cell>
          <cell r="H415">
            <v>2013</v>
          </cell>
          <cell r="I415" t="str">
            <v>Q114</v>
          </cell>
          <cell r="J415" t="str">
            <v>Q214</v>
          </cell>
          <cell r="K415" t="str">
            <v>Q314</v>
          </cell>
          <cell r="L415" t="str">
            <v>Q414</v>
          </cell>
          <cell r="M415">
            <v>2014</v>
          </cell>
          <cell r="N415" t="str">
            <v>Q115</v>
          </cell>
          <cell r="O415" t="str">
            <v>Q215</v>
          </cell>
          <cell r="P415" t="str">
            <v>Q315</v>
          </cell>
          <cell r="Q415" t="str">
            <v>Q415</v>
          </cell>
          <cell r="R415">
            <v>2015</v>
          </cell>
          <cell r="S415" t="str">
            <v>Q116</v>
          </cell>
          <cell r="T415" t="str">
            <v>Q216</v>
          </cell>
          <cell r="U415" t="str">
            <v>Q316</v>
          </cell>
          <cell r="V415" t="str">
            <v>Q416</v>
          </cell>
        </row>
        <row r="417">
          <cell r="D417">
            <v>152570</v>
          </cell>
          <cell r="E417">
            <v>152570</v>
          </cell>
          <cell r="F417">
            <v>152570</v>
          </cell>
          <cell r="G417">
            <v>152570</v>
          </cell>
          <cell r="H417">
            <v>610280</v>
          </cell>
          <cell r="I417">
            <v>154303.75</v>
          </cell>
          <cell r="J417">
            <v>154303.75</v>
          </cell>
          <cell r="K417">
            <v>154303.75</v>
          </cell>
          <cell r="L417">
            <v>154303.75</v>
          </cell>
          <cell r="M417">
            <v>617215</v>
          </cell>
          <cell r="N417">
            <v>156037.5</v>
          </cell>
          <cell r="O417">
            <v>156037.5</v>
          </cell>
          <cell r="P417">
            <v>156037.5</v>
          </cell>
          <cell r="Q417">
            <v>156037.5</v>
          </cell>
          <cell r="R417">
            <v>624150</v>
          </cell>
          <cell r="S417">
            <v>157771.25</v>
          </cell>
          <cell r="T417">
            <v>157771.25</v>
          </cell>
          <cell r="U417">
            <v>157771.25</v>
          </cell>
          <cell r="V417">
            <v>157771.25</v>
          </cell>
        </row>
        <row r="420">
          <cell r="D420">
            <v>22</v>
          </cell>
          <cell r="E420">
            <v>22</v>
          </cell>
          <cell r="F420">
            <v>22</v>
          </cell>
          <cell r="G420">
            <v>22</v>
          </cell>
          <cell r="H420">
            <v>22</v>
          </cell>
          <cell r="I420">
            <v>22.25</v>
          </cell>
          <cell r="J420">
            <v>22.25</v>
          </cell>
          <cell r="K420">
            <v>22.25</v>
          </cell>
          <cell r="L420">
            <v>22.25</v>
          </cell>
          <cell r="M420">
            <v>22.25</v>
          </cell>
          <cell r="N420">
            <v>22.5</v>
          </cell>
          <cell r="O420">
            <v>22.5</v>
          </cell>
          <cell r="P420">
            <v>22.5</v>
          </cell>
          <cell r="Q420">
            <v>22.5</v>
          </cell>
          <cell r="R420">
            <v>22.5</v>
          </cell>
          <cell r="S420">
            <v>22.75</v>
          </cell>
          <cell r="T420">
            <v>22.75</v>
          </cell>
          <cell r="U420">
            <v>22.75</v>
          </cell>
          <cell r="V420">
            <v>22.75</v>
          </cell>
        </row>
        <row r="422">
          <cell r="D422">
            <v>0.05</v>
          </cell>
          <cell r="E422">
            <v>0.05</v>
          </cell>
          <cell r="F422">
            <v>0.05</v>
          </cell>
          <cell r="G422">
            <v>0.05</v>
          </cell>
          <cell r="H422">
            <v>0.05</v>
          </cell>
          <cell r="I422">
            <v>0.05</v>
          </cell>
          <cell r="J422">
            <v>0.05</v>
          </cell>
          <cell r="K422">
            <v>0.05</v>
          </cell>
          <cell r="L422">
            <v>0.05</v>
          </cell>
          <cell r="M422">
            <v>0.05</v>
          </cell>
          <cell r="N422">
            <v>0.05</v>
          </cell>
          <cell r="O422">
            <v>0.05</v>
          </cell>
          <cell r="P422">
            <v>0.05</v>
          </cell>
          <cell r="Q422">
            <v>0.05</v>
          </cell>
          <cell r="R422">
            <v>0.05</v>
          </cell>
          <cell r="S422">
            <v>0.05</v>
          </cell>
          <cell r="T422">
            <v>0.05</v>
          </cell>
          <cell r="U422">
            <v>0.05</v>
          </cell>
          <cell r="V422">
            <v>0.05</v>
          </cell>
        </row>
        <row r="424">
          <cell r="D424">
            <v>20.9</v>
          </cell>
          <cell r="E424">
            <v>20.9</v>
          </cell>
          <cell r="F424">
            <v>20.9</v>
          </cell>
          <cell r="G424">
            <v>20.9</v>
          </cell>
          <cell r="H424">
            <v>20.9</v>
          </cell>
          <cell r="I424">
            <v>21.137499999999999</v>
          </cell>
          <cell r="J424">
            <v>21.137499999999999</v>
          </cell>
          <cell r="K424">
            <v>21.137499999999999</v>
          </cell>
          <cell r="L424">
            <v>21.137499999999999</v>
          </cell>
          <cell r="M424">
            <v>21.137499999999999</v>
          </cell>
          <cell r="N424">
            <v>21.375</v>
          </cell>
          <cell r="O424">
            <v>21.375</v>
          </cell>
          <cell r="P424">
            <v>21.375</v>
          </cell>
          <cell r="Q424">
            <v>21.375</v>
          </cell>
          <cell r="R424">
            <v>21.375</v>
          </cell>
          <cell r="S424">
            <v>21.612500000000001</v>
          </cell>
          <cell r="T424">
            <v>21.612500000000001</v>
          </cell>
          <cell r="U424">
            <v>21.612500000000001</v>
          </cell>
          <cell r="V424">
            <v>21.612500000000001</v>
          </cell>
        </row>
        <row r="427">
          <cell r="D427">
            <v>7300</v>
          </cell>
          <cell r="E427">
            <v>7300</v>
          </cell>
          <cell r="F427">
            <v>7300</v>
          </cell>
          <cell r="G427">
            <v>7300</v>
          </cell>
          <cell r="H427">
            <v>29200</v>
          </cell>
          <cell r="I427">
            <v>7300</v>
          </cell>
          <cell r="J427">
            <v>7300</v>
          </cell>
          <cell r="K427">
            <v>7300</v>
          </cell>
          <cell r="L427">
            <v>7300</v>
          </cell>
          <cell r="M427">
            <v>29200</v>
          </cell>
          <cell r="N427">
            <v>7300</v>
          </cell>
          <cell r="O427">
            <v>7300</v>
          </cell>
          <cell r="P427">
            <v>7300</v>
          </cell>
          <cell r="Q427">
            <v>7300</v>
          </cell>
          <cell r="R427">
            <v>29200</v>
          </cell>
          <cell r="S427">
            <v>7300</v>
          </cell>
          <cell r="T427">
            <v>7300</v>
          </cell>
          <cell r="U427">
            <v>7300</v>
          </cell>
          <cell r="V427">
            <v>7300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>
        <row r="19">
          <cell r="C19">
            <v>177966.87124930951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7">
          <cell r="D7" t="str">
            <v>Q113</v>
          </cell>
        </row>
      </sheetData>
      <sheetData sheetId="122"/>
      <sheetData sheetId="123"/>
      <sheetData sheetId="124"/>
      <sheetData sheetId="125"/>
      <sheetData sheetId="1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HIS"/>
      <sheetName val="FAME Persistence"/>
      <sheetName val="Disclaimer"/>
      <sheetName val="AP 'S ANALYSIS"/>
      <sheetName val="CAPEX Inputs incl. switches (1)"/>
      <sheetName val="APCI (6)"/>
      <sheetName val="Shares"/>
      <sheetName val="Outlook"/>
      <sheetName val="MPE"/>
      <sheetName val="Selections"/>
      <sheetName val="LOOKUPS"/>
      <sheetName val="HLookUP"/>
      <sheetName val="COGS Data-Out"/>
      <sheetName val="YTD Sales"/>
      <sheetName val="EndNotes"/>
      <sheetName val="SKNA NWC"/>
      <sheetName val="Consumption"/>
      <sheetName val="FAME_Persistence"/>
      <sheetName val="AP_'S_ANALYSIS"/>
      <sheetName val="CAPEX_Inputs_incl__switches_(1)"/>
      <sheetName val="APCI_(6)"/>
      <sheetName val="COGS_Data-Out"/>
      <sheetName val="YTD_Sales"/>
      <sheetName val="SKNA_NWC"/>
      <sheetName val="Sheet1"/>
      <sheetName val="Regional CP IS"/>
      <sheetName val="Control Sheet"/>
      <sheetName val="Lookup Tables"/>
      <sheetName val="Rates"/>
      <sheetName val="Control"/>
      <sheetName val="STATISTICS"/>
      <sheetName val="590445@"/>
      <sheetName val="Regional_CP_IS"/>
      <sheetName val="Control_Sheet"/>
      <sheetName val="Lookup_Tables"/>
      <sheetName val="Lookup Table"/>
      <sheetName val="segment table"/>
      <sheetName val="segment_table"/>
      <sheetName val="Lookup_Table"/>
      <sheetName val="P&amp;L"/>
      <sheetName val="Geo"/>
      <sheetName val="ModelInput"/>
      <sheetName val="BI-POLAR"/>
      <sheetName val="Summary"/>
      <sheetName val="DATA"/>
      <sheetName val="sales 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2"/>
      <sheetName val="Page2a"/>
      <sheetName val="Page3"/>
      <sheetName val="FedPage4"/>
      <sheetName val="STPage4"/>
      <sheetName val="A"/>
      <sheetName val="Check Expense"/>
      <sheetName val="SFAS 109 Check"/>
      <sheetName val="CMDBud"/>
      <sheetName val="Dec Check"/>
      <sheetName val="Parse"/>
      <sheetName val="Print Macros"/>
      <sheetName val="Macro2"/>
    </sheetNames>
    <sheetDataSet>
      <sheetData sheetId="0" refreshError="1"/>
      <sheetData sheetId="1" refreshError="1"/>
      <sheetData sheetId="2" refreshError="1">
        <row r="38">
          <cell r="D38">
            <v>-24675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Form Spreadsheet"/>
      <sheetName val="Tax Reconciliation"/>
      <sheetName val="Auto"/>
      <sheetName val="Auto Lease Info - 2004"/>
      <sheetName val="Accrual - FAS 106"/>
      <sheetName val="Accrued Antenna Leases"/>
      <sheetName val="Accrued Bonus"/>
      <sheetName val="Accrued Legal "/>
      <sheetName val="Accrued Liabilities (Other)"/>
      <sheetName val="Allocation of Stock Options"/>
      <sheetName val="Amortized Dry Well"/>
      <sheetName val="Amortized Goodwill - Hatboro"/>
      <sheetName val="Amortization - Merger Costs"/>
      <sheetName val="Amortization of Suspense"/>
      <sheetName val="Amortization - UP Acq Adj"/>
      <sheetName val="UP Acq Adj - Backup"/>
      <sheetName val="Capital Stock"/>
      <sheetName val="Charitable Contribution"/>
      <sheetName val="Cost of Removal-Salvage"/>
      <sheetName val="Depreciation"/>
      <sheetName val="Depreciation (Fixed Asset Bk)"/>
      <sheetName val="Depreciation - Acquisition"/>
      <sheetName val="Depreciation for PA Return"/>
      <sheetName val="Depletion"/>
      <sheetName val="Dividend Equivalents"/>
      <sheetName val="Gain or Loss on Land Sale"/>
      <sheetName val="Insurance-Gen Liability"/>
      <sheetName val="Insurance-Workers Comp"/>
      <sheetName val=" Main Breaks"/>
      <sheetName val="Main Cl &amp; Ln and Tank Painting"/>
      <sheetName val="Meals &amp; Entertainment"/>
      <sheetName val="Officer's Life Insurance"/>
      <sheetName val="PECO -  Net"/>
      <sheetName val="PURTA"/>
      <sheetName val="Reserve for Bad Debts"/>
      <sheetName val="Salvage"/>
      <sheetName val="RWIP - Salvage"/>
      <sheetName val="Retirement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 FN Q2 2021"/>
      <sheetName val="Segments Q2 2021 WP"/>
      <sheetName val="IS STATE YTD Q1'21"/>
      <sheetName val="BS STATE ASSETS Q1'21"/>
      <sheetName val="IS STATE QTR Q4'20"/>
      <sheetName val="IS STATE YTD Q4'20"/>
      <sheetName val="BS STATE ASSETS Q4'20"/>
      <sheetName val="BS STATE ASSETS old"/>
      <sheetName val="CF YTD STATE Q4'20"/>
      <sheetName val="CF YTD STATE old"/>
      <sheetName val="CF YTD STATE Q1'21"/>
      <sheetName val="IS STATE QTR Q2'21"/>
      <sheetName val="IS STATE YTD Q2'21"/>
      <sheetName val="BS STATE ASSETS Q2'21"/>
      <sheetName val="CF YTD STATE Q2'21"/>
      <sheetName val="CF YTD STATE"/>
      <sheetName val="CF QTR STATE"/>
      <sheetName val="AQUA qpissumnpar"/>
      <sheetName val="IS STATE QTR Q3'20"/>
      <sheetName val="IS STATE YTD Q3'20"/>
      <sheetName val="CF YTD STATEQ3'20"/>
      <sheetName val="BS STATE ASSETSQ3'20"/>
      <sheetName val="Download Q2"/>
      <sheetName val="AQUA qpbssumnpar"/>
      <sheetName val="PNG IS Tab 30"/>
      <sheetName val="PNG Reg &amp; Non Reg YTD"/>
      <sheetName val="PNG SAP IS Detail"/>
      <sheetName val="PNG Assets Tab 10"/>
      <sheetName val="PNG BS Summary Q2"/>
      <sheetName val="PNG BS REG Summary"/>
      <sheetName val="PNG SAP BS, REG 7.16.21"/>
      <sheetName val="PNG SAP BS, NON-REG 7.16.21"/>
      <sheetName val="PNG IS Tab 30 Q1'21"/>
      <sheetName val="PNG Income.30 Q1'21"/>
      <sheetName val="Reg &amp; Non Reg YTD Q1'21"/>
      <sheetName val="SAP Detail Q1'21"/>
      <sheetName val="SAP Summary Q1'21"/>
      <sheetName val="PNG IS Tab 30 Q4'20"/>
      <sheetName val="PNG Summary BS Q3'20"/>
      <sheetName val="PNG - Reg &amp; Non-reg IS Q4'20"/>
      <sheetName val="PNG YTD IS Q4'20"/>
      <sheetName val="PNG SAP Detail Q4'20"/>
      <sheetName val="PNG SAP Summary Q4'20"/>
      <sheetName val="Summary Q1'21"/>
      <sheetName val="BS REG Summary Q1'21"/>
      <sheetName val="SAP BS, REG Q1'21"/>
      <sheetName val="SAP BS, NON-REG Q1'21"/>
      <sheetName val="PNG Summary BS Q4'20"/>
      <sheetName val="12.31 BS REG Summary Q4'20"/>
      <sheetName val="SAP BS, REG 2.10.21 -Q4'20"/>
      <sheetName val="SAP BS, NON-REG 2.10.21 -Q4'20"/>
      <sheetName val="PNG Assets.10Q3'20"/>
      <sheetName val="PNG IS Tab 30 Q3'20"/>
      <sheetName val="Int Inc Q3 2020 YTD"/>
      <sheetName val="DVISALLCO-QT"/>
      <sheetName val="DVISALLCO-YR"/>
      <sheetName val="Int Inc Q2 2020 "/>
      <sheetName val="Int Inc Q2 2020 YTD"/>
      <sheetName val="Int Inc Q1 2020"/>
      <sheetName val="PNG -Reg Income Support Q3'20"/>
      <sheetName val="6201010 - Essential Fdn Q3'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">
          <cell r="K1" t="str">
            <v>YTD</v>
          </cell>
          <cell r="M1" t="str">
            <v>QTR</v>
          </cell>
          <cell r="Y1" t="str">
            <v>YTD</v>
          </cell>
          <cell r="AA1" t="str">
            <v>QTR</v>
          </cell>
          <cell r="AM1" t="str">
            <v>YTD</v>
          </cell>
        </row>
        <row r="8">
          <cell r="F8" t="str">
            <v>****</v>
          </cell>
          <cell r="G8" t="str">
            <v>Business area</v>
          </cell>
          <cell r="I8" t="str">
            <v>****</v>
          </cell>
          <cell r="T8" t="str">
            <v>****</v>
          </cell>
          <cell r="U8" t="str">
            <v>Business area</v>
          </cell>
          <cell r="W8" t="str">
            <v>****</v>
          </cell>
          <cell r="AH8" t="str">
            <v>****</v>
          </cell>
          <cell r="AI8" t="str">
            <v>Business area</v>
          </cell>
          <cell r="AK8" t="str">
            <v>****</v>
          </cell>
        </row>
        <row r="10">
          <cell r="E10" t="str">
            <v>Texts</v>
          </cell>
          <cell r="J10" t="str">
            <v>Reporting period</v>
          </cell>
          <cell r="L10" t="str">
            <v>Comparison period</v>
          </cell>
          <cell r="S10" t="str">
            <v>Texts</v>
          </cell>
          <cell r="X10" t="str">
            <v>Reporting period</v>
          </cell>
          <cell r="Z10" t="str">
            <v>Comparison period</v>
          </cell>
          <cell r="AG10" t="str">
            <v>Texts</v>
          </cell>
          <cell r="AL10" t="str">
            <v>Reporting period</v>
          </cell>
        </row>
        <row r="11">
          <cell r="J11" t="str">
            <v>(01.2021-06.2021)</v>
          </cell>
          <cell r="L11" t="str">
            <v>(04.2021-06.2021)</v>
          </cell>
          <cell r="X11" t="str">
            <v>(01.2021-06.2021)</v>
          </cell>
          <cell r="Z11" t="str">
            <v>(04.2021-06.2021)</v>
          </cell>
          <cell r="AL11" t="str">
            <v>(01.2021-06.2021)</v>
          </cell>
        </row>
        <row r="13">
          <cell r="E13" t="str">
            <v>OPERATING INCOME</v>
          </cell>
          <cell r="S13" t="str">
            <v>OPERATING INCOME</v>
          </cell>
          <cell r="AG13" t="str">
            <v>OPERATING INCOME</v>
          </cell>
        </row>
        <row r="14">
          <cell r="E14" t="str">
            <v>OPERATING REVENUE</v>
          </cell>
          <cell r="S14" t="str">
            <v>OPERATING REVENUE</v>
          </cell>
          <cell r="AG14" t="str">
            <v>OPERATING REVENUE</v>
          </cell>
        </row>
        <row r="15">
          <cell r="E15" t="str">
            <v>UTILITY REVENUE</v>
          </cell>
          <cell r="S15" t="str">
            <v>UTILITY REVENUE</v>
          </cell>
          <cell r="AG15" t="str">
            <v>UTILITY REVENUE</v>
          </cell>
        </row>
        <row r="16">
          <cell r="E16">
            <v>4111010</v>
          </cell>
          <cell r="H16" t="str">
            <v>Residential Gas Sales - Billed</v>
          </cell>
          <cell r="K16">
            <v>-275551956.07999998</v>
          </cell>
          <cell r="M16">
            <v>-80753315.200000003</v>
          </cell>
          <cell r="S16">
            <v>4118320</v>
          </cell>
          <cell r="V16" t="str">
            <v>Oth Gas Rev-Production &amp; Gathering-Nona</v>
          </cell>
          <cell r="Y16">
            <v>-21901.88</v>
          </cell>
          <cell r="AA16">
            <v>-11230.69</v>
          </cell>
          <cell r="AG16">
            <v>4111010</v>
          </cell>
          <cell r="AJ16" t="str">
            <v>Residential Gas Sales - Billed</v>
          </cell>
          <cell r="AM16">
            <v>-275551956.07999998</v>
          </cell>
        </row>
        <row r="17">
          <cell r="E17">
            <v>4111010</v>
          </cell>
          <cell r="H17" t="str">
            <v>Residential Gas Sales - Billed</v>
          </cell>
          <cell r="K17">
            <v>-6100743.04</v>
          </cell>
          <cell r="M17">
            <v>-1698152.61</v>
          </cell>
          <cell r="S17" t="str">
            <v xml:space="preserve">  TOTAL UTILITY REVENUE</v>
          </cell>
          <cell r="Y17">
            <v>-21901.88</v>
          </cell>
          <cell r="AA17">
            <v>-11230.69</v>
          </cell>
          <cell r="AG17">
            <v>4111010</v>
          </cell>
          <cell r="AJ17" t="str">
            <v>Residential Gas Sales - Billed</v>
          </cell>
          <cell r="AM17">
            <v>-6100743.04</v>
          </cell>
        </row>
        <row r="18">
          <cell r="E18">
            <v>4111010</v>
          </cell>
          <cell r="H18" t="str">
            <v>Residential Gas Sales - Billed</v>
          </cell>
          <cell r="K18">
            <v>-1233731.3600000001</v>
          </cell>
          <cell r="M18">
            <v>-453681.13</v>
          </cell>
          <cell r="S18" t="str">
            <v>OTHER OPERATIONS SALES</v>
          </cell>
          <cell r="AG18">
            <v>4111010</v>
          </cell>
          <cell r="AJ18" t="str">
            <v>Residential Gas Sales - Billed</v>
          </cell>
          <cell r="AM18">
            <v>-1233731.3600000001</v>
          </cell>
        </row>
        <row r="19">
          <cell r="E19">
            <v>4111010</v>
          </cell>
          <cell r="H19" t="str">
            <v>Residential Gas Sales - Billed</v>
          </cell>
          <cell r="K19">
            <v>-16562031.66</v>
          </cell>
          <cell r="M19">
            <v>-5043911.8600000003</v>
          </cell>
          <cell r="S19">
            <v>4115020</v>
          </cell>
          <cell r="V19" t="str">
            <v>Warranty and Protection Program Revenue</v>
          </cell>
          <cell r="Y19">
            <v>-1403218.49</v>
          </cell>
          <cell r="AA19">
            <v>-722275.55</v>
          </cell>
          <cell r="AG19">
            <v>4111010</v>
          </cell>
          <cell r="AJ19" t="str">
            <v>Residential Gas Sales - Billed</v>
          </cell>
          <cell r="AM19">
            <v>-16562031.66</v>
          </cell>
        </row>
        <row r="20">
          <cell r="E20">
            <v>4111010</v>
          </cell>
          <cell r="H20" t="str">
            <v>Residential Gas Sales - Billed</v>
          </cell>
          <cell r="K20">
            <v>-37797281.509999998</v>
          </cell>
          <cell r="M20">
            <v>-10872159.65</v>
          </cell>
          <cell r="S20">
            <v>4117560</v>
          </cell>
          <cell r="V20" t="str">
            <v>Oil Sales</v>
          </cell>
          <cell r="Y20">
            <v>-34087.279999999999</v>
          </cell>
          <cell r="AA20">
            <v>-3722.55</v>
          </cell>
          <cell r="AG20">
            <v>4111010</v>
          </cell>
          <cell r="AJ20" t="str">
            <v>Residential Gas Sales - Billed</v>
          </cell>
          <cell r="AM20">
            <v>-37797281.509999998</v>
          </cell>
        </row>
        <row r="21">
          <cell r="E21">
            <v>4111020</v>
          </cell>
          <cell r="H21" t="str">
            <v>Residential Gas Sales - Unbilled</v>
          </cell>
          <cell r="K21">
            <v>30598757</v>
          </cell>
          <cell r="M21">
            <v>12261411.24</v>
          </cell>
          <cell r="S21">
            <v>4220011</v>
          </cell>
          <cell r="V21" t="str">
            <v>Off-System Sales-1307f Non-Revenue Shar</v>
          </cell>
          <cell r="Y21">
            <v>-11591343.6</v>
          </cell>
          <cell r="AA21">
            <v>-3791280.03</v>
          </cell>
          <cell r="AG21">
            <v>4111020</v>
          </cell>
          <cell r="AJ21" t="str">
            <v>Residential Gas Sales - Unbilled</v>
          </cell>
          <cell r="AM21">
            <v>30598757</v>
          </cell>
        </row>
        <row r="22">
          <cell r="E22">
            <v>4111020</v>
          </cell>
          <cell r="H22" t="str">
            <v>Residential Gas Sales - Unbilled</v>
          </cell>
          <cell r="K22">
            <v>971889.6</v>
          </cell>
          <cell r="M22">
            <v>425613.09</v>
          </cell>
          <cell r="S22">
            <v>4220057</v>
          </cell>
          <cell r="V22" t="str">
            <v>Non-Regulated Gas Sales-Affil-1700-Delt</v>
          </cell>
          <cell r="Y22">
            <v>-1574324.72</v>
          </cell>
          <cell r="AA22">
            <v>-538405.26</v>
          </cell>
          <cell r="AG22">
            <v>4111020</v>
          </cell>
          <cell r="AJ22" t="str">
            <v>Residential Gas Sales - Unbilled</v>
          </cell>
          <cell r="AM22">
            <v>971889.6</v>
          </cell>
        </row>
        <row r="23">
          <cell r="E23">
            <v>4111020</v>
          </cell>
          <cell r="H23" t="str">
            <v>Residential Gas Sales - Unbilled</v>
          </cell>
          <cell r="K23">
            <v>133929.14000000001</v>
          </cell>
          <cell r="M23">
            <v>18550.86</v>
          </cell>
          <cell r="S23">
            <v>4222010</v>
          </cell>
          <cell r="V23" t="str">
            <v>Non-Regulated Commercial Gas Sales - Bi</v>
          </cell>
          <cell r="Y23">
            <v>-2615162.4300000002</v>
          </cell>
          <cell r="AA23">
            <v>-909557.3</v>
          </cell>
          <cell r="AG23">
            <v>4111020</v>
          </cell>
          <cell r="AJ23" t="str">
            <v>Residential Gas Sales - Unbilled</v>
          </cell>
          <cell r="AM23">
            <v>133929.14000000001</v>
          </cell>
        </row>
        <row r="24">
          <cell r="E24">
            <v>4111020</v>
          </cell>
          <cell r="H24" t="str">
            <v>Residential Gas Sales - Unbilled</v>
          </cell>
          <cell r="K24">
            <v>3090487.35</v>
          </cell>
          <cell r="M24">
            <v>662172.80000000005</v>
          </cell>
          <cell r="S24">
            <v>4305050</v>
          </cell>
          <cell r="V24" t="str">
            <v>Royalty Income</v>
          </cell>
          <cell r="Y24">
            <v>-7781.3</v>
          </cell>
          <cell r="AA24">
            <v>-2542.9299999999998</v>
          </cell>
          <cell r="AG24">
            <v>4111020</v>
          </cell>
          <cell r="AJ24" t="str">
            <v>Residential Gas Sales - Unbilled</v>
          </cell>
          <cell r="AM24">
            <v>3090487.35</v>
          </cell>
        </row>
        <row r="25">
          <cell r="E25">
            <v>4111020</v>
          </cell>
          <cell r="H25" t="str">
            <v>Residential Gas Sales - Unbilled</v>
          </cell>
          <cell r="K25">
            <v>4351350.3099999996</v>
          </cell>
          <cell r="M25">
            <v>1699396.79</v>
          </cell>
          <cell r="S25" t="str">
            <v xml:space="preserve">  TOTAL OTHER OPERATIONS SALES</v>
          </cell>
          <cell r="Y25">
            <v>-17225917.82</v>
          </cell>
          <cell r="AA25">
            <v>-5967783.6200000001</v>
          </cell>
          <cell r="AG25">
            <v>4111020</v>
          </cell>
          <cell r="AJ25" t="str">
            <v>Residential Gas Sales - Unbilled</v>
          </cell>
          <cell r="AM25">
            <v>4351350.3099999996</v>
          </cell>
        </row>
        <row r="26">
          <cell r="E26">
            <v>4112010</v>
          </cell>
          <cell r="H26" t="str">
            <v>Commercial Gas Sales - Billed</v>
          </cell>
          <cell r="K26">
            <v>-42950390</v>
          </cell>
          <cell r="M26">
            <v>-11758663.26</v>
          </cell>
          <cell r="S26" t="str">
            <v xml:space="preserve">  TOTAL OPERATING REVENUE</v>
          </cell>
          <cell r="Y26">
            <v>-17247819.699999999</v>
          </cell>
          <cell r="AA26">
            <v>-5979014.3099999996</v>
          </cell>
          <cell r="AG26">
            <v>4112010</v>
          </cell>
          <cell r="AJ26" t="str">
            <v>Commercial Gas Sales - Billed</v>
          </cell>
          <cell r="AM26">
            <v>-42950390</v>
          </cell>
        </row>
        <row r="27">
          <cell r="E27">
            <v>4112010</v>
          </cell>
          <cell r="H27" t="str">
            <v>Commercial Gas Sales - Billed</v>
          </cell>
          <cell r="K27">
            <v>-2062274.63</v>
          </cell>
          <cell r="M27">
            <v>-526927.99</v>
          </cell>
          <cell r="S27" t="str">
            <v>UTILITY COSTS &amp; EXPENSES</v>
          </cell>
          <cell r="AG27">
            <v>4112010</v>
          </cell>
          <cell r="AJ27" t="str">
            <v>Commercial Gas Sales - Billed</v>
          </cell>
          <cell r="AM27">
            <v>-2062274.63</v>
          </cell>
        </row>
        <row r="28">
          <cell r="E28">
            <v>4112010</v>
          </cell>
          <cell r="H28" t="str">
            <v>Commercial Gas Sales - Billed</v>
          </cell>
          <cell r="K28">
            <v>-9839086.4800000004</v>
          </cell>
          <cell r="M28">
            <v>-3195209.19</v>
          </cell>
          <cell r="S28" t="str">
            <v>PURCHASED GAS</v>
          </cell>
          <cell r="AG28">
            <v>4112010</v>
          </cell>
          <cell r="AJ28" t="str">
            <v>Commercial Gas Sales - Billed</v>
          </cell>
          <cell r="AM28">
            <v>-9839086.4800000004</v>
          </cell>
        </row>
        <row r="29">
          <cell r="E29">
            <v>4112010</v>
          </cell>
          <cell r="H29" t="str">
            <v>Commercial Gas Sales - Billed</v>
          </cell>
          <cell r="K29">
            <v>-7738210.5300000003</v>
          </cell>
          <cell r="M29">
            <v>-2030767.71</v>
          </cell>
          <cell r="S29">
            <v>5205150</v>
          </cell>
          <cell r="V29" t="str">
            <v>Natural Gas Field Line Purch-Nonaffilia</v>
          </cell>
          <cell r="Y29">
            <v>10175581.57</v>
          </cell>
          <cell r="AA29">
            <v>6087731.4400000004</v>
          </cell>
          <cell r="AG29">
            <v>4112010</v>
          </cell>
          <cell r="AJ29" t="str">
            <v>Commercial Gas Sales - Billed</v>
          </cell>
          <cell r="AM29">
            <v>-7738210.5300000003</v>
          </cell>
        </row>
        <row r="30">
          <cell r="E30">
            <v>4112020</v>
          </cell>
          <cell r="H30" t="str">
            <v>Commercial Gas Sales - Unbilled</v>
          </cell>
          <cell r="K30">
            <v>4561352.67</v>
          </cell>
          <cell r="M30">
            <v>1813985.4</v>
          </cell>
          <cell r="S30">
            <v>5205358</v>
          </cell>
          <cell r="V30" t="str">
            <v>Natural Gas-Affiliated Expense-1800-Del</v>
          </cell>
          <cell r="Y30">
            <v>1574324.72</v>
          </cell>
          <cell r="AA30">
            <v>538405.26</v>
          </cell>
          <cell r="AG30">
            <v>4112020</v>
          </cell>
          <cell r="AJ30" t="str">
            <v>Commercial Gas Sales - Unbilled</v>
          </cell>
          <cell r="AM30">
            <v>4561352.67</v>
          </cell>
        </row>
        <row r="31">
          <cell r="E31">
            <v>4112020</v>
          </cell>
          <cell r="H31" t="str">
            <v>Commercial Gas Sales - Unbilled</v>
          </cell>
          <cell r="K31">
            <v>283677.5</v>
          </cell>
          <cell r="M31">
            <v>110922.96</v>
          </cell>
          <cell r="S31">
            <v>5205610</v>
          </cell>
          <cell r="V31" t="str">
            <v>Gas Withdrawn From Storage (Dr)</v>
          </cell>
          <cell r="Y31">
            <v>476277.46</v>
          </cell>
          <cell r="AA31">
            <v>-2264867.44</v>
          </cell>
          <cell r="AG31">
            <v>4112020</v>
          </cell>
          <cell r="AJ31" t="str">
            <v>Commercial Gas Sales - Unbilled</v>
          </cell>
          <cell r="AM31">
            <v>283677.5</v>
          </cell>
        </row>
        <row r="32">
          <cell r="E32">
            <v>4112020</v>
          </cell>
          <cell r="H32" t="str">
            <v>Commercial Gas Sales - Unbilled</v>
          </cell>
          <cell r="K32">
            <v>921427.61</v>
          </cell>
          <cell r="M32">
            <v>402854.31</v>
          </cell>
          <cell r="S32">
            <v>5205610</v>
          </cell>
          <cell r="V32" t="str">
            <v>Gas Withdrawn From Storage (Dr)</v>
          </cell>
          <cell r="Y32">
            <v>12399.82</v>
          </cell>
          <cell r="AA32">
            <v>12399.82</v>
          </cell>
          <cell r="AG32">
            <v>4112020</v>
          </cell>
          <cell r="AJ32" t="str">
            <v>Commercial Gas Sales - Unbilled</v>
          </cell>
          <cell r="AM32">
            <v>921427.61</v>
          </cell>
        </row>
        <row r="33">
          <cell r="E33">
            <v>4112020</v>
          </cell>
          <cell r="H33" t="str">
            <v>Commercial Gas Sales - Unbilled</v>
          </cell>
          <cell r="K33">
            <v>893566.1</v>
          </cell>
          <cell r="M33">
            <v>333963.03999999998</v>
          </cell>
          <cell r="S33">
            <v>5340156</v>
          </cell>
          <cell r="V33" t="str">
            <v>Transm &amp; Compr of Gas by Others Affl-16</v>
          </cell>
          <cell r="Y33">
            <v>842802.34</v>
          </cell>
          <cell r="AA33">
            <v>299597.84999999998</v>
          </cell>
          <cell r="AG33">
            <v>4112020</v>
          </cell>
          <cell r="AJ33" t="str">
            <v>Commercial Gas Sales - Unbilled</v>
          </cell>
          <cell r="AM33">
            <v>893566.1</v>
          </cell>
        </row>
        <row r="34">
          <cell r="E34">
            <v>4113010</v>
          </cell>
          <cell r="H34" t="str">
            <v>Industrial Gas Sales - Billed</v>
          </cell>
          <cell r="K34">
            <v>-1043772.77</v>
          </cell>
          <cell r="M34">
            <v>-368073.95</v>
          </cell>
          <cell r="S34">
            <v>5340156</v>
          </cell>
          <cell r="V34" t="str">
            <v>Transm &amp; Compr of Gas by Others Affl-16</v>
          </cell>
          <cell r="Y34">
            <v>1292511.8799999999</v>
          </cell>
          <cell r="AA34">
            <v>435702.63</v>
          </cell>
          <cell r="AG34">
            <v>4113010</v>
          </cell>
          <cell r="AJ34" t="str">
            <v>Industrial Gas Sales - Billed</v>
          </cell>
          <cell r="AM34">
            <v>-1043772.77</v>
          </cell>
        </row>
        <row r="35">
          <cell r="E35">
            <v>4113010</v>
          </cell>
          <cell r="H35" t="str">
            <v>Industrial Gas Sales - Billed</v>
          </cell>
          <cell r="K35">
            <v>-93773.36</v>
          </cell>
          <cell r="M35">
            <v>-21625.95</v>
          </cell>
          <cell r="S35" t="str">
            <v>TOTAL PURCHASED GAS</v>
          </cell>
          <cell r="Y35">
            <v>14373897.789999999</v>
          </cell>
          <cell r="AA35">
            <v>5108969.5599999996</v>
          </cell>
          <cell r="AG35">
            <v>4113010</v>
          </cell>
          <cell r="AJ35" t="str">
            <v>Industrial Gas Sales - Billed</v>
          </cell>
          <cell r="AM35">
            <v>-93773.36</v>
          </cell>
        </row>
        <row r="36">
          <cell r="E36">
            <v>4113010</v>
          </cell>
          <cell r="H36" t="str">
            <v>Industrial Gas Sales - Billed</v>
          </cell>
          <cell r="K36">
            <v>-1795446.01</v>
          </cell>
          <cell r="M36">
            <v>-169778.41</v>
          </cell>
          <cell r="S36" t="str">
            <v>OPERATIONS &amp; MAINTENANCE EXPENSE</v>
          </cell>
          <cell r="AG36">
            <v>4113010</v>
          </cell>
          <cell r="AJ36" t="str">
            <v>Industrial Gas Sales - Billed</v>
          </cell>
          <cell r="AM36">
            <v>-1795446.01</v>
          </cell>
        </row>
        <row r="37">
          <cell r="E37">
            <v>4113010</v>
          </cell>
          <cell r="H37" t="str">
            <v>Industrial Gas Sales - Billed</v>
          </cell>
          <cell r="K37">
            <v>-55613.38</v>
          </cell>
          <cell r="M37">
            <v>-15876.4</v>
          </cell>
          <cell r="S37" t="str">
            <v>LABOR</v>
          </cell>
          <cell r="AG37">
            <v>4113010</v>
          </cell>
          <cell r="AJ37" t="str">
            <v>Industrial Gas Sales - Billed</v>
          </cell>
          <cell r="AM37">
            <v>-55613.38</v>
          </cell>
        </row>
        <row r="38">
          <cell r="E38">
            <v>4113020</v>
          </cell>
          <cell r="H38" t="str">
            <v>Industrial Gas Sales - Unbilled</v>
          </cell>
          <cell r="K38">
            <v>66405.350000000006</v>
          </cell>
          <cell r="M38">
            <v>25379.75</v>
          </cell>
          <cell r="S38">
            <v>5300111</v>
          </cell>
          <cell r="V38" t="str">
            <v>Salaried - Straight-Time Wages-2200</v>
          </cell>
          <cell r="Y38">
            <v>27947.57</v>
          </cell>
          <cell r="AA38">
            <v>14432.53</v>
          </cell>
          <cell r="AG38">
            <v>4113020</v>
          </cell>
          <cell r="AJ38" t="str">
            <v>Industrial Gas Sales - Unbilled</v>
          </cell>
          <cell r="AM38">
            <v>66405.350000000006</v>
          </cell>
        </row>
        <row r="39">
          <cell r="E39">
            <v>4113020</v>
          </cell>
          <cell r="H39" t="str">
            <v>Industrial Gas Sales - Unbilled</v>
          </cell>
          <cell r="K39">
            <v>8544.16</v>
          </cell>
          <cell r="M39">
            <v>2800.59</v>
          </cell>
          <cell r="S39">
            <v>5300111</v>
          </cell>
          <cell r="V39" t="str">
            <v>Salaried - Straight-Time Wages-2200</v>
          </cell>
          <cell r="Y39">
            <v>3976.08</v>
          </cell>
          <cell r="AA39">
            <v>2053.25</v>
          </cell>
          <cell r="AG39">
            <v>4113020</v>
          </cell>
          <cell r="AJ39" t="str">
            <v>Industrial Gas Sales - Unbilled</v>
          </cell>
          <cell r="AM39">
            <v>8544.16</v>
          </cell>
        </row>
        <row r="40">
          <cell r="E40">
            <v>4113020</v>
          </cell>
          <cell r="H40" t="str">
            <v>Industrial Gas Sales - Unbilled</v>
          </cell>
          <cell r="K40">
            <v>1435505.74</v>
          </cell>
          <cell r="M40">
            <v>26450.66</v>
          </cell>
          <cell r="S40">
            <v>5300121</v>
          </cell>
          <cell r="V40" t="str">
            <v>Salaried - Overtime Wages-2200</v>
          </cell>
          <cell r="Y40">
            <v>86.51</v>
          </cell>
          <cell r="AA40">
            <v>68.22</v>
          </cell>
          <cell r="AG40">
            <v>4113020</v>
          </cell>
          <cell r="AJ40" t="str">
            <v>Industrial Gas Sales - Unbilled</v>
          </cell>
          <cell r="AM40">
            <v>1435505.74</v>
          </cell>
        </row>
        <row r="41">
          <cell r="E41">
            <v>4113110</v>
          </cell>
          <cell r="H41" t="str">
            <v>Regulated Sales for Resale-Gas-Comm-NGV</v>
          </cell>
          <cell r="K41">
            <v>-9099.25</v>
          </cell>
          <cell r="M41">
            <v>-4324.8</v>
          </cell>
          <cell r="S41">
            <v>5300121</v>
          </cell>
          <cell r="V41" t="str">
            <v>Salaried - Overtime Wages-2200</v>
          </cell>
          <cell r="Y41">
            <v>13.64</v>
          </cell>
          <cell r="AA41">
            <v>6.92</v>
          </cell>
          <cell r="AG41">
            <v>4113110</v>
          </cell>
          <cell r="AJ41" t="str">
            <v>Regulated Sales for Resale-Gas-Comm-NGV</v>
          </cell>
          <cell r="AM41">
            <v>-9099.25</v>
          </cell>
        </row>
        <row r="42">
          <cell r="E42">
            <v>4113115</v>
          </cell>
          <cell r="H42" t="str">
            <v>Regulated Sales for Resale-Gas-Transpor</v>
          </cell>
          <cell r="K42">
            <v>-1568648.06</v>
          </cell>
          <cell r="M42">
            <v>-1196574.28</v>
          </cell>
          <cell r="S42">
            <v>5300151</v>
          </cell>
          <cell r="V42" t="str">
            <v>Salaried - Vacation Accrual 2200</v>
          </cell>
          <cell r="Y42">
            <v>-348.42</v>
          </cell>
          <cell r="AA42">
            <v>94.84</v>
          </cell>
          <cell r="AG42">
            <v>4113115</v>
          </cell>
          <cell r="AJ42" t="str">
            <v>Regulated Sales for Resale-Gas-Transpor</v>
          </cell>
          <cell r="AM42">
            <v>-1568648.06</v>
          </cell>
        </row>
        <row r="43">
          <cell r="E43">
            <v>4113115</v>
          </cell>
          <cell r="H43" t="str">
            <v>Regulated Sales for Resale-Gas-Transpor</v>
          </cell>
          <cell r="K43">
            <v>-55349.68</v>
          </cell>
          <cell r="M43">
            <v>-40161.11</v>
          </cell>
          <cell r="S43">
            <v>5300151</v>
          </cell>
          <cell r="V43" t="str">
            <v>Salaried - Vacation Accrual 2200</v>
          </cell>
          <cell r="Y43">
            <v>-21.25</v>
          </cell>
          <cell r="AA43">
            <v>10.39</v>
          </cell>
          <cell r="AG43">
            <v>4113115</v>
          </cell>
          <cell r="AJ43" t="str">
            <v>Regulated Sales for Resale-Gas-Transpor</v>
          </cell>
          <cell r="AM43">
            <v>-55349.68</v>
          </cell>
        </row>
        <row r="44">
          <cell r="E44">
            <v>4113211</v>
          </cell>
          <cell r="H44" t="str">
            <v>Over/Under Recovery Revenues</v>
          </cell>
          <cell r="K44">
            <v>-301849.62</v>
          </cell>
          <cell r="M44">
            <v>-54842.91</v>
          </cell>
          <cell r="S44">
            <v>5300171</v>
          </cell>
          <cell r="V44" t="str">
            <v>Salaried - Incentives / Bonuses 2200</v>
          </cell>
          <cell r="Y44">
            <v>593.4</v>
          </cell>
          <cell r="AA44">
            <v>454.36</v>
          </cell>
          <cell r="AG44">
            <v>4113211</v>
          </cell>
          <cell r="AJ44" t="str">
            <v>Over/Under Recovery Revenues</v>
          </cell>
          <cell r="AM44">
            <v>-301849.62</v>
          </cell>
        </row>
        <row r="45">
          <cell r="E45">
            <v>4113212</v>
          </cell>
          <cell r="H45" t="str">
            <v>Over/Under Recovery Revenues - Unbilled</v>
          </cell>
          <cell r="K45">
            <v>45335.29</v>
          </cell>
          <cell r="M45">
            <v>26577.43</v>
          </cell>
          <cell r="S45">
            <v>5300171</v>
          </cell>
          <cell r="V45" t="str">
            <v>Salaried - Incentives / Bonuses 2200</v>
          </cell>
          <cell r="Y45">
            <v>586.57000000000005</v>
          </cell>
          <cell r="AA45">
            <v>402.8</v>
          </cell>
          <cell r="AG45">
            <v>4113212</v>
          </cell>
          <cell r="AJ45" t="str">
            <v>Over/Under Recovery Revenues - Unbilled</v>
          </cell>
          <cell r="AM45">
            <v>45335.29</v>
          </cell>
        </row>
        <row r="46">
          <cell r="E46">
            <v>4115010</v>
          </cell>
          <cell r="H46" t="str">
            <v>Forfeited Discounts - Gas</v>
          </cell>
          <cell r="K46">
            <v>-1946120.94</v>
          </cell>
          <cell r="M46">
            <v>-1345732.65</v>
          </cell>
          <cell r="S46">
            <v>5300181</v>
          </cell>
          <cell r="V46" t="str">
            <v>Salaried - Annual Incentive - 2200</v>
          </cell>
          <cell r="Y46">
            <v>1607.61</v>
          </cell>
          <cell r="AA46">
            <v>810.43</v>
          </cell>
          <cell r="AG46">
            <v>4115010</v>
          </cell>
          <cell r="AJ46" t="str">
            <v>Forfeited Discounts - Gas</v>
          </cell>
          <cell r="AM46">
            <v>-1946120.94</v>
          </cell>
        </row>
        <row r="47">
          <cell r="E47">
            <v>4115010</v>
          </cell>
          <cell r="H47" t="str">
            <v>Forfeited Discounts - Gas</v>
          </cell>
          <cell r="K47">
            <v>-29700.880000000001</v>
          </cell>
          <cell r="M47">
            <v>-14804.87</v>
          </cell>
          <cell r="S47">
            <v>5300181</v>
          </cell>
          <cell r="V47" t="str">
            <v>Salaried - Annual Incentive - 2200</v>
          </cell>
          <cell r="Y47">
            <v>717.37</v>
          </cell>
          <cell r="AA47">
            <v>334.71</v>
          </cell>
          <cell r="AG47">
            <v>4115010</v>
          </cell>
          <cell r="AJ47" t="str">
            <v>Forfeited Discounts - Gas</v>
          </cell>
          <cell r="AM47">
            <v>-29700.880000000001</v>
          </cell>
        </row>
        <row r="48">
          <cell r="E48">
            <v>4115010</v>
          </cell>
          <cell r="H48" t="str">
            <v>Forfeited Discounts - Gas</v>
          </cell>
          <cell r="K48">
            <v>-18795.84</v>
          </cell>
          <cell r="M48">
            <v>-17587.75</v>
          </cell>
          <cell r="S48">
            <v>5300999</v>
          </cell>
          <cell r="V48" t="str">
            <v>Capitalized Labor &amp; Benefits-PROJ SETTL</v>
          </cell>
          <cell r="Y48">
            <v>-101305.42</v>
          </cell>
          <cell r="AA48">
            <v>-43465.45</v>
          </cell>
          <cell r="AG48">
            <v>4115010</v>
          </cell>
          <cell r="AJ48" t="str">
            <v>Forfeited Discounts - Gas</v>
          </cell>
          <cell r="AM48">
            <v>-18795.84</v>
          </cell>
        </row>
        <row r="49">
          <cell r="E49">
            <v>4115010</v>
          </cell>
          <cell r="H49" t="str">
            <v>Forfeited Discounts - Gas</v>
          </cell>
          <cell r="K49">
            <v>-179185.64</v>
          </cell>
          <cell r="M49">
            <v>-123424.02</v>
          </cell>
          <cell r="S49">
            <v>8204001</v>
          </cell>
          <cell r="V49" t="str">
            <v>FINANCE/ACCTING ST</v>
          </cell>
          <cell r="Y49">
            <v>335.34</v>
          </cell>
          <cell r="AA49">
            <v>0</v>
          </cell>
          <cell r="AG49">
            <v>4115010</v>
          </cell>
          <cell r="AJ49" t="str">
            <v>Forfeited Discounts - Gas</v>
          </cell>
          <cell r="AM49">
            <v>-179185.64</v>
          </cell>
        </row>
        <row r="50">
          <cell r="E50">
            <v>4115040</v>
          </cell>
          <cell r="H50" t="str">
            <v>Misc Gas Service Revenues</v>
          </cell>
          <cell r="K50">
            <v>-256065</v>
          </cell>
          <cell r="M50">
            <v>-188663</v>
          </cell>
          <cell r="S50">
            <v>8204010</v>
          </cell>
          <cell r="V50" t="str">
            <v>MANAGEMENT</v>
          </cell>
          <cell r="Y50">
            <v>5468.34</v>
          </cell>
          <cell r="AA50">
            <v>1669.83</v>
          </cell>
          <cell r="AG50">
            <v>4115040</v>
          </cell>
          <cell r="AJ50" t="str">
            <v>Misc Gas Service Revenues</v>
          </cell>
          <cell r="AM50">
            <v>-256065</v>
          </cell>
        </row>
        <row r="51">
          <cell r="E51">
            <v>4115040</v>
          </cell>
          <cell r="H51" t="str">
            <v>Misc Gas Service Revenues</v>
          </cell>
          <cell r="K51">
            <v>-540</v>
          </cell>
          <cell r="M51">
            <v>-510</v>
          </cell>
          <cell r="S51">
            <v>8204010</v>
          </cell>
          <cell r="V51" t="str">
            <v>MANAGEMENT</v>
          </cell>
          <cell r="Y51">
            <v>5596.75</v>
          </cell>
          <cell r="AA51">
            <v>1669.81</v>
          </cell>
          <cell r="AG51">
            <v>4115040</v>
          </cell>
          <cell r="AJ51" t="str">
            <v>Misc Gas Service Revenues</v>
          </cell>
          <cell r="AM51">
            <v>-540</v>
          </cell>
        </row>
        <row r="52">
          <cell r="E52">
            <v>4115040</v>
          </cell>
          <cell r="H52" t="str">
            <v>Misc Gas Service Revenues</v>
          </cell>
          <cell r="K52">
            <v>-2702.78</v>
          </cell>
          <cell r="M52">
            <v>-825</v>
          </cell>
          <cell r="S52">
            <v>8204010</v>
          </cell>
          <cell r="V52" t="str">
            <v>MANAGEMENT</v>
          </cell>
          <cell r="Y52">
            <v>5211.4399999999996</v>
          </cell>
          <cell r="AA52">
            <v>1926.73</v>
          </cell>
          <cell r="AG52">
            <v>4115040</v>
          </cell>
          <cell r="AJ52" t="str">
            <v>Misc Gas Service Revenues</v>
          </cell>
          <cell r="AM52">
            <v>-2702.78</v>
          </cell>
        </row>
        <row r="53">
          <cell r="E53">
            <v>4115040</v>
          </cell>
          <cell r="H53" t="str">
            <v>Misc Gas Service Revenues</v>
          </cell>
          <cell r="K53">
            <v>-31850.74</v>
          </cell>
          <cell r="M53">
            <v>-10447.540000000001</v>
          </cell>
          <cell r="S53">
            <v>8204023</v>
          </cell>
          <cell r="V53" t="str">
            <v>WELDER - ST</v>
          </cell>
          <cell r="Y53">
            <v>2848.8</v>
          </cell>
          <cell r="AA53">
            <v>1709.28</v>
          </cell>
          <cell r="AG53">
            <v>4115040</v>
          </cell>
          <cell r="AJ53" t="str">
            <v>Misc Gas Service Revenues</v>
          </cell>
          <cell r="AM53">
            <v>-31850.74</v>
          </cell>
        </row>
        <row r="54">
          <cell r="E54">
            <v>4115040</v>
          </cell>
          <cell r="H54" t="str">
            <v>Misc Gas Service Revenues</v>
          </cell>
          <cell r="K54">
            <v>-28430</v>
          </cell>
          <cell r="M54">
            <v>-20300</v>
          </cell>
          <cell r="S54">
            <v>8204042</v>
          </cell>
          <cell r="V54" t="str">
            <v>FLD CUST  SVC - ST</v>
          </cell>
          <cell r="Y54">
            <v>1852.3</v>
          </cell>
          <cell r="AA54">
            <v>250.65</v>
          </cell>
          <cell r="AG54">
            <v>4115040</v>
          </cell>
          <cell r="AJ54" t="str">
            <v>Misc Gas Service Revenues</v>
          </cell>
          <cell r="AM54">
            <v>-28430</v>
          </cell>
        </row>
        <row r="55">
          <cell r="E55">
            <v>4115050</v>
          </cell>
          <cell r="H55" t="str">
            <v>Other Miscellaneous Service Revenues</v>
          </cell>
          <cell r="K55">
            <v>-93685</v>
          </cell>
          <cell r="M55">
            <v>-39835</v>
          </cell>
          <cell r="S55">
            <v>8204043</v>
          </cell>
          <cell r="V55" t="str">
            <v>DIST OPS (GAS) - ST</v>
          </cell>
          <cell r="Y55">
            <v>328988.99</v>
          </cell>
          <cell r="AA55">
            <v>160896.07</v>
          </cell>
          <cell r="AG55">
            <v>4115050</v>
          </cell>
          <cell r="AJ55" t="str">
            <v>Other Miscellaneous Service Revenues</v>
          </cell>
          <cell r="AM55">
            <v>-93685</v>
          </cell>
        </row>
        <row r="56">
          <cell r="E56">
            <v>4116240</v>
          </cell>
          <cell r="H56" t="str">
            <v>Rev From Trans of Gas-Distr Facil-Comme</v>
          </cell>
          <cell r="K56">
            <v>-49937029.299999997</v>
          </cell>
          <cell r="M56">
            <v>-14550545.59</v>
          </cell>
          <cell r="S56">
            <v>8204049</v>
          </cell>
          <cell r="V56" t="str">
            <v>GAS OPERATIONS - ST</v>
          </cell>
          <cell r="Y56">
            <v>112699.48</v>
          </cell>
          <cell r="AA56">
            <v>93564.28</v>
          </cell>
          <cell r="AG56">
            <v>4116240</v>
          </cell>
          <cell r="AJ56" t="str">
            <v>Rev From Trans of Gas-Distr Facil-Comme</v>
          </cell>
          <cell r="AM56">
            <v>-49937029.299999997</v>
          </cell>
        </row>
        <row r="57">
          <cell r="E57">
            <v>4116240</v>
          </cell>
          <cell r="H57" t="str">
            <v>Rev From Trans of Gas-Distr Facil-Comme</v>
          </cell>
          <cell r="K57">
            <v>-11252.64</v>
          </cell>
          <cell r="M57">
            <v>-5047.3500000000004</v>
          </cell>
          <cell r="S57">
            <v>8204049</v>
          </cell>
          <cell r="V57" t="str">
            <v>GAS OPERATIONS - ST</v>
          </cell>
          <cell r="Y57">
            <v>13881.36</v>
          </cell>
          <cell r="AA57">
            <v>7035.38</v>
          </cell>
          <cell r="AG57">
            <v>4116240</v>
          </cell>
          <cell r="AJ57" t="str">
            <v>Rev From Trans of Gas-Distr Facil-Comme</v>
          </cell>
          <cell r="AM57">
            <v>-11252.64</v>
          </cell>
        </row>
        <row r="58">
          <cell r="E58">
            <v>4116240</v>
          </cell>
          <cell r="H58" t="str">
            <v>Rev From Trans of Gas-Distr Facil-Comme</v>
          </cell>
          <cell r="K58">
            <v>-70171.42</v>
          </cell>
          <cell r="M58">
            <v>-18242.689999999999</v>
          </cell>
          <cell r="S58">
            <v>8204120</v>
          </cell>
          <cell r="V58" t="str">
            <v>EQUIPMENT OP - OT</v>
          </cell>
          <cell r="Y58">
            <v>835.13</v>
          </cell>
          <cell r="AA58">
            <v>0</v>
          </cell>
          <cell r="AG58">
            <v>4116240</v>
          </cell>
          <cell r="AJ58" t="str">
            <v>Rev From Trans of Gas-Distr Facil-Comme</v>
          </cell>
          <cell r="AM58">
            <v>-70171.42</v>
          </cell>
        </row>
        <row r="59">
          <cell r="E59">
            <v>4116240</v>
          </cell>
          <cell r="H59" t="str">
            <v>Rev From Trans of Gas-Distr Facil-Comme</v>
          </cell>
          <cell r="K59">
            <v>-3648916.62</v>
          </cell>
          <cell r="M59">
            <v>-1307071.6100000001</v>
          </cell>
          <cell r="S59">
            <v>8204123</v>
          </cell>
          <cell r="V59" t="str">
            <v>WELDER - OT</v>
          </cell>
          <cell r="Y59">
            <v>863.07</v>
          </cell>
          <cell r="AA59">
            <v>310.70999999999998</v>
          </cell>
          <cell r="AG59">
            <v>4116240</v>
          </cell>
          <cell r="AJ59" t="str">
            <v>Rev From Trans of Gas-Distr Facil-Comme</v>
          </cell>
          <cell r="AM59">
            <v>-3648916.62</v>
          </cell>
        </row>
        <row r="60">
          <cell r="E60">
            <v>4116241</v>
          </cell>
          <cell r="H60" t="str">
            <v>Rev From Trans of Gas-Distr Facil-Comme</v>
          </cell>
          <cell r="K60">
            <v>4090377.9</v>
          </cell>
          <cell r="M60">
            <v>1680051.1</v>
          </cell>
          <cell r="S60">
            <v>8204142</v>
          </cell>
          <cell r="V60" t="str">
            <v>FLD CUST  SVC - OT</v>
          </cell>
          <cell r="Y60">
            <v>1442.7</v>
          </cell>
          <cell r="AA60">
            <v>0</v>
          </cell>
          <cell r="AG60">
            <v>4116241</v>
          </cell>
          <cell r="AJ60" t="str">
            <v>Rev From Trans of Gas-Distr Facil-Comme</v>
          </cell>
          <cell r="AM60">
            <v>4090377.9</v>
          </cell>
        </row>
        <row r="61">
          <cell r="E61">
            <v>4116241</v>
          </cell>
          <cell r="H61" t="str">
            <v>Rev From Trans of Gas-Distr Facil-Comme</v>
          </cell>
          <cell r="K61">
            <v>204776.05</v>
          </cell>
          <cell r="M61">
            <v>96838.55</v>
          </cell>
          <cell r="S61">
            <v>8204143</v>
          </cell>
          <cell r="V61" t="str">
            <v>DIST OPS (GAS) - OT</v>
          </cell>
          <cell r="Y61">
            <v>31015.43</v>
          </cell>
          <cell r="AA61">
            <v>4434.59</v>
          </cell>
          <cell r="AG61">
            <v>4116241</v>
          </cell>
          <cell r="AJ61" t="str">
            <v>Rev From Trans of Gas-Distr Facil-Comme</v>
          </cell>
          <cell r="AM61">
            <v>204776.05</v>
          </cell>
        </row>
        <row r="62">
          <cell r="E62">
            <v>4116243</v>
          </cell>
          <cell r="H62" t="str">
            <v>Rev From Trans of Gas-Distr Facil-Comme</v>
          </cell>
          <cell r="K62">
            <v>-309353.01</v>
          </cell>
          <cell r="M62">
            <v>-100151.71</v>
          </cell>
          <cell r="S62">
            <v>8204149</v>
          </cell>
          <cell r="V62" t="str">
            <v>GAS OPERATIONS - OT</v>
          </cell>
          <cell r="Y62">
            <v>10002.16</v>
          </cell>
          <cell r="AA62">
            <v>1338.65</v>
          </cell>
          <cell r="AG62">
            <v>4116243</v>
          </cell>
          <cell r="AJ62" t="str">
            <v>Rev From Trans of Gas-Distr Facil-Comme</v>
          </cell>
          <cell r="AM62">
            <v>-309353.01</v>
          </cell>
        </row>
        <row r="63">
          <cell r="E63">
            <v>4116250</v>
          </cell>
          <cell r="H63" t="str">
            <v>Rev From Trans of Gas-Distr Facil-Comme</v>
          </cell>
          <cell r="K63">
            <v>-1208781.43</v>
          </cell>
          <cell r="M63">
            <v>-604414.84</v>
          </cell>
          <cell r="S63">
            <v>8204149</v>
          </cell>
          <cell r="V63" t="str">
            <v>GAS OPERATIONS - OT</v>
          </cell>
          <cell r="Y63">
            <v>69.06</v>
          </cell>
          <cell r="AA63">
            <v>69.06</v>
          </cell>
          <cell r="AG63">
            <v>4116250</v>
          </cell>
          <cell r="AJ63" t="str">
            <v>Rev From Trans of Gas-Distr Facil-Comme</v>
          </cell>
          <cell r="AM63">
            <v>-1208781.43</v>
          </cell>
        </row>
        <row r="64">
          <cell r="E64">
            <v>4116250</v>
          </cell>
          <cell r="H64" t="str">
            <v>Rev From Trans of Gas-Distr Facil-Comme</v>
          </cell>
          <cell r="K64">
            <v>-123977.71</v>
          </cell>
          <cell r="M64">
            <v>-65416.54</v>
          </cell>
          <cell r="S64" t="str">
            <v xml:space="preserve">  TOTAL LABOR</v>
          </cell>
          <cell r="Y64">
            <v>454964.01</v>
          </cell>
          <cell r="AA64">
            <v>250078.04</v>
          </cell>
          <cell r="AG64">
            <v>4116250</v>
          </cell>
          <cell r="AJ64" t="str">
            <v>Rev From Trans of Gas-Distr Facil-Comme</v>
          </cell>
          <cell r="AM64">
            <v>-123977.71</v>
          </cell>
        </row>
        <row r="65">
          <cell r="E65">
            <v>4116260</v>
          </cell>
          <cell r="H65" t="str">
            <v>Rev From Trans of Gas-Distr Facil-Indus</v>
          </cell>
          <cell r="K65">
            <v>-19398274.800000001</v>
          </cell>
          <cell r="M65">
            <v>-8690027.25</v>
          </cell>
          <cell r="S65" t="str">
            <v>EMPLOYEE BENEFITS</v>
          </cell>
          <cell r="AG65">
            <v>4116260</v>
          </cell>
          <cell r="AJ65" t="str">
            <v>Rev From Trans of Gas-Distr Facil-Indus</v>
          </cell>
          <cell r="AM65">
            <v>-19398274.800000001</v>
          </cell>
        </row>
        <row r="66">
          <cell r="E66">
            <v>4116260</v>
          </cell>
          <cell r="H66" t="str">
            <v>Rev From Trans of Gas-Distr Facil-Indus</v>
          </cell>
          <cell r="K66">
            <v>-156699.92000000001</v>
          </cell>
          <cell r="M66">
            <v>-85825.81</v>
          </cell>
          <cell r="S66">
            <v>5301192</v>
          </cell>
          <cell r="V66" t="str">
            <v>Employee Benefits - Medical Dental Visi</v>
          </cell>
          <cell r="Y66">
            <v>3739.81</v>
          </cell>
          <cell r="AA66">
            <v>1893.51</v>
          </cell>
          <cell r="AG66">
            <v>4116260</v>
          </cell>
          <cell r="AJ66" t="str">
            <v>Rev From Trans of Gas-Distr Facil-Indus</v>
          </cell>
          <cell r="AM66">
            <v>-156699.92000000001</v>
          </cell>
        </row>
        <row r="67">
          <cell r="E67">
            <v>4116260</v>
          </cell>
          <cell r="H67" t="str">
            <v>Rev From Trans of Gas-Distr Facil-Indus</v>
          </cell>
          <cell r="K67">
            <v>-2167661.63</v>
          </cell>
          <cell r="M67">
            <v>-943633.54</v>
          </cell>
          <cell r="S67">
            <v>5301192</v>
          </cell>
          <cell r="V67" t="str">
            <v>Employee Benefits - Medical Dental Visi</v>
          </cell>
          <cell r="Y67">
            <v>531.15</v>
          </cell>
          <cell r="AA67">
            <v>268.47000000000003</v>
          </cell>
          <cell r="AG67">
            <v>4116260</v>
          </cell>
          <cell r="AJ67" t="str">
            <v>Rev From Trans of Gas-Distr Facil-Indus</v>
          </cell>
          <cell r="AM67">
            <v>-2167661.63</v>
          </cell>
        </row>
        <row r="68">
          <cell r="E68">
            <v>4116260</v>
          </cell>
          <cell r="H68" t="str">
            <v>Rev From Trans of Gas-Distr Facil-Indus</v>
          </cell>
          <cell r="K68">
            <v>-2320764.77</v>
          </cell>
          <cell r="M68">
            <v>-1050757.78</v>
          </cell>
          <cell r="S68">
            <v>5301991</v>
          </cell>
          <cell r="V68" t="str">
            <v>Other Employee Benefits - Miscellaneous</v>
          </cell>
          <cell r="Y68">
            <v>2286.4899999999998</v>
          </cell>
          <cell r="AA68">
            <v>1244.06</v>
          </cell>
          <cell r="AG68">
            <v>4116260</v>
          </cell>
          <cell r="AJ68" t="str">
            <v>Rev From Trans of Gas-Distr Facil-Indus</v>
          </cell>
          <cell r="AM68">
            <v>-2320764.77</v>
          </cell>
        </row>
        <row r="69">
          <cell r="E69">
            <v>4116261</v>
          </cell>
          <cell r="H69" t="str">
            <v>Rev From Trans of Gas-Distr Facil-Indus</v>
          </cell>
          <cell r="K69">
            <v>97244.62</v>
          </cell>
          <cell r="M69">
            <v>42872.9</v>
          </cell>
          <cell r="S69">
            <v>5301991</v>
          </cell>
          <cell r="V69" t="str">
            <v>Other Employee Benefits - Miscellaneous</v>
          </cell>
          <cell r="Y69">
            <v>349.42</v>
          </cell>
          <cell r="AA69">
            <v>189.42</v>
          </cell>
          <cell r="AG69">
            <v>4116261</v>
          </cell>
          <cell r="AJ69" t="str">
            <v>Rev From Trans of Gas-Distr Facil-Indus</v>
          </cell>
          <cell r="AM69">
            <v>97244.62</v>
          </cell>
        </row>
        <row r="70">
          <cell r="E70">
            <v>4116261</v>
          </cell>
          <cell r="H70" t="str">
            <v>Rev From Trans of Gas-Distr Facil-Indus</v>
          </cell>
          <cell r="K70">
            <v>1979.48</v>
          </cell>
          <cell r="M70">
            <v>941.92</v>
          </cell>
          <cell r="S70">
            <v>5302991</v>
          </cell>
          <cell r="V70" t="str">
            <v>Misc Employee-Related Expense 2200</v>
          </cell>
          <cell r="Y70">
            <v>84.53</v>
          </cell>
          <cell r="AA70">
            <v>84.23</v>
          </cell>
          <cell r="AG70">
            <v>4116261</v>
          </cell>
          <cell r="AJ70" t="str">
            <v>Rev From Trans of Gas-Distr Facil-Indus</v>
          </cell>
          <cell r="AM70">
            <v>1979.48</v>
          </cell>
        </row>
        <row r="71">
          <cell r="E71">
            <v>4116270</v>
          </cell>
          <cell r="H71" t="str">
            <v>Rev From Trans of Gas-Distr Facil-Off S</v>
          </cell>
          <cell r="K71">
            <v>-16370.7</v>
          </cell>
          <cell r="M71">
            <v>-8733.15</v>
          </cell>
          <cell r="S71">
            <v>5302991</v>
          </cell>
          <cell r="V71" t="str">
            <v>Misc Employee-Related Expense 2200</v>
          </cell>
          <cell r="Y71">
            <v>16.010000000000002</v>
          </cell>
          <cell r="AA71">
            <v>15.47</v>
          </cell>
          <cell r="AG71">
            <v>4116270</v>
          </cell>
          <cell r="AJ71" t="str">
            <v>Rev From Trans of Gas-Distr Facil-Off S</v>
          </cell>
          <cell r="AM71">
            <v>-16370.7</v>
          </cell>
        </row>
        <row r="72">
          <cell r="E72">
            <v>4116270</v>
          </cell>
          <cell r="H72" t="str">
            <v>Rev From Trans of Gas-Distr Facil-Off S</v>
          </cell>
          <cell r="K72">
            <v>-576779.57999999996</v>
          </cell>
          <cell r="M72">
            <v>-347963.3</v>
          </cell>
          <cell r="S72" t="str">
            <v xml:space="preserve">  TOTAL EMPLOYEE BENEFITS</v>
          </cell>
          <cell r="Y72">
            <v>7007.41</v>
          </cell>
          <cell r="AA72">
            <v>3695.16</v>
          </cell>
          <cell r="AG72">
            <v>4116270</v>
          </cell>
          <cell r="AJ72" t="str">
            <v>Rev From Trans of Gas-Distr Facil-Off S</v>
          </cell>
          <cell r="AM72">
            <v>-576779.57999999996</v>
          </cell>
        </row>
        <row r="73">
          <cell r="E73">
            <v>4116278</v>
          </cell>
          <cell r="H73" t="str">
            <v>Rev From Trans of Gas-Off System-Affil-</v>
          </cell>
          <cell r="K73">
            <v>-1292511.8799999999</v>
          </cell>
          <cell r="M73">
            <v>-435702.63</v>
          </cell>
          <cell r="S73" t="str">
            <v>OUTSIDE SERVICES</v>
          </cell>
          <cell r="AG73">
            <v>4116278</v>
          </cell>
          <cell r="AJ73" t="str">
            <v>Rev From Trans of Gas-Off System-Affil-</v>
          </cell>
          <cell r="AM73">
            <v>-1292511.8799999999</v>
          </cell>
        </row>
        <row r="74">
          <cell r="E74">
            <v>4116278</v>
          </cell>
          <cell r="H74" t="str">
            <v>Rev From Trans of Gas-Off System-Affil-</v>
          </cell>
          <cell r="K74">
            <v>1292511.8799999999</v>
          </cell>
          <cell r="M74">
            <v>435702.63</v>
          </cell>
          <cell r="S74">
            <v>5303020</v>
          </cell>
          <cell r="V74" t="str">
            <v>Contractor Materials</v>
          </cell>
          <cell r="Y74">
            <v>2884.28</v>
          </cell>
          <cell r="AA74">
            <v>0</v>
          </cell>
          <cell r="AG74">
            <v>4116278</v>
          </cell>
          <cell r="AJ74" t="str">
            <v>Rev From Trans of Gas-Off System-Affil-</v>
          </cell>
          <cell r="AM74">
            <v>1292511.8799999999</v>
          </cell>
        </row>
        <row r="75">
          <cell r="E75">
            <v>4116280</v>
          </cell>
          <cell r="H75" t="str">
            <v>Rev From Trans of Gas-Distr Facil-Resid</v>
          </cell>
          <cell r="K75">
            <v>-42586791.890000001</v>
          </cell>
          <cell r="M75">
            <v>-12302246.82</v>
          </cell>
          <cell r="S75">
            <v>5303030</v>
          </cell>
          <cell r="V75" t="str">
            <v>Contractor Services</v>
          </cell>
          <cell r="Y75">
            <v>728069.31</v>
          </cell>
          <cell r="AA75">
            <v>633362.81000000006</v>
          </cell>
          <cell r="AG75">
            <v>4116280</v>
          </cell>
          <cell r="AJ75" t="str">
            <v>Rev From Trans of Gas-Distr Facil-Resid</v>
          </cell>
          <cell r="AM75">
            <v>-42586791.890000001</v>
          </cell>
        </row>
        <row r="76">
          <cell r="E76">
            <v>4116280</v>
          </cell>
          <cell r="H76" t="str">
            <v>Rev From Trans of Gas-Distr Facil-Resid</v>
          </cell>
          <cell r="K76">
            <v>-804.46</v>
          </cell>
          <cell r="M76">
            <v>-320.39</v>
          </cell>
          <cell r="S76">
            <v>5303035</v>
          </cell>
          <cell r="V76" t="str">
            <v>Contractor Services - Restoration</v>
          </cell>
          <cell r="Y76">
            <v>13107.99</v>
          </cell>
          <cell r="AA76">
            <v>-5272.76</v>
          </cell>
          <cell r="AG76">
            <v>4116280</v>
          </cell>
          <cell r="AJ76" t="str">
            <v>Rev From Trans of Gas-Distr Facil-Resid</v>
          </cell>
          <cell r="AM76">
            <v>-804.46</v>
          </cell>
        </row>
        <row r="77">
          <cell r="E77">
            <v>4116280</v>
          </cell>
          <cell r="H77" t="str">
            <v>Rev From Trans of Gas-Distr Facil-Resid</v>
          </cell>
          <cell r="K77">
            <v>-241115.82</v>
          </cell>
          <cell r="M77">
            <v>-66057.09</v>
          </cell>
          <cell r="S77">
            <v>5303120</v>
          </cell>
          <cell r="V77" t="str">
            <v>Computer &amp; Software Maintenance Service</v>
          </cell>
          <cell r="Y77">
            <v>60.15</v>
          </cell>
          <cell r="AA77">
            <v>0</v>
          </cell>
          <cell r="AG77">
            <v>4116280</v>
          </cell>
          <cell r="AJ77" t="str">
            <v>Rev From Trans of Gas-Distr Facil-Resid</v>
          </cell>
          <cell r="AM77">
            <v>-241115.82</v>
          </cell>
        </row>
        <row r="78">
          <cell r="E78">
            <v>4116281</v>
          </cell>
          <cell r="H78" t="str">
            <v>Rev From Trans of Gas-Distr Facil-Resid</v>
          </cell>
          <cell r="K78">
            <v>4384646.1900000004</v>
          </cell>
          <cell r="M78">
            <v>1762420.27</v>
          </cell>
          <cell r="S78">
            <v>5303890</v>
          </cell>
          <cell r="V78" t="str">
            <v>Miscellaneous Outside Services</v>
          </cell>
          <cell r="Y78">
            <v>182936.34</v>
          </cell>
          <cell r="AA78">
            <v>106282.52</v>
          </cell>
          <cell r="AG78">
            <v>4116281</v>
          </cell>
          <cell r="AJ78" t="str">
            <v>Rev From Trans of Gas-Distr Facil-Resid</v>
          </cell>
          <cell r="AM78">
            <v>4384646.1900000004</v>
          </cell>
        </row>
        <row r="79">
          <cell r="E79">
            <v>4116281</v>
          </cell>
          <cell r="H79" t="str">
            <v>Rev From Trans of Gas-Distr Facil-Resid</v>
          </cell>
          <cell r="K79">
            <v>27087.61</v>
          </cell>
          <cell r="M79">
            <v>10610.24</v>
          </cell>
          <cell r="S79">
            <v>5303991</v>
          </cell>
          <cell r="V79" t="str">
            <v>Miscellaneous Outside Services 2200</v>
          </cell>
          <cell r="Y79">
            <v>425.23</v>
          </cell>
          <cell r="AA79">
            <v>274.24</v>
          </cell>
          <cell r="AG79">
            <v>4116281</v>
          </cell>
          <cell r="AJ79" t="str">
            <v>Rev From Trans of Gas-Distr Facil-Resid</v>
          </cell>
          <cell r="AM79">
            <v>27087.61</v>
          </cell>
        </row>
        <row r="80">
          <cell r="E80">
            <v>4116290</v>
          </cell>
          <cell r="H80" t="str">
            <v>Rev From Trans of Gas-Distr Facil-Affil</v>
          </cell>
          <cell r="K80">
            <v>-364756.71</v>
          </cell>
          <cell r="M80">
            <v>-157314.57</v>
          </cell>
          <cell r="S80">
            <v>5303991</v>
          </cell>
          <cell r="V80" t="str">
            <v>Miscellaneous Outside Services 2200</v>
          </cell>
          <cell r="Y80">
            <v>159.44999999999999</v>
          </cell>
          <cell r="AA80">
            <v>86.99</v>
          </cell>
          <cell r="AG80">
            <v>4116290</v>
          </cell>
          <cell r="AJ80" t="str">
            <v>Rev From Trans of Gas-Distr Facil-Affil</v>
          </cell>
          <cell r="AM80">
            <v>-364756.71</v>
          </cell>
        </row>
        <row r="81">
          <cell r="E81">
            <v>4116290</v>
          </cell>
          <cell r="H81" t="str">
            <v>Rev From Trans of Gas-Distr Facil-Affil</v>
          </cell>
          <cell r="K81">
            <v>364756.71</v>
          </cell>
          <cell r="M81">
            <v>157314.57</v>
          </cell>
          <cell r="S81">
            <v>5303999</v>
          </cell>
          <cell r="V81" t="str">
            <v>Capitalized Outside Services-PROJ SETTL</v>
          </cell>
          <cell r="Y81">
            <v>-188592.21</v>
          </cell>
          <cell r="AA81">
            <v>-106282.52</v>
          </cell>
          <cell r="AG81">
            <v>4116290</v>
          </cell>
          <cell r="AJ81" t="str">
            <v>Rev From Trans of Gas-Distr Facil-Affil</v>
          </cell>
          <cell r="AM81">
            <v>364756.71</v>
          </cell>
        </row>
        <row r="82">
          <cell r="E82">
            <v>4116297</v>
          </cell>
          <cell r="H82" t="str">
            <v>Rev From Trans of Gas-Distr Facil-Affil</v>
          </cell>
          <cell r="K82">
            <v>-842802.34</v>
          </cell>
          <cell r="M82">
            <v>-299597.84999999998</v>
          </cell>
          <cell r="S82">
            <v>5303999</v>
          </cell>
          <cell r="V82" t="str">
            <v>Capitalized Outside Services-PROJ SETTL</v>
          </cell>
          <cell r="Y82">
            <v>9567.76</v>
          </cell>
          <cell r="AA82">
            <v>39821.82</v>
          </cell>
          <cell r="AG82">
            <v>4116297</v>
          </cell>
          <cell r="AJ82" t="str">
            <v>Rev From Trans of Gas-Distr Facil-Affil</v>
          </cell>
          <cell r="AM82">
            <v>-842802.34</v>
          </cell>
        </row>
        <row r="83">
          <cell r="E83">
            <v>4116297</v>
          </cell>
          <cell r="H83" t="str">
            <v>Rev From Trans of Gas-Distr Facil-Affil</v>
          </cell>
          <cell r="K83">
            <v>842802.34</v>
          </cell>
          <cell r="M83">
            <v>299597.84999999998</v>
          </cell>
          <cell r="S83" t="str">
            <v xml:space="preserve">  TOTAL OUTSIDE SERVICES</v>
          </cell>
          <cell r="Y83">
            <v>748618.3</v>
          </cell>
          <cell r="AA83">
            <v>668273.1</v>
          </cell>
          <cell r="AG83">
            <v>4116297</v>
          </cell>
          <cell r="AJ83" t="str">
            <v>Rev From Trans of Gas-Distr Facil-Affil</v>
          </cell>
          <cell r="AM83">
            <v>842802.34</v>
          </cell>
        </row>
        <row r="84">
          <cell r="E84">
            <v>4117830</v>
          </cell>
          <cell r="H84" t="str">
            <v>Rent From Gas Property-Nonaffiliated</v>
          </cell>
          <cell r="K84">
            <v>-169099.61</v>
          </cell>
          <cell r="M84">
            <v>-102154.89</v>
          </cell>
          <cell r="S84" t="str">
            <v>MATERIALS, SUPPLIES, TRANSPORTATION</v>
          </cell>
          <cell r="AG84">
            <v>4117830</v>
          </cell>
          <cell r="AJ84" t="str">
            <v>Rent From Gas Property-Nonaffiliated</v>
          </cell>
          <cell r="AM84">
            <v>-169099.61</v>
          </cell>
        </row>
        <row r="85">
          <cell r="E85">
            <v>4117830</v>
          </cell>
          <cell r="H85" t="str">
            <v>Rent From Gas Property-Nonaffiliated</v>
          </cell>
          <cell r="K85">
            <v>-11583.64</v>
          </cell>
          <cell r="M85">
            <v>-2490.87</v>
          </cell>
          <cell r="S85">
            <v>5304100</v>
          </cell>
          <cell r="V85" t="str">
            <v>Material Exp-Stock</v>
          </cell>
          <cell r="Y85">
            <v>94325.11</v>
          </cell>
          <cell r="AA85">
            <v>37315.56</v>
          </cell>
          <cell r="AG85">
            <v>4117830</v>
          </cell>
          <cell r="AJ85" t="str">
            <v>Rent From Gas Property-Nonaffiliated</v>
          </cell>
          <cell r="AM85">
            <v>-11583.64</v>
          </cell>
        </row>
        <row r="86">
          <cell r="E86">
            <v>4118150</v>
          </cell>
          <cell r="H86" t="str">
            <v>Oth Gas Rev-Miscellaneous</v>
          </cell>
          <cell r="K86">
            <v>-125</v>
          </cell>
          <cell r="M86">
            <v>-75</v>
          </cell>
          <cell r="S86">
            <v>5304200</v>
          </cell>
          <cell r="V86" t="str">
            <v>Material Exp-Non Stk</v>
          </cell>
          <cell r="Y86">
            <v>-4447.29</v>
          </cell>
          <cell r="AA86">
            <v>1343.43</v>
          </cell>
          <cell r="AG86">
            <v>4118150</v>
          </cell>
          <cell r="AJ86" t="str">
            <v>Oth Gas Rev-Miscellaneous</v>
          </cell>
          <cell r="AM86">
            <v>-125</v>
          </cell>
        </row>
        <row r="87">
          <cell r="E87">
            <v>4118150</v>
          </cell>
          <cell r="H87" t="str">
            <v>Oth Gas Rev-Miscellaneous</v>
          </cell>
          <cell r="K87">
            <v>-150</v>
          </cell>
          <cell r="M87">
            <v>-75</v>
          </cell>
          <cell r="S87">
            <v>5304200</v>
          </cell>
          <cell r="V87" t="str">
            <v>Material Exp-Non Stk</v>
          </cell>
          <cell r="Y87">
            <v>287.26</v>
          </cell>
          <cell r="AA87">
            <v>287.26</v>
          </cell>
          <cell r="AG87">
            <v>4118150</v>
          </cell>
          <cell r="AJ87" t="str">
            <v>Oth Gas Rev-Miscellaneous</v>
          </cell>
          <cell r="AM87">
            <v>-150</v>
          </cell>
        </row>
        <row r="88">
          <cell r="E88">
            <v>4118160</v>
          </cell>
          <cell r="H88" t="str">
            <v>Oth Gas Rev-Miscellaneous-Direct Custom</v>
          </cell>
          <cell r="K88">
            <v>-245900.54</v>
          </cell>
          <cell r="M88">
            <v>-63204.29</v>
          </cell>
          <cell r="S88">
            <v>5304320</v>
          </cell>
          <cell r="V88" t="str">
            <v>Postage, Shipping, &amp; Freight</v>
          </cell>
          <cell r="Y88">
            <v>33700.199999999997</v>
          </cell>
          <cell r="AA88">
            <v>16968.3</v>
          </cell>
          <cell r="AG88">
            <v>4118160</v>
          </cell>
          <cell r="AJ88" t="str">
            <v>Oth Gas Rev-Miscellaneous-Direct Custom</v>
          </cell>
          <cell r="AM88">
            <v>-245900.54</v>
          </cell>
        </row>
        <row r="89">
          <cell r="E89">
            <v>4118160</v>
          </cell>
          <cell r="H89" t="str">
            <v>Oth Gas Rev-Miscellaneous-Direct Custom</v>
          </cell>
          <cell r="K89">
            <v>-29.12</v>
          </cell>
          <cell r="M89">
            <v>-29.12</v>
          </cell>
          <cell r="S89">
            <v>5304340</v>
          </cell>
          <cell r="V89" t="str">
            <v>Software/Hardware Purchases</v>
          </cell>
          <cell r="Y89">
            <v>168.57</v>
          </cell>
          <cell r="AA89">
            <v>168.57</v>
          </cell>
          <cell r="AG89">
            <v>4118160</v>
          </cell>
          <cell r="AJ89" t="str">
            <v>Oth Gas Rev-Miscellaneous-Direct Custom</v>
          </cell>
          <cell r="AM89">
            <v>-29.12</v>
          </cell>
        </row>
        <row r="90">
          <cell r="E90">
            <v>4118180</v>
          </cell>
          <cell r="H90" t="str">
            <v>Oth Gas Rev-Pooling &amp; Metering-Nonaffil</v>
          </cell>
          <cell r="K90">
            <v>-94076.69</v>
          </cell>
          <cell r="M90">
            <v>-46963.8</v>
          </cell>
          <cell r="S90">
            <v>5304340</v>
          </cell>
          <cell r="V90" t="str">
            <v>Software/Hardware Purchases</v>
          </cell>
          <cell r="Y90">
            <v>11.83</v>
          </cell>
          <cell r="AA90">
            <v>11.83</v>
          </cell>
          <cell r="AG90">
            <v>4118180</v>
          </cell>
          <cell r="AJ90" t="str">
            <v>Oth Gas Rev-Pooling &amp; Metering-Nonaffil</v>
          </cell>
          <cell r="AM90">
            <v>-94076.69</v>
          </cell>
        </row>
        <row r="91">
          <cell r="E91">
            <v>4118180</v>
          </cell>
          <cell r="H91" t="str">
            <v>Oth Gas Rev-Pooling &amp; Metering-Nonaffil</v>
          </cell>
          <cell r="K91">
            <v>-122858.18</v>
          </cell>
          <cell r="M91">
            <v>-49663.22</v>
          </cell>
          <cell r="S91">
            <v>5304991</v>
          </cell>
          <cell r="V91" t="str">
            <v>Miscellaneous Materials &amp; Supplies-2200</v>
          </cell>
          <cell r="Y91">
            <v>85.28</v>
          </cell>
          <cell r="AA91">
            <v>71.89</v>
          </cell>
          <cell r="AG91">
            <v>4118180</v>
          </cell>
          <cell r="AJ91" t="str">
            <v>Oth Gas Rev-Pooling &amp; Metering-Nonaffil</v>
          </cell>
          <cell r="AM91">
            <v>-122858.18</v>
          </cell>
        </row>
        <row r="92">
          <cell r="E92">
            <v>4118250</v>
          </cell>
          <cell r="H92" t="str">
            <v>Oth Gas Rev-Royalties-Nonaffiliated-Mis</v>
          </cell>
          <cell r="K92">
            <v>-414.25</v>
          </cell>
          <cell r="M92">
            <v>-414.25</v>
          </cell>
          <cell r="S92">
            <v>5304991</v>
          </cell>
          <cell r="V92" t="str">
            <v>Miscellaneous Materials &amp; Supplies-2200</v>
          </cell>
          <cell r="Y92">
            <v>56.49</v>
          </cell>
          <cell r="AA92">
            <v>45.82</v>
          </cell>
          <cell r="AG92">
            <v>4118250</v>
          </cell>
          <cell r="AJ92" t="str">
            <v>Oth Gas Rev-Royalties-Nonaffiliated-Mis</v>
          </cell>
          <cell r="AM92">
            <v>-414.25</v>
          </cell>
        </row>
        <row r="93">
          <cell r="E93">
            <v>4118250</v>
          </cell>
          <cell r="H93" t="str">
            <v>Oth Gas Rev-Royalties-Nonaffiliated-Mis</v>
          </cell>
          <cell r="K93">
            <v>-821.38</v>
          </cell>
          <cell r="M93">
            <v>-363.79</v>
          </cell>
          <cell r="S93">
            <v>5304999</v>
          </cell>
          <cell r="V93" t="str">
            <v>Capitalized M&amp;S-PROJ SETTLMT USE ONLY</v>
          </cell>
          <cell r="Y93">
            <v>-11329.35</v>
          </cell>
          <cell r="AA93">
            <v>-7967.13</v>
          </cell>
          <cell r="AG93">
            <v>4118250</v>
          </cell>
          <cell r="AJ93" t="str">
            <v>Oth Gas Rev-Royalties-Nonaffiliated-Mis</v>
          </cell>
          <cell r="AM93">
            <v>-821.38</v>
          </cell>
        </row>
        <row r="94">
          <cell r="E94">
            <v>4118320</v>
          </cell>
          <cell r="H94" t="str">
            <v>Oth Gas Rev-Production &amp; Gathering-Nona</v>
          </cell>
          <cell r="K94">
            <v>-101407.59</v>
          </cell>
          <cell r="M94">
            <v>-53632.66</v>
          </cell>
          <cell r="S94">
            <v>8400000</v>
          </cell>
          <cell r="V94" t="str">
            <v>MATERIAL OVERHEAD</v>
          </cell>
          <cell r="Y94">
            <v>1458.49</v>
          </cell>
          <cell r="AA94">
            <v>1007.95</v>
          </cell>
          <cell r="AG94">
            <v>4118320</v>
          </cell>
          <cell r="AJ94" t="str">
            <v>Oth Gas Rev-Production &amp; Gathering-Nona</v>
          </cell>
          <cell r="AM94">
            <v>-101407.59</v>
          </cell>
        </row>
        <row r="95">
          <cell r="E95">
            <v>4118350</v>
          </cell>
          <cell r="H95" t="str">
            <v>Oth Gas Rev-Transp Gathering-Nonaffilia</v>
          </cell>
          <cell r="K95">
            <v>-4054786.25</v>
          </cell>
          <cell r="M95">
            <v>-2102232.38</v>
          </cell>
          <cell r="S95" t="str">
            <v xml:space="preserve">  TOTAL MATERIALS, SUPPLIES, TRANSPORTATION</v>
          </cell>
          <cell r="Y95">
            <v>114316.59</v>
          </cell>
          <cell r="AA95">
            <v>49253.48</v>
          </cell>
          <cell r="AG95">
            <v>4118320</v>
          </cell>
          <cell r="AJ95" t="str">
            <v>Oth Gas Rev-Production &amp; Gathering-Nona</v>
          </cell>
          <cell r="AM95">
            <v>-21901.88</v>
          </cell>
        </row>
        <row r="96">
          <cell r="E96">
            <v>4118500</v>
          </cell>
          <cell r="H96" t="str">
            <v>Provision for Rate Refunds</v>
          </cell>
          <cell r="K96">
            <v>28579.75</v>
          </cell>
          <cell r="M96">
            <v>28579.75</v>
          </cell>
          <cell r="S96" t="str">
            <v>INSURANCE, LEASES, PERMITS &amp; FEES</v>
          </cell>
          <cell r="AG96">
            <v>4118350</v>
          </cell>
          <cell r="AJ96" t="str">
            <v>Oth Gas Rev-Transp Gathering-Nonaffilia</v>
          </cell>
          <cell r="AM96">
            <v>-4054786.25</v>
          </cell>
        </row>
        <row r="97">
          <cell r="E97">
            <v>4118500</v>
          </cell>
          <cell r="H97" t="str">
            <v>Provision for Rate Refunds</v>
          </cell>
          <cell r="K97">
            <v>1449517.41</v>
          </cell>
          <cell r="M97">
            <v>662350.49</v>
          </cell>
          <cell r="S97">
            <v>5305030</v>
          </cell>
          <cell r="V97" t="str">
            <v>Claims Reimburse</v>
          </cell>
          <cell r="Y97">
            <v>-431980.54</v>
          </cell>
          <cell r="AA97">
            <v>-211161.12</v>
          </cell>
          <cell r="AG97">
            <v>4118500</v>
          </cell>
          <cell r="AJ97" t="str">
            <v>Provision for Rate Refunds</v>
          </cell>
          <cell r="AM97">
            <v>28579.75</v>
          </cell>
        </row>
        <row r="98">
          <cell r="E98">
            <v>4118500</v>
          </cell>
          <cell r="H98" t="str">
            <v>Provision for Rate Refunds</v>
          </cell>
          <cell r="K98">
            <v>490203.22</v>
          </cell>
          <cell r="M98">
            <v>490203.22</v>
          </cell>
          <cell r="S98">
            <v>5306099</v>
          </cell>
          <cell r="V98" t="str">
            <v>Insurance-Other</v>
          </cell>
          <cell r="Y98">
            <v>4835.5200000000004</v>
          </cell>
          <cell r="AA98">
            <v>2036.01</v>
          </cell>
          <cell r="AG98">
            <v>4118500</v>
          </cell>
          <cell r="AJ98" t="str">
            <v>Provision for Rate Refunds</v>
          </cell>
          <cell r="AM98">
            <v>1449517.41</v>
          </cell>
        </row>
        <row r="99">
          <cell r="E99">
            <v>4309190</v>
          </cell>
          <cell r="H99" t="str">
            <v>Other Miscellaneous Revenues</v>
          </cell>
          <cell r="K99">
            <v>-17659.55</v>
          </cell>
          <cell r="M99">
            <v>72.69</v>
          </cell>
          <cell r="S99">
            <v>5307010</v>
          </cell>
          <cell r="V99" t="str">
            <v>Rent Expense - Buildings</v>
          </cell>
          <cell r="Y99">
            <v>3744</v>
          </cell>
          <cell r="AA99">
            <v>1872</v>
          </cell>
          <cell r="AG99">
            <v>4118500</v>
          </cell>
          <cell r="AJ99" t="str">
            <v>Provision for Rate Refunds</v>
          </cell>
          <cell r="AM99">
            <v>490203.22</v>
          </cell>
        </row>
        <row r="100">
          <cell r="E100" t="str">
            <v xml:space="preserve">  TOTAL UTILITY REVENUE</v>
          </cell>
          <cell r="K100">
            <v>-476803351.69</v>
          </cell>
          <cell r="M100">
            <v>-139948910.91999999</v>
          </cell>
          <cell r="S100">
            <v>5309010</v>
          </cell>
          <cell r="V100" t="str">
            <v>Utilities - Electric and Gas</v>
          </cell>
          <cell r="Y100">
            <v>1059.4000000000001</v>
          </cell>
          <cell r="AA100">
            <v>637.69000000000005</v>
          </cell>
          <cell r="AG100">
            <v>4309190</v>
          </cell>
          <cell r="AJ100" t="str">
            <v>Other Miscellaneous Revenues</v>
          </cell>
          <cell r="AM100">
            <v>-17659.55</v>
          </cell>
        </row>
        <row r="101">
          <cell r="E101" t="str">
            <v>OTHER OPERATIONS SALES</v>
          </cell>
          <cell r="S101">
            <v>5310010</v>
          </cell>
          <cell r="V101" t="str">
            <v>Operating Permits</v>
          </cell>
          <cell r="Y101">
            <v>190</v>
          </cell>
          <cell r="AA101">
            <v>190</v>
          </cell>
          <cell r="AG101" t="str">
            <v xml:space="preserve">  TOTAL UTILITY REVENUE</v>
          </cell>
          <cell r="AM101">
            <v>-476825253.56999999</v>
          </cell>
        </row>
        <row r="102">
          <cell r="E102">
            <v>4115020</v>
          </cell>
          <cell r="H102" t="str">
            <v>Warranty and Protection Program Revenue</v>
          </cell>
          <cell r="K102">
            <v>-2241832.86</v>
          </cell>
          <cell r="M102">
            <v>-1203891.75</v>
          </cell>
          <cell r="S102">
            <v>5310010</v>
          </cell>
          <cell r="V102" t="str">
            <v>Operating Permits</v>
          </cell>
          <cell r="Y102">
            <v>100</v>
          </cell>
          <cell r="AA102">
            <v>0</v>
          </cell>
          <cell r="AG102" t="str">
            <v>OTHER OPERATIONS SALES</v>
          </cell>
        </row>
        <row r="103">
          <cell r="E103">
            <v>4115020</v>
          </cell>
          <cell r="H103" t="str">
            <v>Warranty and Protection Program Revenue</v>
          </cell>
          <cell r="K103">
            <v>-125713.87</v>
          </cell>
          <cell r="M103">
            <v>-66597.66</v>
          </cell>
          <cell r="S103">
            <v>5310080</v>
          </cell>
          <cell r="V103" t="str">
            <v>Bank Fees</v>
          </cell>
          <cell r="Y103">
            <v>3756.35</v>
          </cell>
          <cell r="AA103">
            <v>1858.93</v>
          </cell>
          <cell r="AG103">
            <v>4115020</v>
          </cell>
          <cell r="AJ103" t="str">
            <v>Warranty and Protection Program Revenue</v>
          </cell>
          <cell r="AM103">
            <v>-2241832.86</v>
          </cell>
        </row>
        <row r="104">
          <cell r="E104">
            <v>4118360</v>
          </cell>
          <cell r="H104" t="str">
            <v>Oth Gas Rev-Agency Program</v>
          </cell>
          <cell r="K104">
            <v>-2330670.8199999998</v>
          </cell>
          <cell r="M104">
            <v>-618947.72</v>
          </cell>
          <cell r="S104">
            <v>5310080</v>
          </cell>
          <cell r="V104" t="str">
            <v>Bank Fees</v>
          </cell>
          <cell r="Y104">
            <v>1337.09</v>
          </cell>
          <cell r="AA104">
            <v>620.61</v>
          </cell>
          <cell r="AG104">
            <v>4115020</v>
          </cell>
          <cell r="AJ104" t="str">
            <v>Warranty and Protection Program Revenue</v>
          </cell>
          <cell r="AM104">
            <v>-1403218.49</v>
          </cell>
        </row>
        <row r="105">
          <cell r="E105">
            <v>4118361</v>
          </cell>
          <cell r="H105" t="str">
            <v>Oth Gas Rev-Agency Program - Unbilled</v>
          </cell>
          <cell r="K105">
            <v>261702.84</v>
          </cell>
          <cell r="M105">
            <v>99415.7</v>
          </cell>
          <cell r="S105">
            <v>5310080</v>
          </cell>
          <cell r="V105" t="str">
            <v>Bank Fees</v>
          </cell>
          <cell r="Y105">
            <v>4306.6000000000004</v>
          </cell>
          <cell r="AA105">
            <v>2155.1999999999998</v>
          </cell>
          <cell r="AG105">
            <v>4115020</v>
          </cell>
          <cell r="AJ105" t="str">
            <v>Warranty and Protection Program Revenue</v>
          </cell>
          <cell r="AM105">
            <v>-125713.87</v>
          </cell>
        </row>
        <row r="106">
          <cell r="E106">
            <v>4118362</v>
          </cell>
          <cell r="H106" t="str">
            <v>Oth Gas Rev-CHP</v>
          </cell>
          <cell r="K106">
            <v>-1090143.9099999999</v>
          </cell>
          <cell r="M106">
            <v>-498946.82</v>
          </cell>
          <cell r="S106">
            <v>5310080</v>
          </cell>
          <cell r="V106" t="str">
            <v>Bank Fees</v>
          </cell>
          <cell r="Y106">
            <v>5114.87</v>
          </cell>
          <cell r="AA106">
            <v>2578.0100000000002</v>
          </cell>
          <cell r="AG106">
            <v>4117560</v>
          </cell>
          <cell r="AJ106" t="str">
            <v>Oil Sales</v>
          </cell>
          <cell r="AM106">
            <v>-34087.279999999999</v>
          </cell>
        </row>
        <row r="107">
          <cell r="E107">
            <v>4118363</v>
          </cell>
          <cell r="H107" t="str">
            <v>Oth Gas Rev-CHP Electricity Sales</v>
          </cell>
          <cell r="K107">
            <v>-456403.46</v>
          </cell>
          <cell r="M107">
            <v>-456403.46</v>
          </cell>
          <cell r="S107">
            <v>5310080</v>
          </cell>
          <cell r="V107" t="str">
            <v>Bank Fees</v>
          </cell>
          <cell r="Y107">
            <v>5725.69</v>
          </cell>
          <cell r="AA107">
            <v>2889.18</v>
          </cell>
          <cell r="AG107">
            <v>4118360</v>
          </cell>
          <cell r="AJ107" t="str">
            <v>Oth Gas Rev-Agency Program</v>
          </cell>
          <cell r="AM107">
            <v>-2330670.8199999998</v>
          </cell>
        </row>
        <row r="108">
          <cell r="E108">
            <v>4220011</v>
          </cell>
          <cell r="H108" t="str">
            <v>Off-System Sales-1307f Non-Revenue Shar</v>
          </cell>
          <cell r="K108">
            <v>-3448245.94</v>
          </cell>
          <cell r="M108">
            <v>-185494.39</v>
          </cell>
          <cell r="S108">
            <v>5310991</v>
          </cell>
          <cell r="V108" t="str">
            <v>Misc Permits &amp; Fees-2200</v>
          </cell>
          <cell r="Y108">
            <v>8.9499999999999993</v>
          </cell>
          <cell r="AA108">
            <v>4.75</v>
          </cell>
          <cell r="AG108">
            <v>4118361</v>
          </cell>
          <cell r="AJ108" t="str">
            <v>Oth Gas Rev-Agency Program - Unbilled</v>
          </cell>
          <cell r="AM108">
            <v>261702.84</v>
          </cell>
        </row>
        <row r="109">
          <cell r="E109">
            <v>4220057</v>
          </cell>
          <cell r="H109" t="str">
            <v>Non-Regulated Gas Sales-Affil-1700-Delt</v>
          </cell>
          <cell r="K109">
            <v>1574324.72</v>
          </cell>
          <cell r="M109">
            <v>538405.26</v>
          </cell>
          <cell r="S109">
            <v>5310991</v>
          </cell>
          <cell r="V109" t="str">
            <v>Misc Permits &amp; Fees-2200</v>
          </cell>
          <cell r="Y109">
            <v>12.67</v>
          </cell>
          <cell r="AA109">
            <v>5.67</v>
          </cell>
          <cell r="AG109">
            <v>4118362</v>
          </cell>
          <cell r="AJ109" t="str">
            <v>Oth Gas Rev-CHP</v>
          </cell>
          <cell r="AM109">
            <v>-1090143.9099999999</v>
          </cell>
        </row>
        <row r="110">
          <cell r="E110">
            <v>4305035</v>
          </cell>
          <cell r="H110" t="str">
            <v>Revenues from M &amp; J and Contract Work</v>
          </cell>
          <cell r="K110">
            <v>-5019.3900000000003</v>
          </cell>
          <cell r="M110">
            <v>-166.41</v>
          </cell>
          <cell r="S110" t="str">
            <v xml:space="preserve">  TOTAL INSURANCE, LEASES, PERMITS &amp; FEES</v>
          </cell>
          <cell r="Y110">
            <v>-401789.4</v>
          </cell>
          <cell r="AA110">
            <v>-196313.07</v>
          </cell>
          <cell r="AG110">
            <v>4118363</v>
          </cell>
          <cell r="AJ110" t="str">
            <v>Oth Gas Rev-CHP Electricity Sales</v>
          </cell>
          <cell r="AM110">
            <v>-456403.46</v>
          </cell>
        </row>
        <row r="111">
          <cell r="E111">
            <v>4305035</v>
          </cell>
          <cell r="H111" t="str">
            <v>Revenues from M &amp; J and Contract Work</v>
          </cell>
          <cell r="K111">
            <v>-6203.41</v>
          </cell>
          <cell r="M111">
            <v>-2837</v>
          </cell>
          <cell r="S111" t="str">
            <v>OTHER MISCELLANEOUS EXPENSES</v>
          </cell>
          <cell r="AG111">
            <v>4220011</v>
          </cell>
          <cell r="AJ111" t="str">
            <v>Off-System Sales-1307f Non-Revenue Shar</v>
          </cell>
          <cell r="AM111">
            <v>-3448245.94</v>
          </cell>
        </row>
        <row r="112">
          <cell r="E112">
            <v>4998000</v>
          </cell>
          <cell r="H112" t="str">
            <v>Svc Co Only-Associated Company Operatin</v>
          </cell>
          <cell r="K112">
            <v>-30620898.109999999</v>
          </cell>
          <cell r="M112">
            <v>-15676755.869999999</v>
          </cell>
          <cell r="S112">
            <v>5302091</v>
          </cell>
          <cell r="V112" t="str">
            <v>Travel &amp; Entertainment Expense 2200</v>
          </cell>
          <cell r="Y112">
            <v>7.15</v>
          </cell>
          <cell r="AA112">
            <v>5.71</v>
          </cell>
          <cell r="AG112">
            <v>4220011</v>
          </cell>
          <cell r="AJ112" t="str">
            <v>Off-System Sales-1307f Non-Revenue Shar</v>
          </cell>
          <cell r="AM112">
            <v>-11591343.6</v>
          </cell>
        </row>
        <row r="113">
          <cell r="E113">
            <v>4998000</v>
          </cell>
          <cell r="H113" t="str">
            <v>Svc Co Only-Associated Company Operatin</v>
          </cell>
          <cell r="K113">
            <v>30620898.109999999</v>
          </cell>
          <cell r="M113">
            <v>15676755.869999999</v>
          </cell>
          <cell r="S113">
            <v>5302091</v>
          </cell>
          <cell r="V113" t="str">
            <v>Travel &amp; Entertainment Expense 2200</v>
          </cell>
          <cell r="Y113">
            <v>7.1</v>
          </cell>
          <cell r="AA113">
            <v>4.93</v>
          </cell>
          <cell r="AG113">
            <v>4220057</v>
          </cell>
          <cell r="AJ113" t="str">
            <v>Non-Regulated Gas Sales-Affil-1700-Delt</v>
          </cell>
          <cell r="AM113">
            <v>-1574324.72</v>
          </cell>
        </row>
        <row r="114">
          <cell r="E114">
            <v>4998010</v>
          </cell>
          <cell r="H114" t="str">
            <v>Svc Co Only-Associated Co Oper Revenue-</v>
          </cell>
          <cell r="K114">
            <v>-1898001.78</v>
          </cell>
          <cell r="M114">
            <v>-1112794.22</v>
          </cell>
          <cell r="S114">
            <v>5303830</v>
          </cell>
          <cell r="V114" t="str">
            <v>Advertising</v>
          </cell>
          <cell r="Y114">
            <v>61668.78</v>
          </cell>
          <cell r="AA114">
            <v>38472.44</v>
          </cell>
          <cell r="AG114">
            <v>4220057</v>
          </cell>
          <cell r="AJ114" t="str">
            <v>Non-Regulated Gas Sales-Affil-1700-Delt</v>
          </cell>
          <cell r="AM114">
            <v>1574324.72</v>
          </cell>
        </row>
        <row r="115">
          <cell r="E115">
            <v>4999051</v>
          </cell>
          <cell r="H115" t="str">
            <v>Inter-Co Operating Revenue-1200-Peoples</v>
          </cell>
          <cell r="K115">
            <v>-10710.36</v>
          </cell>
          <cell r="M115">
            <v>-5355.18</v>
          </cell>
          <cell r="S115">
            <v>5308991</v>
          </cell>
          <cell r="V115" t="str">
            <v>Misc Dues &amp; Subscriptions-2200</v>
          </cell>
          <cell r="Y115">
            <v>7.12</v>
          </cell>
          <cell r="AA115">
            <v>0.56000000000000005</v>
          </cell>
          <cell r="AG115">
            <v>4222010</v>
          </cell>
          <cell r="AJ115" t="str">
            <v>Non-Regulated Commercial Gas Sales - Bi</v>
          </cell>
          <cell r="AM115">
            <v>-2615162.4300000002</v>
          </cell>
        </row>
        <row r="116">
          <cell r="E116">
            <v>4999051</v>
          </cell>
          <cell r="H116" t="str">
            <v>Inter-Co Operating Revenue-1200-Peoples</v>
          </cell>
          <cell r="K116">
            <v>10710.36</v>
          </cell>
          <cell r="M116">
            <v>5355.18</v>
          </cell>
          <cell r="S116">
            <v>5308991</v>
          </cell>
          <cell r="V116" t="str">
            <v>Misc Dues &amp; Subscriptions-2200</v>
          </cell>
          <cell r="Y116">
            <v>3.89</v>
          </cell>
          <cell r="AA116">
            <v>0.6</v>
          </cell>
          <cell r="AG116">
            <v>4305035</v>
          </cell>
          <cell r="AJ116" t="str">
            <v>Revenues from M &amp; J and Contract Work</v>
          </cell>
          <cell r="AM116">
            <v>-5019.3900000000003</v>
          </cell>
        </row>
        <row r="117">
          <cell r="E117">
            <v>4999052</v>
          </cell>
          <cell r="H117" t="str">
            <v>Inter-Co Operating Revenue-1300-Peoples</v>
          </cell>
          <cell r="K117">
            <v>-6370.92</v>
          </cell>
          <cell r="M117">
            <v>-3185.46</v>
          </cell>
          <cell r="S117">
            <v>5399076</v>
          </cell>
          <cell r="V117" t="str">
            <v>Vehicle Usage - 2200</v>
          </cell>
          <cell r="Y117">
            <v>5.23</v>
          </cell>
          <cell r="AA117">
            <v>2.65</v>
          </cell>
          <cell r="AG117">
            <v>4305035</v>
          </cell>
          <cell r="AJ117" t="str">
            <v>Revenues from M &amp; J and Contract Work</v>
          </cell>
          <cell r="AM117">
            <v>-6203.41</v>
          </cell>
        </row>
        <row r="118">
          <cell r="E118">
            <v>4999052</v>
          </cell>
          <cell r="H118" t="str">
            <v>Inter-Co Operating Revenue-1300-Peoples</v>
          </cell>
          <cell r="K118">
            <v>6370.92</v>
          </cell>
          <cell r="M118">
            <v>3185.46</v>
          </cell>
          <cell r="S118">
            <v>5399076</v>
          </cell>
          <cell r="V118" t="str">
            <v>Vehicle Usage - 2200</v>
          </cell>
          <cell r="Y118">
            <v>8.1300000000000008</v>
          </cell>
          <cell r="AA118">
            <v>3.51</v>
          </cell>
          <cell r="AG118">
            <v>4305050</v>
          </cell>
          <cell r="AJ118" t="str">
            <v>Royalty Income</v>
          </cell>
          <cell r="AM118">
            <v>-7781.3</v>
          </cell>
        </row>
        <row r="119">
          <cell r="E119">
            <v>4999055</v>
          </cell>
          <cell r="H119" t="str">
            <v>Inter-Co Operating Revenue-3100-Peoples</v>
          </cell>
          <cell r="K119">
            <v>-41777.94</v>
          </cell>
          <cell r="M119">
            <v>-20888.97</v>
          </cell>
          <cell r="S119">
            <v>5399900</v>
          </cell>
          <cell r="V119" t="str">
            <v>Miscellaneous Expense</v>
          </cell>
          <cell r="Y119">
            <v>1054.3499999999999</v>
          </cell>
          <cell r="AA119">
            <v>0</v>
          </cell>
          <cell r="AG119">
            <v>4998000</v>
          </cell>
          <cell r="AJ119" t="str">
            <v>Svc Co Only-Associated Company Operatin</v>
          </cell>
          <cell r="AM119">
            <v>-30620898.109999999</v>
          </cell>
        </row>
        <row r="120">
          <cell r="E120">
            <v>4999055</v>
          </cell>
          <cell r="H120" t="str">
            <v>Inter-Co Operating Revenue-3100-Peoples</v>
          </cell>
          <cell r="K120">
            <v>41777.94</v>
          </cell>
          <cell r="M120">
            <v>20888.97</v>
          </cell>
          <cell r="S120">
            <v>5399900</v>
          </cell>
          <cell r="V120" t="str">
            <v>Miscellaneous Expense</v>
          </cell>
          <cell r="Y120">
            <v>275.62</v>
          </cell>
          <cell r="AA120">
            <v>0</v>
          </cell>
          <cell r="AG120">
            <v>4998000</v>
          </cell>
          <cell r="AJ120" t="str">
            <v>Svc Co Only-Associated Company Operatin</v>
          </cell>
          <cell r="AM120">
            <v>30620898.109999999</v>
          </cell>
        </row>
        <row r="121">
          <cell r="E121">
            <v>6199900</v>
          </cell>
          <cell r="H121" t="str">
            <v>Other Income - Miscellaneous</v>
          </cell>
          <cell r="K121">
            <v>-5126.92</v>
          </cell>
          <cell r="M121">
            <v>-2661.1</v>
          </cell>
          <cell r="S121">
            <v>5399920</v>
          </cell>
          <cell r="V121" t="str">
            <v>Miscellaneous Expense - Warranty Provis</v>
          </cell>
          <cell r="Y121">
            <v>192910.61</v>
          </cell>
          <cell r="AA121">
            <v>96549.04</v>
          </cell>
          <cell r="AG121">
            <v>4998010</v>
          </cell>
          <cell r="AJ121" t="str">
            <v>Svc Co Only-Associated Co Oper Revenue-</v>
          </cell>
          <cell r="AM121">
            <v>-1898001.78</v>
          </cell>
        </row>
        <row r="122">
          <cell r="E122" t="str">
            <v xml:space="preserve">  TOTAL OTHER OPERATIONS SALES</v>
          </cell>
          <cell r="K122">
            <v>-9771334.8000000007</v>
          </cell>
          <cell r="M122">
            <v>-3510919.57</v>
          </cell>
          <cell r="S122">
            <v>5399991</v>
          </cell>
          <cell r="V122" t="str">
            <v>Miscellaneous Expense 2200</v>
          </cell>
          <cell r="Y122">
            <v>-0.4</v>
          </cell>
          <cell r="AA122">
            <v>-0.4</v>
          </cell>
          <cell r="AG122">
            <v>4999051</v>
          </cell>
          <cell r="AJ122" t="str">
            <v>Inter-Co Operating Revenue-1200-Peoples</v>
          </cell>
          <cell r="AM122">
            <v>-10710.36</v>
          </cell>
        </row>
        <row r="123">
          <cell r="E123" t="str">
            <v xml:space="preserve">  TOTAL OPERATING REVENUE</v>
          </cell>
          <cell r="K123">
            <v>-486574686.49000001</v>
          </cell>
          <cell r="M123">
            <v>-143459830.49000001</v>
          </cell>
          <cell r="S123">
            <v>5399991</v>
          </cell>
          <cell r="V123" t="str">
            <v>Miscellaneous Expense 2200</v>
          </cell>
          <cell r="Y123">
            <v>-0.72</v>
          </cell>
          <cell r="AA123">
            <v>-0.72</v>
          </cell>
          <cell r="AG123">
            <v>4999051</v>
          </cell>
          <cell r="AJ123" t="str">
            <v>Inter-Co Operating Revenue-1200-Peoples</v>
          </cell>
          <cell r="AM123">
            <v>10710.36</v>
          </cell>
        </row>
        <row r="124">
          <cell r="E124" t="str">
            <v>UTILITY COSTS &amp; EXPENSES</v>
          </cell>
          <cell r="S124">
            <v>5399999</v>
          </cell>
          <cell r="V124" t="str">
            <v>Capitalized Other-PROJ SETTLMT USE ONLY</v>
          </cell>
          <cell r="Y124">
            <v>-1054.3499999999999</v>
          </cell>
          <cell r="AA124">
            <v>0</v>
          </cell>
          <cell r="AG124">
            <v>4999052</v>
          </cell>
          <cell r="AJ124" t="str">
            <v>Inter-Co Operating Revenue-1300-Peoples</v>
          </cell>
          <cell r="AM124">
            <v>-6370.92</v>
          </cell>
        </row>
        <row r="125">
          <cell r="E125" t="str">
            <v>PURCHASED GAS</v>
          </cell>
          <cell r="S125">
            <v>5399999</v>
          </cell>
          <cell r="V125" t="str">
            <v>Capitalized Other-PROJ SETTLMT USE ONLY</v>
          </cell>
          <cell r="Y125">
            <v>-49245.47</v>
          </cell>
          <cell r="AA125">
            <v>-9839.2099999999991</v>
          </cell>
          <cell r="AG125">
            <v>4999052</v>
          </cell>
          <cell r="AJ125" t="str">
            <v>Inter-Co Operating Revenue-1300-Peoples</v>
          </cell>
          <cell r="AM125">
            <v>6370.92</v>
          </cell>
        </row>
        <row r="126">
          <cell r="E126">
            <v>5205150</v>
          </cell>
          <cell r="H126" t="str">
            <v>Natural Gas Field Line Purch-Nonaffilia</v>
          </cell>
          <cell r="K126">
            <v>4558454.37</v>
          </cell>
          <cell r="M126">
            <v>2367404.33</v>
          </cell>
          <cell r="S126">
            <v>8205001</v>
          </cell>
          <cell r="V126" t="str">
            <v>VEHICLE USAGE</v>
          </cell>
          <cell r="Y126">
            <v>44091.22</v>
          </cell>
          <cell r="AA126">
            <v>24153.78</v>
          </cell>
          <cell r="AG126">
            <v>4999055</v>
          </cell>
          <cell r="AJ126" t="str">
            <v>Inter-Co Operating Revenue-3100-Peoples</v>
          </cell>
          <cell r="AM126">
            <v>-41777.94</v>
          </cell>
        </row>
        <row r="127">
          <cell r="E127">
            <v>5205150</v>
          </cell>
          <cell r="H127" t="str">
            <v>Natural Gas Field Line Purch-Nonaffilia</v>
          </cell>
          <cell r="K127">
            <v>624348.06999999995</v>
          </cell>
          <cell r="M127">
            <v>269995.46000000002</v>
          </cell>
          <cell r="S127">
            <v>8205002</v>
          </cell>
          <cell r="V127" t="str">
            <v>POWER OPERATED EQUIP</v>
          </cell>
          <cell r="Y127">
            <v>5505.95</v>
          </cell>
          <cell r="AA127">
            <v>2600.7600000000002</v>
          </cell>
          <cell r="AG127">
            <v>4999055</v>
          </cell>
          <cell r="AJ127" t="str">
            <v>Inter-Co Operating Revenue-3100-Peoples</v>
          </cell>
          <cell r="AM127">
            <v>41777.94</v>
          </cell>
        </row>
        <row r="128">
          <cell r="E128">
            <v>5205150</v>
          </cell>
          <cell r="H128" t="str">
            <v>Natural Gas Field Line Purch-Nonaffilia</v>
          </cell>
          <cell r="K128">
            <v>2991363.06</v>
          </cell>
          <cell r="M128">
            <v>1428642.16</v>
          </cell>
          <cell r="S128">
            <v>8205101</v>
          </cell>
          <cell r="V128" t="str">
            <v>OT MEALS</v>
          </cell>
          <cell r="Y128">
            <v>1665</v>
          </cell>
          <cell r="AA128">
            <v>240</v>
          </cell>
          <cell r="AG128">
            <v>6199900</v>
          </cell>
          <cell r="AJ128" t="str">
            <v>Other Income - Miscellaneous</v>
          </cell>
          <cell r="AM128">
            <v>-5126.92</v>
          </cell>
        </row>
        <row r="129">
          <cell r="E129">
            <v>5205215</v>
          </cell>
          <cell r="H129" t="str">
            <v>Nat Gas Trans Line Purch-Interstate-Gas</v>
          </cell>
          <cell r="K129">
            <v>71123102.150000006</v>
          </cell>
          <cell r="M129">
            <v>30717983.48</v>
          </cell>
          <cell r="S129">
            <v>8402004</v>
          </cell>
          <cell r="V129" t="str">
            <v>PROJ G&amp;A SURCHARGE</v>
          </cell>
          <cell r="Y129">
            <v>19956.02</v>
          </cell>
          <cell r="AA129">
            <v>2704.22</v>
          </cell>
          <cell r="AG129" t="str">
            <v xml:space="preserve">  TOTAL OTHER OPERATIONS SALES</v>
          </cell>
          <cell r="AM129">
            <v>-26997252.620000001</v>
          </cell>
        </row>
        <row r="130">
          <cell r="E130">
            <v>5205215</v>
          </cell>
          <cell r="H130" t="str">
            <v>Nat Gas Trans Line Purch-Interstate-Gas</v>
          </cell>
          <cell r="K130">
            <v>1149356.6100000001</v>
          </cell>
          <cell r="M130">
            <v>906789.72</v>
          </cell>
          <cell r="S130">
            <v>8402004</v>
          </cell>
          <cell r="V130" t="str">
            <v>PROJ G&amp;A SURCHARGE</v>
          </cell>
          <cell r="Y130">
            <v>841.53</v>
          </cell>
          <cell r="AA130">
            <v>242.12</v>
          </cell>
          <cell r="AG130" t="str">
            <v xml:space="preserve">  TOTAL OPERATING REVENUE</v>
          </cell>
          <cell r="AM130">
            <v>-503822506.19</v>
          </cell>
        </row>
        <row r="131">
          <cell r="E131">
            <v>5205215</v>
          </cell>
          <cell r="H131" t="str">
            <v>Nat Gas Trans Line Purch-Interstate-Gas</v>
          </cell>
          <cell r="K131">
            <v>467870.33</v>
          </cell>
          <cell r="M131">
            <v>119336.39</v>
          </cell>
          <cell r="S131">
            <v>8402004</v>
          </cell>
          <cell r="V131" t="str">
            <v>PROJ G&amp;A SURCHARGE</v>
          </cell>
          <cell r="Y131">
            <v>811.53</v>
          </cell>
          <cell r="AA131">
            <v>242.12</v>
          </cell>
          <cell r="AG131" t="str">
            <v>UTILITY COSTS &amp; EXPENSES</v>
          </cell>
        </row>
        <row r="132">
          <cell r="E132">
            <v>5205215</v>
          </cell>
          <cell r="H132" t="str">
            <v>Nat Gas Trans Line Purch-Interstate-Gas</v>
          </cell>
          <cell r="K132">
            <v>10151353.34</v>
          </cell>
          <cell r="M132">
            <v>2626129.98</v>
          </cell>
          <cell r="S132">
            <v>8402004</v>
          </cell>
          <cell r="V132" t="str">
            <v>PROJ G&amp;A SURCHARGE</v>
          </cell>
          <cell r="Y132">
            <v>2778.47</v>
          </cell>
          <cell r="AA132">
            <v>1309.52</v>
          </cell>
          <cell r="AG132" t="str">
            <v>PURCHASED GAS</v>
          </cell>
        </row>
        <row r="133">
          <cell r="E133">
            <v>5205215</v>
          </cell>
          <cell r="H133" t="str">
            <v>Nat Gas Trans Line Purch-Interstate-Gas</v>
          </cell>
          <cell r="K133">
            <v>3746578.55</v>
          </cell>
          <cell r="M133">
            <v>3260178.55</v>
          </cell>
          <cell r="S133">
            <v>8402014</v>
          </cell>
          <cell r="V133" t="str">
            <v>Construction</v>
          </cell>
          <cell r="Y133">
            <v>18152.09</v>
          </cell>
          <cell r="AA133">
            <v>2459.75</v>
          </cell>
          <cell r="AG133">
            <v>5205150</v>
          </cell>
          <cell r="AJ133" t="str">
            <v>Natural Gas Field Line Purch-Nonaffilia</v>
          </cell>
          <cell r="AM133">
            <v>4558454.37</v>
          </cell>
        </row>
        <row r="134">
          <cell r="E134">
            <v>5205216</v>
          </cell>
          <cell r="H134" t="str">
            <v>Nat Gas Trans Line Purch-Interstate-Gas</v>
          </cell>
          <cell r="K134">
            <v>1948666.41</v>
          </cell>
          <cell r="M134">
            <v>1948666.41</v>
          </cell>
          <cell r="S134">
            <v>8405000</v>
          </cell>
          <cell r="V134" t="str">
            <v>DEL FLEET OVERHEAD</v>
          </cell>
          <cell r="Y134">
            <v>533.94000000000005</v>
          </cell>
          <cell r="AA134">
            <v>153.62</v>
          </cell>
          <cell r="AG134">
            <v>5205150</v>
          </cell>
          <cell r="AJ134" t="str">
            <v>Natural Gas Field Line Purch-Nonaffilia</v>
          </cell>
          <cell r="AM134">
            <v>624348.06999999995</v>
          </cell>
        </row>
        <row r="135">
          <cell r="E135">
            <v>5205290</v>
          </cell>
          <cell r="H135" t="str">
            <v>Nat Gas Trans Line Purch-Nonaff-Storage</v>
          </cell>
          <cell r="K135">
            <v>16547616.08</v>
          </cell>
          <cell r="M135">
            <v>8274088.04</v>
          </cell>
          <cell r="S135">
            <v>8405000</v>
          </cell>
          <cell r="V135" t="str">
            <v>DEL FLEET OVERHEAD</v>
          </cell>
          <cell r="Y135">
            <v>514.9</v>
          </cell>
          <cell r="AA135">
            <v>153.63</v>
          </cell>
          <cell r="AG135">
            <v>5205150</v>
          </cell>
          <cell r="AJ135" t="str">
            <v>Natural Gas Field Line Purch-Nonaffilia</v>
          </cell>
          <cell r="AM135">
            <v>10175581.57</v>
          </cell>
        </row>
        <row r="136">
          <cell r="E136">
            <v>5205290</v>
          </cell>
          <cell r="H136" t="str">
            <v>Nat Gas Trans Line Purch-Nonaff-Storage</v>
          </cell>
          <cell r="K136">
            <v>203390.46</v>
          </cell>
          <cell r="M136">
            <v>101695.23</v>
          </cell>
          <cell r="S136">
            <v>8405000</v>
          </cell>
          <cell r="V136" t="str">
            <v>DEL FLEET OVERHEAD</v>
          </cell>
          <cell r="Y136">
            <v>1762.9</v>
          </cell>
          <cell r="AA136">
            <v>830.87</v>
          </cell>
          <cell r="AG136">
            <v>5205150</v>
          </cell>
          <cell r="AJ136" t="str">
            <v>Natural Gas Field Line Purch-Nonaffilia</v>
          </cell>
          <cell r="AM136">
            <v>2991363.06</v>
          </cell>
        </row>
        <row r="137">
          <cell r="E137">
            <v>5205290</v>
          </cell>
          <cell r="H137" t="str">
            <v>Nat Gas Trans Line Purch-Nonaff-Storage</v>
          </cell>
          <cell r="K137">
            <v>2171530.5</v>
          </cell>
          <cell r="M137">
            <v>1109518.33</v>
          </cell>
          <cell r="S137" t="str">
            <v xml:space="preserve">  TOTAL OTHER MISCELLANEOUS EXPENSES</v>
          </cell>
          <cell r="Y137">
            <v>302260.59000000003</v>
          </cell>
          <cell r="AA137">
            <v>160289.5</v>
          </cell>
          <cell r="AG137">
            <v>5205215</v>
          </cell>
          <cell r="AJ137" t="str">
            <v>Nat Gas Trans Line Purch-Interstate-Gas</v>
          </cell>
          <cell r="AM137">
            <v>71123102.150000006</v>
          </cell>
        </row>
        <row r="138">
          <cell r="E138">
            <v>5205295</v>
          </cell>
          <cell r="H138" t="str">
            <v>Nat Gas Trans Line Purch-Nonaff-Storage</v>
          </cell>
          <cell r="K138">
            <v>201998.03</v>
          </cell>
          <cell r="M138">
            <v>92425.35</v>
          </cell>
          <cell r="S138" t="str">
            <v>MANAGEMENT FEES &amp; INTERCOMPANY SERVICES</v>
          </cell>
          <cell r="AG138">
            <v>5205215</v>
          </cell>
          <cell r="AJ138" t="str">
            <v>Nat Gas Trans Line Purch-Interstate-Gas</v>
          </cell>
          <cell r="AM138">
            <v>1149356.6100000001</v>
          </cell>
        </row>
        <row r="139">
          <cell r="E139">
            <v>5205295</v>
          </cell>
          <cell r="H139" t="str">
            <v>Nat Gas Trans Line Purch-Nonaff-Storage</v>
          </cell>
          <cell r="K139">
            <v>5117.07</v>
          </cell>
          <cell r="M139">
            <v>2143.1999999999998</v>
          </cell>
          <cell r="S139">
            <v>5998501</v>
          </cell>
          <cell r="V139" t="str">
            <v>SVC Only-Essential Services-2200</v>
          </cell>
          <cell r="Y139">
            <v>5726.41</v>
          </cell>
          <cell r="AA139">
            <v>2899.77</v>
          </cell>
          <cell r="AG139">
            <v>5205215</v>
          </cell>
          <cell r="AJ139" t="str">
            <v>Nat Gas Trans Line Purch-Interstate-Gas</v>
          </cell>
          <cell r="AM139">
            <v>467870.33</v>
          </cell>
        </row>
        <row r="140">
          <cell r="E140">
            <v>5205295</v>
          </cell>
          <cell r="H140" t="str">
            <v>Nat Gas Trans Line Purch-Nonaff-Storage</v>
          </cell>
          <cell r="K140">
            <v>75971.62</v>
          </cell>
          <cell r="M140">
            <v>36377.9</v>
          </cell>
          <cell r="S140">
            <v>5998501</v>
          </cell>
          <cell r="V140" t="str">
            <v>SVC Only-Essential Services-2200</v>
          </cell>
          <cell r="Y140">
            <v>6032.91</v>
          </cell>
          <cell r="AA140">
            <v>2864.78</v>
          </cell>
          <cell r="AG140">
            <v>5205215</v>
          </cell>
          <cell r="AJ140" t="str">
            <v>Nat Gas Trans Line Purch-Interstate-Gas</v>
          </cell>
          <cell r="AM140">
            <v>10151353.34</v>
          </cell>
        </row>
        <row r="141">
          <cell r="E141">
            <v>5205320</v>
          </cell>
          <cell r="H141" t="str">
            <v>Exchange Gas - Agency</v>
          </cell>
          <cell r="K141">
            <v>187234.07</v>
          </cell>
          <cell r="M141">
            <v>251.89</v>
          </cell>
          <cell r="S141">
            <v>5998511</v>
          </cell>
          <cell r="V141" t="str">
            <v>SVC Only-Essential Sundry-2200</v>
          </cell>
          <cell r="Y141">
            <v>1907.51</v>
          </cell>
          <cell r="AA141">
            <v>1128.98</v>
          </cell>
          <cell r="AG141">
            <v>5205215</v>
          </cell>
          <cell r="AJ141" t="str">
            <v>Nat Gas Trans Line Purch-Interstate-Gas</v>
          </cell>
          <cell r="AM141">
            <v>3746578.55</v>
          </cell>
        </row>
        <row r="142">
          <cell r="E142">
            <v>5205321</v>
          </cell>
          <cell r="H142" t="str">
            <v>Interstate Gas Costs - Agency</v>
          </cell>
          <cell r="K142">
            <v>-370606.27</v>
          </cell>
          <cell r="M142">
            <v>-361437.08</v>
          </cell>
          <cell r="S142">
            <v>5998511</v>
          </cell>
          <cell r="V142" t="str">
            <v>SVC Only-Essential Sundry-2200</v>
          </cell>
          <cell r="Y142">
            <v>2390.31</v>
          </cell>
          <cell r="AA142">
            <v>1242.3</v>
          </cell>
          <cell r="AG142">
            <v>5205216</v>
          </cell>
          <cell r="AJ142" t="str">
            <v>Nat Gas Trans Line Purch-Interstate-Gas</v>
          </cell>
          <cell r="AM142">
            <v>1948666.41</v>
          </cell>
        </row>
        <row r="143">
          <cell r="E143">
            <v>5205322</v>
          </cell>
          <cell r="H143" t="str">
            <v>Local Gas Costs - Agency</v>
          </cell>
          <cell r="K143">
            <v>1672457.44</v>
          </cell>
          <cell r="M143">
            <v>812225.82</v>
          </cell>
          <cell r="S143">
            <v>5999050</v>
          </cell>
          <cell r="V143" t="str">
            <v>Inter-Company Operating Expenses-1000-P</v>
          </cell>
          <cell r="Y143">
            <v>68678.600000000006</v>
          </cell>
          <cell r="AA143">
            <v>30743</v>
          </cell>
          <cell r="AG143">
            <v>5205290</v>
          </cell>
          <cell r="AJ143" t="str">
            <v>Nat Gas Trans Line Purch-Nonaff-Storage</v>
          </cell>
          <cell r="AM143">
            <v>16547616.08</v>
          </cell>
        </row>
        <row r="144">
          <cell r="E144">
            <v>5205323</v>
          </cell>
          <cell r="H144" t="str">
            <v>Exchange Gas - Airport Microgrid</v>
          </cell>
          <cell r="K144">
            <v>3729.02</v>
          </cell>
          <cell r="M144">
            <v>3729.02</v>
          </cell>
          <cell r="S144">
            <v>5999056</v>
          </cell>
          <cell r="V144" t="str">
            <v>Inter-Company Operating Expenses-1600-D</v>
          </cell>
          <cell r="Y144">
            <v>30385.35</v>
          </cell>
          <cell r="AA144">
            <v>11480.82</v>
          </cell>
          <cell r="AG144">
            <v>5205290</v>
          </cell>
          <cell r="AJ144" t="str">
            <v>Nat Gas Trans Line Purch-Nonaff-Storage</v>
          </cell>
          <cell r="AM144">
            <v>203390.46</v>
          </cell>
        </row>
        <row r="145">
          <cell r="E145">
            <v>5205324</v>
          </cell>
          <cell r="H145" t="str">
            <v>Interstate Gas Costs-Airport Microgrid</v>
          </cell>
          <cell r="K145">
            <v>177840</v>
          </cell>
          <cell r="M145">
            <v>177840</v>
          </cell>
          <cell r="S145">
            <v>5999056</v>
          </cell>
          <cell r="V145" t="str">
            <v>Inter-Company Operating Expenses-1600-D</v>
          </cell>
          <cell r="Y145">
            <v>33072.57</v>
          </cell>
          <cell r="AA145">
            <v>27209.73</v>
          </cell>
          <cell r="AG145">
            <v>5205290</v>
          </cell>
          <cell r="AJ145" t="str">
            <v>Nat Gas Trans Line Purch-Nonaff-Storage</v>
          </cell>
          <cell r="AM145">
            <v>2171530.5</v>
          </cell>
        </row>
        <row r="146">
          <cell r="E146">
            <v>5205328</v>
          </cell>
          <cell r="H146" t="str">
            <v>Nat Gas Purchase Costs-Non-Revenue Shar</v>
          </cell>
          <cell r="K146">
            <v>3447649.34</v>
          </cell>
          <cell r="M146">
            <v>185458.63</v>
          </cell>
          <cell r="S146" t="str">
            <v xml:space="preserve">  TOTAL MANAGEMENT FEES &amp; INTERCOMPANY SERV</v>
          </cell>
          <cell r="Y146">
            <v>148193.66</v>
          </cell>
          <cell r="AA146">
            <v>77569.38</v>
          </cell>
          <cell r="AG146">
            <v>5205295</v>
          </cell>
          <cell r="AJ146" t="str">
            <v>Nat Gas Trans Line Purch-Nonaff-Storage</v>
          </cell>
          <cell r="AM146">
            <v>201998.03</v>
          </cell>
        </row>
        <row r="147">
          <cell r="E147">
            <v>5205329</v>
          </cell>
          <cell r="H147" t="str">
            <v>Nat Gas Capacity Costs-1307f Sharing</v>
          </cell>
          <cell r="K147">
            <v>-392172.78</v>
          </cell>
          <cell r="M147">
            <v>-196520.8</v>
          </cell>
          <cell r="S147" t="str">
            <v xml:space="preserve"> TOTAL OPERATIONS &amp; MAINTENANCE EXPENSE</v>
          </cell>
          <cell r="Y147">
            <v>1373571.16</v>
          </cell>
          <cell r="AA147">
            <v>1012845.59</v>
          </cell>
          <cell r="AG147">
            <v>5205295</v>
          </cell>
          <cell r="AJ147" t="str">
            <v>Nat Gas Trans Line Purch-Nonaff-Storage</v>
          </cell>
          <cell r="AM147">
            <v>5117.07</v>
          </cell>
        </row>
        <row r="148">
          <cell r="E148">
            <v>5205329</v>
          </cell>
          <cell r="H148" t="str">
            <v>Nat Gas Capacity Costs-1307f Sharing</v>
          </cell>
          <cell r="K148">
            <v>-2750</v>
          </cell>
          <cell r="M148">
            <v>-2750</v>
          </cell>
          <cell r="S148" t="str">
            <v>DEPRECIATION</v>
          </cell>
          <cell r="AG148">
            <v>5205295</v>
          </cell>
          <cell r="AJ148" t="str">
            <v>Nat Gas Trans Line Purch-Nonaff-Storage</v>
          </cell>
          <cell r="AM148">
            <v>75971.62</v>
          </cell>
        </row>
        <row r="149">
          <cell r="E149">
            <v>5205340</v>
          </cell>
          <cell r="H149" t="str">
            <v>Natural Gas City Gate Purchases - Commo</v>
          </cell>
          <cell r="K149">
            <v>2763856.24</v>
          </cell>
          <cell r="M149">
            <v>1182979.48</v>
          </cell>
          <cell r="S149">
            <v>5501030</v>
          </cell>
          <cell r="V149" t="str">
            <v>Depreciation Exp-Generation, Prod &amp; Gat</v>
          </cell>
          <cell r="Y149">
            <v>14242.8</v>
          </cell>
          <cell r="AA149">
            <v>7085.11</v>
          </cell>
          <cell r="AG149">
            <v>5205320</v>
          </cell>
          <cell r="AJ149" t="str">
            <v>Exchange Gas - Agency</v>
          </cell>
          <cell r="AM149">
            <v>187234.07</v>
          </cell>
        </row>
        <row r="150">
          <cell r="E150">
            <v>5205340</v>
          </cell>
          <cell r="H150" t="str">
            <v>Natural Gas City Gate Purchases - Commo</v>
          </cell>
          <cell r="K150">
            <v>42812</v>
          </cell>
          <cell r="M150">
            <v>24307.57</v>
          </cell>
          <cell r="S150">
            <v>5501200</v>
          </cell>
          <cell r="V150" t="str">
            <v>Accretion Expense</v>
          </cell>
          <cell r="Y150">
            <v>4474.82</v>
          </cell>
          <cell r="AA150">
            <v>0</v>
          </cell>
          <cell r="AG150">
            <v>5205321</v>
          </cell>
          <cell r="AJ150" t="str">
            <v>Interstate Gas Costs - Agency</v>
          </cell>
          <cell r="AM150">
            <v>-370606.27</v>
          </cell>
        </row>
        <row r="151">
          <cell r="E151">
            <v>5205340</v>
          </cell>
          <cell r="H151" t="str">
            <v>Natural Gas City Gate Purchases - Commo</v>
          </cell>
          <cell r="K151">
            <v>36474.120000000003</v>
          </cell>
          <cell r="M151">
            <v>9907.7900000000009</v>
          </cell>
          <cell r="S151" t="str">
            <v xml:space="preserve">  TOTAL DEPRECIATION</v>
          </cell>
          <cell r="Y151">
            <v>18717.62</v>
          </cell>
          <cell r="AA151">
            <v>7085.11</v>
          </cell>
          <cell r="AG151">
            <v>5205322</v>
          </cell>
          <cell r="AJ151" t="str">
            <v>Local Gas Costs - Agency</v>
          </cell>
          <cell r="AM151">
            <v>1672457.44</v>
          </cell>
        </row>
        <row r="152">
          <cell r="E152">
            <v>5205358</v>
          </cell>
          <cell r="H152" t="str">
            <v>Natural Gas-Affiliated Expense-1800-Del</v>
          </cell>
          <cell r="K152">
            <v>-1574324.72</v>
          </cell>
          <cell r="M152">
            <v>-538405.26</v>
          </cell>
          <cell r="S152" t="str">
            <v>TAXES OTHER THAN INCOME</v>
          </cell>
          <cell r="AG152">
            <v>5205323</v>
          </cell>
          <cell r="AJ152" t="str">
            <v>Exchange Gas - Airport Microgrid</v>
          </cell>
          <cell r="AM152">
            <v>3729.02</v>
          </cell>
        </row>
        <row r="153">
          <cell r="E153">
            <v>5205360</v>
          </cell>
          <cell r="H153" t="str">
            <v>Nat Gas Purch-Compr Nat Gas-Gas Costs</v>
          </cell>
          <cell r="K153">
            <v>63000</v>
          </cell>
          <cell r="M153">
            <v>63000</v>
          </cell>
          <cell r="S153">
            <v>5702100</v>
          </cell>
          <cell r="V153" t="str">
            <v>Property Taxes</v>
          </cell>
          <cell r="Y153">
            <v>2028.05</v>
          </cell>
          <cell r="AA153">
            <v>1519.95</v>
          </cell>
          <cell r="AG153">
            <v>5205324</v>
          </cell>
          <cell r="AJ153" t="str">
            <v>Interstate Gas Costs-Airport Microgrid</v>
          </cell>
          <cell r="AM153">
            <v>177840</v>
          </cell>
        </row>
        <row r="154">
          <cell r="E154">
            <v>5205430</v>
          </cell>
          <cell r="H154" t="str">
            <v>Purchased Gas Cost Adjustments - Unbill</v>
          </cell>
          <cell r="K154">
            <v>-2486367.7000000002</v>
          </cell>
          <cell r="M154">
            <v>-423158.39</v>
          </cell>
          <cell r="S154">
            <v>5703101</v>
          </cell>
          <cell r="V154" t="str">
            <v>Payroll Taxes - 2200</v>
          </cell>
          <cell r="Y154">
            <v>2536.54</v>
          </cell>
          <cell r="AA154">
            <v>1154.5</v>
          </cell>
          <cell r="AG154">
            <v>5205328</v>
          </cell>
          <cell r="AJ154" t="str">
            <v>Nat Gas Purchase Costs-Non-Revenue Shar</v>
          </cell>
          <cell r="AM154">
            <v>3447649.34</v>
          </cell>
        </row>
        <row r="155">
          <cell r="E155">
            <v>5205450</v>
          </cell>
          <cell r="H155" t="str">
            <v>Unrecovered Purchased Gas Cost Adjustme</v>
          </cell>
          <cell r="K155">
            <v>-13124505.76</v>
          </cell>
          <cell r="M155">
            <v>-6833810.7000000002</v>
          </cell>
          <cell r="S155">
            <v>5703101</v>
          </cell>
          <cell r="V155" t="str">
            <v>Payroll Taxes - 2200</v>
          </cell>
          <cell r="Y155">
            <v>339.97</v>
          </cell>
          <cell r="AA155">
            <v>141.13999999999999</v>
          </cell>
          <cell r="AG155">
            <v>5205329</v>
          </cell>
          <cell r="AJ155" t="str">
            <v>Nat Gas Capacity Costs-1307f Sharing</v>
          </cell>
          <cell r="AM155">
            <v>-392172.78</v>
          </cell>
        </row>
        <row r="156">
          <cell r="E156">
            <v>5205450</v>
          </cell>
          <cell r="H156" t="str">
            <v>Unrecovered Purchased Gas Cost Adjustme</v>
          </cell>
          <cell r="K156">
            <v>-123791.88</v>
          </cell>
          <cell r="M156">
            <v>-275368.44</v>
          </cell>
          <cell r="S156">
            <v>5709100</v>
          </cell>
          <cell r="V156" t="str">
            <v>Other Miscellaneous Taxes</v>
          </cell>
          <cell r="Y156">
            <v>13008</v>
          </cell>
          <cell r="AA156">
            <v>6504</v>
          </cell>
          <cell r="AG156">
            <v>5205329</v>
          </cell>
          <cell r="AJ156" t="str">
            <v>Nat Gas Capacity Costs-1307f Sharing</v>
          </cell>
          <cell r="AM156">
            <v>-2750</v>
          </cell>
        </row>
        <row r="157">
          <cell r="E157">
            <v>5205450</v>
          </cell>
          <cell r="H157" t="str">
            <v>Unrecovered Purchased Gas Cost Adjustme</v>
          </cell>
          <cell r="K157">
            <v>-176039.39</v>
          </cell>
          <cell r="M157">
            <v>-52899.6</v>
          </cell>
          <cell r="S157" t="str">
            <v xml:space="preserve">  TOTAL TAXES OTHER THAN INCOME</v>
          </cell>
          <cell r="Y157">
            <v>17912.560000000001</v>
          </cell>
          <cell r="AA157">
            <v>9319.59</v>
          </cell>
          <cell r="AG157">
            <v>5205340</v>
          </cell>
          <cell r="AJ157" t="str">
            <v>Natural Gas City Gate Purchases - Commo</v>
          </cell>
          <cell r="AM157">
            <v>2763856.24</v>
          </cell>
        </row>
        <row r="158">
          <cell r="E158">
            <v>5205450</v>
          </cell>
          <cell r="H158" t="str">
            <v>Unrecovered Purchased Gas Cost Adjustme</v>
          </cell>
          <cell r="K158">
            <v>584472.35</v>
          </cell>
          <cell r="M158">
            <v>-1911453.36</v>
          </cell>
          <cell r="S158" t="str">
            <v xml:space="preserve">  TOTAL UTILITY COSTS &amp; EXPENSES</v>
          </cell>
          <cell r="Y158">
            <v>15784099.130000001</v>
          </cell>
          <cell r="AA158">
            <v>6138219.8499999996</v>
          </cell>
          <cell r="AG158">
            <v>5205340</v>
          </cell>
          <cell r="AJ158" t="str">
            <v>Natural Gas City Gate Purchases - Commo</v>
          </cell>
          <cell r="AM158">
            <v>42812</v>
          </cell>
        </row>
        <row r="159">
          <cell r="E159">
            <v>5205540</v>
          </cell>
          <cell r="H159" t="str">
            <v>Exchange Gas - Miscellaneous</v>
          </cell>
          <cell r="K159">
            <v>94812.46</v>
          </cell>
          <cell r="M159">
            <v>-128511.75</v>
          </cell>
          <cell r="S159" t="str">
            <v xml:space="preserve">  TOTAL OPERATING INCOME</v>
          </cell>
          <cell r="Y159">
            <v>-1463720.57</v>
          </cell>
          <cell r="AA159">
            <v>159205.54</v>
          </cell>
          <cell r="AG159">
            <v>5205340</v>
          </cell>
          <cell r="AJ159" t="str">
            <v>Natural Gas City Gate Purchases - Commo</v>
          </cell>
          <cell r="AM159">
            <v>36474.120000000003</v>
          </cell>
        </row>
        <row r="160">
          <cell r="E160">
            <v>5205540</v>
          </cell>
          <cell r="H160" t="str">
            <v>Exchange Gas - Miscellaneous</v>
          </cell>
          <cell r="K160">
            <v>-18361.7</v>
          </cell>
          <cell r="M160">
            <v>-82293.440000000002</v>
          </cell>
          <cell r="S160" t="str">
            <v>OTHER (INCOME) EXPENSE</v>
          </cell>
          <cell r="AG160">
            <v>5205358</v>
          </cell>
          <cell r="AJ160" t="str">
            <v>Natural Gas-Affiliated Expense-1800-Del</v>
          </cell>
          <cell r="AM160">
            <v>1574324.72</v>
          </cell>
        </row>
        <row r="161">
          <cell r="E161">
            <v>5205550</v>
          </cell>
          <cell r="H161" t="str">
            <v>Exchange Gas - Misc Affil - 1000 - Peop</v>
          </cell>
          <cell r="K161">
            <v>-1436962.41</v>
          </cell>
          <cell r="M161">
            <v>618881.54</v>
          </cell>
          <cell r="S161" t="str">
            <v>INTEREST EXPENSE</v>
          </cell>
          <cell r="AG161">
            <v>5205358</v>
          </cell>
          <cell r="AJ161" t="str">
            <v>Natural Gas-Affiliated Expense-1800-Del</v>
          </cell>
          <cell r="AM161">
            <v>-1574324.72</v>
          </cell>
        </row>
        <row r="162">
          <cell r="E162">
            <v>5205550</v>
          </cell>
          <cell r="H162" t="str">
            <v>Exchange Gas - Misc Affil - 1000 - Peop</v>
          </cell>
          <cell r="K162">
            <v>1436962.41</v>
          </cell>
          <cell r="M162">
            <v>-618881.54</v>
          </cell>
          <cell r="S162" t="str">
            <v>INTEREST ON LTD</v>
          </cell>
          <cell r="AG162">
            <v>5205360</v>
          </cell>
          <cell r="AJ162" t="str">
            <v>Nat Gas Purch-Compr Nat Gas-Gas Costs</v>
          </cell>
          <cell r="AM162">
            <v>63000</v>
          </cell>
        </row>
        <row r="163">
          <cell r="E163">
            <v>5205560</v>
          </cell>
          <cell r="H163" t="str">
            <v>Exchange Gas - Transport Imbalance Dt</v>
          </cell>
          <cell r="K163">
            <v>129275.36</v>
          </cell>
          <cell r="M163">
            <v>209246.05</v>
          </cell>
          <cell r="S163">
            <v>6406040</v>
          </cell>
          <cell r="V163" t="str">
            <v>Interco Interest Expense-2200-PNG Compa</v>
          </cell>
          <cell r="Y163">
            <v>-17368.7</v>
          </cell>
          <cell r="AA163">
            <v>-9469.02</v>
          </cell>
          <cell r="AG163">
            <v>5205430</v>
          </cell>
          <cell r="AJ163" t="str">
            <v>Purchased Gas Cost Adjustments - Unbill</v>
          </cell>
          <cell r="AM163">
            <v>-2486367.7000000002</v>
          </cell>
        </row>
        <row r="164">
          <cell r="E164">
            <v>5205560</v>
          </cell>
          <cell r="H164" t="str">
            <v>Exchange Gas - Transport Imbalance Dt</v>
          </cell>
          <cell r="K164">
            <v>6222.33</v>
          </cell>
          <cell r="M164">
            <v>2663.74</v>
          </cell>
          <cell r="S164">
            <v>6406040</v>
          </cell>
          <cell r="V164" t="str">
            <v>Interco Interest Expense-2200-PNG Compa</v>
          </cell>
          <cell r="Y164">
            <v>-3617.68</v>
          </cell>
          <cell r="AA164">
            <v>-1748.77</v>
          </cell>
          <cell r="AG164">
            <v>5205450</v>
          </cell>
          <cell r="AJ164" t="str">
            <v>Unrecovered Purchased Gas Cost Adjustme</v>
          </cell>
          <cell r="AM164">
            <v>-13124505.76</v>
          </cell>
        </row>
        <row r="165">
          <cell r="E165">
            <v>5205560</v>
          </cell>
          <cell r="H165" t="str">
            <v>Exchange Gas - Transport Imbalance Dt</v>
          </cell>
          <cell r="K165">
            <v>-83493.22</v>
          </cell>
          <cell r="M165">
            <v>-21130.06</v>
          </cell>
          <cell r="S165">
            <v>6406040</v>
          </cell>
          <cell r="V165" t="str">
            <v>Interco Interest Expense-2200-PNG Compa</v>
          </cell>
          <cell r="Y165">
            <v>10625.92</v>
          </cell>
          <cell r="AA165">
            <v>982.6</v>
          </cell>
          <cell r="AG165">
            <v>5205450</v>
          </cell>
          <cell r="AJ165" t="str">
            <v>Unrecovered Purchased Gas Cost Adjustme</v>
          </cell>
          <cell r="AM165">
            <v>-123791.88</v>
          </cell>
        </row>
        <row r="166">
          <cell r="E166">
            <v>5205565</v>
          </cell>
          <cell r="H166" t="str">
            <v>Exchange Gas - Misc Affil - 3100 - Peop</v>
          </cell>
          <cell r="K166">
            <v>1436962.41</v>
          </cell>
          <cell r="M166">
            <v>-618881.54</v>
          </cell>
          <cell r="S166">
            <v>6406040</v>
          </cell>
          <cell r="V166" t="str">
            <v>Interco Interest Expense-2200-PNG Compa</v>
          </cell>
          <cell r="Y166">
            <v>-1503.01</v>
          </cell>
          <cell r="AA166">
            <v>-748.79</v>
          </cell>
          <cell r="AG166">
            <v>5205450</v>
          </cell>
          <cell r="AJ166" t="str">
            <v>Unrecovered Purchased Gas Cost Adjustme</v>
          </cell>
          <cell r="AM166">
            <v>-176039.39</v>
          </cell>
        </row>
        <row r="167">
          <cell r="E167">
            <v>5205565</v>
          </cell>
          <cell r="H167" t="str">
            <v>Exchange Gas - Misc Affil - 3100 - Peop</v>
          </cell>
          <cell r="K167">
            <v>-1436962.41</v>
          </cell>
          <cell r="M167">
            <v>618881.54</v>
          </cell>
          <cell r="S167" t="str">
            <v xml:space="preserve">  TOTAL INTEREST ON LTD</v>
          </cell>
          <cell r="Y167">
            <v>-11863.47</v>
          </cell>
          <cell r="AA167">
            <v>-10983.98</v>
          </cell>
          <cell r="AG167">
            <v>5205450</v>
          </cell>
          <cell r="AJ167" t="str">
            <v>Unrecovered Purchased Gas Cost Adjustme</v>
          </cell>
          <cell r="AM167">
            <v>584472.35</v>
          </cell>
        </row>
        <row r="168">
          <cell r="E168">
            <v>5205610</v>
          </cell>
          <cell r="H168" t="str">
            <v>Gas Withdrawn From Storage (Dr)</v>
          </cell>
          <cell r="K168">
            <v>21285229.879999999</v>
          </cell>
          <cell r="M168">
            <v>3077255.33</v>
          </cell>
          <cell r="S168" t="str">
            <v xml:space="preserve">  TOTAL INTEREST EXPENSE</v>
          </cell>
          <cell r="Y168">
            <v>-11863.47</v>
          </cell>
          <cell r="AA168">
            <v>-10983.98</v>
          </cell>
          <cell r="AG168">
            <v>5205540</v>
          </cell>
          <cell r="AJ168" t="str">
            <v>Exchange Gas - Miscellaneous</v>
          </cell>
          <cell r="AM168">
            <v>94812.46</v>
          </cell>
        </row>
        <row r="169">
          <cell r="E169">
            <v>5205610</v>
          </cell>
          <cell r="H169" t="str">
            <v>Gas Withdrawn From Storage (Dr)</v>
          </cell>
          <cell r="K169">
            <v>693942.45</v>
          </cell>
          <cell r="M169">
            <v>0</v>
          </cell>
          <cell r="S169" t="str">
            <v xml:space="preserve">  TOTAL OTHER (INCOME) EXPENSE</v>
          </cell>
          <cell r="Y169">
            <v>-11863.47</v>
          </cell>
          <cell r="AA169">
            <v>-10983.98</v>
          </cell>
          <cell r="AG169">
            <v>5205540</v>
          </cell>
          <cell r="AJ169" t="str">
            <v>Exchange Gas - Miscellaneous</v>
          </cell>
          <cell r="AM169">
            <v>-18361.7</v>
          </cell>
        </row>
        <row r="170">
          <cell r="E170">
            <v>5205610</v>
          </cell>
          <cell r="H170" t="str">
            <v>Gas Withdrawn From Storage (Dr)</v>
          </cell>
          <cell r="K170">
            <v>4847246.03</v>
          </cell>
          <cell r="M170">
            <v>635250.61</v>
          </cell>
          <cell r="S170" t="str">
            <v xml:space="preserve">  TOTAL INCOME BEFORE TAX &amp; GAIN</v>
          </cell>
          <cell r="Y170">
            <v>-1475584.04</v>
          </cell>
          <cell r="AA170">
            <v>148221.56</v>
          </cell>
          <cell r="AG170">
            <v>5205550</v>
          </cell>
          <cell r="AJ170" t="str">
            <v>Exchange Gas - Misc Affil - 1000 - Peop</v>
          </cell>
          <cell r="AM170">
            <v>-1436962.41</v>
          </cell>
        </row>
        <row r="171">
          <cell r="E171">
            <v>5205620</v>
          </cell>
          <cell r="H171" t="str">
            <v>Gas Delivered To Storage (Cr)</v>
          </cell>
          <cell r="K171">
            <v>-18386588.870000001</v>
          </cell>
          <cell r="M171">
            <v>-18059621.07</v>
          </cell>
          <cell r="AG171">
            <v>5205550</v>
          </cell>
          <cell r="AJ171" t="str">
            <v>Exchange Gas - Misc Affil - 1000 - Peop</v>
          </cell>
          <cell r="AM171">
            <v>1436962.41</v>
          </cell>
        </row>
        <row r="172">
          <cell r="E172">
            <v>5205620</v>
          </cell>
          <cell r="H172" t="str">
            <v>Gas Delivered To Storage (Cr)</v>
          </cell>
          <cell r="K172">
            <v>-756550.45</v>
          </cell>
          <cell r="M172">
            <v>-756550.45</v>
          </cell>
          <cell r="S172" t="str">
            <v>TAXES</v>
          </cell>
          <cell r="AG172">
            <v>5205560</v>
          </cell>
          <cell r="AJ172" t="str">
            <v>Exchange Gas - Transport Imbalance Dt</v>
          </cell>
          <cell r="AM172">
            <v>129275.36</v>
          </cell>
        </row>
        <row r="173">
          <cell r="E173">
            <v>5205620</v>
          </cell>
          <cell r="H173" t="str">
            <v>Gas Delivered To Storage (Cr)</v>
          </cell>
          <cell r="K173">
            <v>-3509834.25</v>
          </cell>
          <cell r="M173">
            <v>-3331693.03</v>
          </cell>
          <cell r="S173" t="str">
            <v>INCOME TAXES - FEDERAL</v>
          </cell>
          <cell r="AG173">
            <v>5205560</v>
          </cell>
          <cell r="AJ173" t="str">
            <v>Exchange Gas - Transport Imbalance Dt</v>
          </cell>
          <cell r="AM173">
            <v>6222.33</v>
          </cell>
        </row>
        <row r="174">
          <cell r="E174">
            <v>5205621</v>
          </cell>
          <cell r="H174" t="str">
            <v>Gas Delivered To Storage (Cr)-NP-1</v>
          </cell>
          <cell r="K174">
            <v>-2088972.01</v>
          </cell>
          <cell r="M174">
            <v>-2088972.01</v>
          </cell>
          <cell r="S174">
            <v>6310010</v>
          </cell>
          <cell r="V174" t="str">
            <v>Federal Income Tax Expense</v>
          </cell>
          <cell r="Y174">
            <v>192431</v>
          </cell>
          <cell r="AA174">
            <v>96529</v>
          </cell>
          <cell r="AG174">
            <v>5205560</v>
          </cell>
          <cell r="AJ174" t="str">
            <v>Exchange Gas - Transport Imbalance Dt</v>
          </cell>
          <cell r="AM174">
            <v>-83493.22</v>
          </cell>
        </row>
        <row r="175">
          <cell r="E175">
            <v>5205700</v>
          </cell>
          <cell r="H175" t="str">
            <v>Gas Admin - 1307(f) - Other Admin Gas S</v>
          </cell>
          <cell r="K175">
            <v>62288.65</v>
          </cell>
          <cell r="M175">
            <v>31001.5</v>
          </cell>
          <cell r="S175">
            <v>6310010</v>
          </cell>
          <cell r="V175" t="str">
            <v>Federal Income Tax Expense</v>
          </cell>
          <cell r="Y175">
            <v>-198730</v>
          </cell>
          <cell r="AA175">
            <v>-158721</v>
          </cell>
          <cell r="AG175">
            <v>5205565</v>
          </cell>
          <cell r="AJ175" t="str">
            <v>Exchange Gas - Misc Affil - 3100 - Peop</v>
          </cell>
          <cell r="AM175">
            <v>1436962.41</v>
          </cell>
        </row>
        <row r="176">
          <cell r="E176">
            <v>5205700</v>
          </cell>
          <cell r="H176" t="str">
            <v>Gas Admin - 1307(f) - Other Admin Gas S</v>
          </cell>
          <cell r="K176">
            <v>10276.48</v>
          </cell>
          <cell r="M176">
            <v>5114.68</v>
          </cell>
          <cell r="S176">
            <v>6310010</v>
          </cell>
          <cell r="V176" t="str">
            <v>Federal Income Tax Expense</v>
          </cell>
          <cell r="Y176">
            <v>37938</v>
          </cell>
          <cell r="AA176">
            <v>13782</v>
          </cell>
          <cell r="AG176">
            <v>5205565</v>
          </cell>
          <cell r="AJ176" t="str">
            <v>Exchange Gas - Misc Affil - 3100 - Peop</v>
          </cell>
          <cell r="AM176">
            <v>-1436962.41</v>
          </cell>
        </row>
        <row r="177">
          <cell r="E177">
            <v>5340100</v>
          </cell>
          <cell r="H177" t="str">
            <v>Transportation of Gas - Commodity Charg</v>
          </cell>
          <cell r="K177">
            <v>2760401.43</v>
          </cell>
          <cell r="M177">
            <v>1293311.8500000001</v>
          </cell>
          <cell r="S177">
            <v>6310010</v>
          </cell>
          <cell r="V177" t="str">
            <v>Federal Income Tax Expense</v>
          </cell>
          <cell r="Y177">
            <v>227938</v>
          </cell>
          <cell r="AA177">
            <v>21523</v>
          </cell>
          <cell r="AG177">
            <v>5205610</v>
          </cell>
          <cell r="AJ177" t="str">
            <v>Gas Withdrawn From Storage (Dr)</v>
          </cell>
          <cell r="AM177">
            <v>21285229.879999999</v>
          </cell>
        </row>
        <row r="178">
          <cell r="E178">
            <v>5340100</v>
          </cell>
          <cell r="H178" t="str">
            <v>Transportation of Gas - Commodity Charg</v>
          </cell>
          <cell r="K178">
            <v>260051.97</v>
          </cell>
          <cell r="M178">
            <v>159001.56</v>
          </cell>
          <cell r="S178">
            <v>6310010</v>
          </cell>
          <cell r="V178" t="str">
            <v>Federal Income Tax Expense</v>
          </cell>
          <cell r="Y178">
            <v>-141785</v>
          </cell>
          <cell r="AA178">
            <v>-144028</v>
          </cell>
          <cell r="AG178">
            <v>5205610</v>
          </cell>
          <cell r="AJ178" t="str">
            <v>Gas Withdrawn From Storage (Dr)</v>
          </cell>
          <cell r="AM178">
            <v>693942.45</v>
          </cell>
        </row>
        <row r="179">
          <cell r="E179">
            <v>5340100</v>
          </cell>
          <cell r="H179" t="str">
            <v>Transportation of Gas - Commodity Charg</v>
          </cell>
          <cell r="K179">
            <v>204480.61</v>
          </cell>
          <cell r="M179">
            <v>52517.48</v>
          </cell>
          <cell r="S179">
            <v>6310010</v>
          </cell>
          <cell r="V179" t="str">
            <v>Federal Income Tax Expense</v>
          </cell>
          <cell r="Y179">
            <v>-143876</v>
          </cell>
          <cell r="AA179">
            <v>0</v>
          </cell>
          <cell r="AG179">
            <v>5205610</v>
          </cell>
          <cell r="AJ179" t="str">
            <v>Gas Withdrawn From Storage (Dr)</v>
          </cell>
          <cell r="AM179">
            <v>476277.46</v>
          </cell>
        </row>
        <row r="180">
          <cell r="E180">
            <v>5340100</v>
          </cell>
          <cell r="H180" t="str">
            <v>Transportation of Gas - Commodity Charg</v>
          </cell>
          <cell r="K180">
            <v>550482.01</v>
          </cell>
          <cell r="M180">
            <v>228668.26</v>
          </cell>
          <cell r="S180">
            <v>6310010</v>
          </cell>
          <cell r="V180" t="str">
            <v>Federal Income Tax Expense</v>
          </cell>
          <cell r="Y180">
            <v>-17276</v>
          </cell>
          <cell r="AA180">
            <v>0</v>
          </cell>
          <cell r="AG180">
            <v>5205610</v>
          </cell>
          <cell r="AJ180" t="str">
            <v>Gas Withdrawn From Storage (Dr)</v>
          </cell>
          <cell r="AM180">
            <v>12399.82</v>
          </cell>
        </row>
        <row r="181">
          <cell r="E181">
            <v>5340101</v>
          </cell>
          <cell r="H181" t="str">
            <v>Transportation of Gas - Demand Charges</v>
          </cell>
          <cell r="K181">
            <v>49349941.950000003</v>
          </cell>
          <cell r="M181">
            <v>12946872.289999999</v>
          </cell>
          <cell r="S181">
            <v>6320040</v>
          </cell>
          <cell r="V181" t="str">
            <v>Defd Federal Income Tax Expense-Plant N</v>
          </cell>
          <cell r="Y181">
            <v>39884</v>
          </cell>
          <cell r="AA181">
            <v>19949</v>
          </cell>
          <cell r="AG181">
            <v>5205610</v>
          </cell>
          <cell r="AJ181" t="str">
            <v>Gas Withdrawn From Storage (Dr)</v>
          </cell>
          <cell r="AM181">
            <v>4847246.03</v>
          </cell>
        </row>
        <row r="182">
          <cell r="E182">
            <v>5340101</v>
          </cell>
          <cell r="H182" t="str">
            <v>Transportation of Gas - Demand Charges</v>
          </cell>
          <cell r="K182">
            <v>534566.28</v>
          </cell>
          <cell r="M182">
            <v>215977.32</v>
          </cell>
          <cell r="S182">
            <v>6320040</v>
          </cell>
          <cell r="V182" t="str">
            <v>Defd Federal Income Tax Expense-Plant N</v>
          </cell>
          <cell r="Y182">
            <v>-893</v>
          </cell>
          <cell r="AA182">
            <v>0</v>
          </cell>
          <cell r="AG182">
            <v>5205620</v>
          </cell>
          <cell r="AJ182" t="str">
            <v>Gas Delivered To Storage (Cr)</v>
          </cell>
          <cell r="AM182">
            <v>-18386588.870000001</v>
          </cell>
        </row>
        <row r="183">
          <cell r="E183">
            <v>5340101</v>
          </cell>
          <cell r="H183" t="str">
            <v>Transportation of Gas - Demand Charges</v>
          </cell>
          <cell r="K183">
            <v>2029515.54</v>
          </cell>
          <cell r="M183">
            <v>869598.95</v>
          </cell>
          <cell r="S183">
            <v>6320050</v>
          </cell>
          <cell r="V183" t="str">
            <v>Defd Federal Income Tax Expense-Other N</v>
          </cell>
          <cell r="Y183">
            <v>-613</v>
          </cell>
          <cell r="AA183">
            <v>1844</v>
          </cell>
          <cell r="AG183">
            <v>5205620</v>
          </cell>
          <cell r="AJ183" t="str">
            <v>Gas Delivered To Storage (Cr)</v>
          </cell>
          <cell r="AM183">
            <v>-756550.45</v>
          </cell>
        </row>
        <row r="184">
          <cell r="E184">
            <v>5340102</v>
          </cell>
          <cell r="H184" t="str">
            <v>Transportation of Gas - Commodity Charg</v>
          </cell>
          <cell r="K184">
            <v>140305.60000000001</v>
          </cell>
          <cell r="M184">
            <v>140305.60000000001</v>
          </cell>
          <cell r="S184">
            <v>6320050</v>
          </cell>
          <cell r="V184" t="str">
            <v>Defd Federal Income Tax Expense-Other N</v>
          </cell>
          <cell r="Y184">
            <v>2532</v>
          </cell>
          <cell r="AA184">
            <v>-12045</v>
          </cell>
          <cell r="AG184">
            <v>5205620</v>
          </cell>
          <cell r="AJ184" t="str">
            <v>Gas Delivered To Storage (Cr)</v>
          </cell>
          <cell r="AM184">
            <v>-3509834.25</v>
          </cell>
        </row>
        <row r="185">
          <cell r="E185">
            <v>5340155</v>
          </cell>
          <cell r="H185" t="str">
            <v>Transm &amp; Compr of Gas by Others Affl-31</v>
          </cell>
          <cell r="K185">
            <v>364756.71</v>
          </cell>
          <cell r="M185">
            <v>157314.57</v>
          </cell>
          <cell r="S185">
            <v>6320050</v>
          </cell>
          <cell r="V185" t="str">
            <v>Defd Federal Income Tax Expense-Other N</v>
          </cell>
          <cell r="Y185">
            <v>133837</v>
          </cell>
          <cell r="AA185">
            <v>133826</v>
          </cell>
          <cell r="AG185">
            <v>5205621</v>
          </cell>
          <cell r="AJ185" t="str">
            <v>Gas Delivered To Storage (Cr)-NP-1</v>
          </cell>
          <cell r="AM185">
            <v>-2088972.01</v>
          </cell>
        </row>
        <row r="186">
          <cell r="E186">
            <v>5340155</v>
          </cell>
          <cell r="H186" t="str">
            <v>Transm &amp; Compr of Gas by Others Affl-31</v>
          </cell>
          <cell r="K186">
            <v>-364756.71</v>
          </cell>
          <cell r="M186">
            <v>-157314.57</v>
          </cell>
          <cell r="S186">
            <v>6320050</v>
          </cell>
          <cell r="V186" t="str">
            <v>Defd Federal Income Tax Expense-Other N</v>
          </cell>
          <cell r="Y186">
            <v>17276</v>
          </cell>
          <cell r="AA186">
            <v>0</v>
          </cell>
          <cell r="AG186">
            <v>5205700</v>
          </cell>
          <cell r="AJ186" t="str">
            <v>Gas Admin - 1307(f) - Other Admin Gas S</v>
          </cell>
          <cell r="AM186">
            <v>62288.65</v>
          </cell>
        </row>
        <row r="187">
          <cell r="E187">
            <v>5340156</v>
          </cell>
          <cell r="H187" t="str">
            <v>Transm &amp; Compr of Gas by Others Affl-16</v>
          </cell>
          <cell r="K187">
            <v>-2135314.2200000002</v>
          </cell>
          <cell r="M187">
            <v>-735300.48</v>
          </cell>
          <cell r="S187" t="str">
            <v xml:space="preserve">  TOTAL INCOME TAXES - FEDERAL</v>
          </cell>
          <cell r="Y187">
            <v>148663</v>
          </cell>
          <cell r="AA187">
            <v>-27341</v>
          </cell>
          <cell r="AG187">
            <v>5205700</v>
          </cell>
          <cell r="AJ187" t="str">
            <v>Gas Admin - 1307(f) - Other Admin Gas S</v>
          </cell>
          <cell r="AM187">
            <v>10276.48</v>
          </cell>
        </row>
        <row r="188">
          <cell r="E188" t="str">
            <v>TOTAL PURCHASED GAS</v>
          </cell>
          <cell r="K188">
            <v>162675607.03999999</v>
          </cell>
          <cell r="M188">
            <v>39787984.030000001</v>
          </cell>
          <cell r="S188" t="str">
            <v>INCOME TAXES - STATE</v>
          </cell>
          <cell r="AG188">
            <v>5340100</v>
          </cell>
          <cell r="AJ188" t="str">
            <v>Transportation of Gas - Commodity Charg</v>
          </cell>
          <cell r="AM188">
            <v>2760401.43</v>
          </cell>
        </row>
        <row r="189">
          <cell r="E189" t="str">
            <v>OPERATIONS &amp; MAINTENANCE EXPENSE</v>
          </cell>
          <cell r="S189">
            <v>6311010</v>
          </cell>
          <cell r="V189" t="str">
            <v>State Income Tax Expense</v>
          </cell>
          <cell r="Y189">
            <v>101709</v>
          </cell>
          <cell r="AA189">
            <v>51024</v>
          </cell>
          <cell r="AG189">
            <v>5340100</v>
          </cell>
          <cell r="AJ189" t="str">
            <v>Transportation of Gas - Commodity Charg</v>
          </cell>
          <cell r="AM189">
            <v>260051.97</v>
          </cell>
        </row>
        <row r="190">
          <cell r="E190" t="str">
            <v>LABOR</v>
          </cell>
          <cell r="S190">
            <v>6311010</v>
          </cell>
          <cell r="V190" t="str">
            <v>State Income Tax Expense</v>
          </cell>
          <cell r="Y190">
            <v>-105032</v>
          </cell>
          <cell r="AA190">
            <v>-83887</v>
          </cell>
          <cell r="AG190">
            <v>5340100</v>
          </cell>
          <cell r="AJ190" t="str">
            <v>Transportation of Gas - Commodity Charg</v>
          </cell>
          <cell r="AM190">
            <v>204480.61</v>
          </cell>
        </row>
        <row r="191">
          <cell r="E191">
            <v>5300110</v>
          </cell>
          <cell r="H191" t="str">
            <v>Salaried - Straight-Time Wages</v>
          </cell>
          <cell r="K191">
            <v>8521610.6799999997</v>
          </cell>
          <cell r="M191">
            <v>4376257.76</v>
          </cell>
          <cell r="S191">
            <v>6311010</v>
          </cell>
          <cell r="V191" t="str">
            <v>State Income Tax Expense</v>
          </cell>
          <cell r="Y191">
            <v>9508</v>
          </cell>
          <cell r="AA191">
            <v>3454</v>
          </cell>
          <cell r="AG191">
            <v>5340100</v>
          </cell>
          <cell r="AJ191" t="str">
            <v>Transportation of Gas - Commodity Charg</v>
          </cell>
          <cell r="AM191">
            <v>550482.01</v>
          </cell>
        </row>
        <row r="192">
          <cell r="E192">
            <v>5300110</v>
          </cell>
          <cell r="H192" t="str">
            <v>Salaried - Straight-Time Wages</v>
          </cell>
          <cell r="K192">
            <v>174259.36</v>
          </cell>
          <cell r="M192">
            <v>88156.59</v>
          </cell>
          <cell r="S192">
            <v>6311010</v>
          </cell>
          <cell r="V192" t="str">
            <v>State Income Tax Expense</v>
          </cell>
          <cell r="Y192">
            <v>57127</v>
          </cell>
          <cell r="AA192">
            <v>5394</v>
          </cell>
          <cell r="AG192">
            <v>5340101</v>
          </cell>
          <cell r="AJ192" t="str">
            <v>Transportation of Gas - Demand Charges</v>
          </cell>
          <cell r="AM192">
            <v>49349941.950000003</v>
          </cell>
        </row>
        <row r="193">
          <cell r="E193">
            <v>5300110</v>
          </cell>
          <cell r="H193" t="str">
            <v>Salaried - Straight-Time Wages</v>
          </cell>
          <cell r="K193">
            <v>329856.65999999997</v>
          </cell>
          <cell r="M193">
            <v>162224.47</v>
          </cell>
          <cell r="S193">
            <v>6311010</v>
          </cell>
          <cell r="V193" t="str">
            <v>State Income Tax Expense</v>
          </cell>
          <cell r="Y193">
            <v>-35535</v>
          </cell>
          <cell r="AA193">
            <v>-36097</v>
          </cell>
          <cell r="AG193">
            <v>5340101</v>
          </cell>
          <cell r="AJ193" t="str">
            <v>Transportation of Gas - Demand Charges</v>
          </cell>
          <cell r="AM193">
            <v>534566.28</v>
          </cell>
        </row>
        <row r="194">
          <cell r="E194">
            <v>5300110</v>
          </cell>
          <cell r="H194" t="str">
            <v>Salaried - Straight-Time Wages</v>
          </cell>
          <cell r="K194">
            <v>3850475</v>
          </cell>
          <cell r="M194">
            <v>1967901.44</v>
          </cell>
          <cell r="S194">
            <v>6311010</v>
          </cell>
          <cell r="V194" t="str">
            <v>State Income Tax Expense</v>
          </cell>
          <cell r="Y194">
            <v>238334.97</v>
          </cell>
          <cell r="AA194">
            <v>-83275</v>
          </cell>
          <cell r="AG194">
            <v>5340101</v>
          </cell>
          <cell r="AJ194" t="str">
            <v>Transportation of Gas - Demand Charges</v>
          </cell>
          <cell r="AM194">
            <v>2029515.54</v>
          </cell>
        </row>
        <row r="195">
          <cell r="E195">
            <v>5300110</v>
          </cell>
          <cell r="H195" t="str">
            <v>Salaried - Straight-Time Wages</v>
          </cell>
          <cell r="K195">
            <v>15215164.470000001</v>
          </cell>
          <cell r="M195">
            <v>7706905.1100000003</v>
          </cell>
          <cell r="S195">
            <v>6311010</v>
          </cell>
          <cell r="V195" t="str">
            <v>State Income Tax Expense</v>
          </cell>
          <cell r="Y195">
            <v>-9131</v>
          </cell>
          <cell r="AA195">
            <v>0</v>
          </cell>
          <cell r="AG195">
            <v>5340102</v>
          </cell>
          <cell r="AJ195" t="str">
            <v>Transportation of Gas - Commodity Charg</v>
          </cell>
          <cell r="AM195">
            <v>140305.60000000001</v>
          </cell>
        </row>
        <row r="196">
          <cell r="E196">
            <v>5300111</v>
          </cell>
          <cell r="H196" t="str">
            <v>Salaried - Straight-Time Wages-2200</v>
          </cell>
          <cell r="K196">
            <v>12053148.49</v>
          </cell>
          <cell r="M196">
            <v>6069439.25</v>
          </cell>
          <cell r="S196">
            <v>6321040</v>
          </cell>
          <cell r="V196" t="str">
            <v>Defd State Income Tax Expense-Plant Non</v>
          </cell>
          <cell r="Y196">
            <v>21077</v>
          </cell>
          <cell r="AA196">
            <v>10542</v>
          </cell>
          <cell r="AG196">
            <v>5340155</v>
          </cell>
          <cell r="AJ196" t="str">
            <v>Transm &amp; Compr of Gas by Others Affl-31</v>
          </cell>
          <cell r="AM196">
            <v>364756.71</v>
          </cell>
        </row>
        <row r="197">
          <cell r="E197">
            <v>5300111</v>
          </cell>
          <cell r="H197" t="str">
            <v>Salaried - Straight-Time Wages-2200</v>
          </cell>
          <cell r="K197">
            <v>230716.93</v>
          </cell>
          <cell r="M197">
            <v>117927.33</v>
          </cell>
          <cell r="S197">
            <v>6321040</v>
          </cell>
          <cell r="V197" t="str">
            <v>Defd State Income Tax Expense-Plant Non</v>
          </cell>
          <cell r="Y197">
            <v>-224</v>
          </cell>
          <cell r="AA197">
            <v>0</v>
          </cell>
          <cell r="AG197">
            <v>5340155</v>
          </cell>
          <cell r="AJ197" t="str">
            <v>Transm &amp; Compr of Gas by Others Affl-31</v>
          </cell>
          <cell r="AM197">
            <v>-364756.71</v>
          </cell>
        </row>
        <row r="198">
          <cell r="E198">
            <v>5300111</v>
          </cell>
          <cell r="H198" t="str">
            <v>Salaried - Straight-Time Wages-2200</v>
          </cell>
          <cell r="K198">
            <v>49130.02</v>
          </cell>
          <cell r="M198">
            <v>24689.64</v>
          </cell>
          <cell r="S198">
            <v>6321050</v>
          </cell>
          <cell r="V198" t="str">
            <v>Defd State Income Tax Expense-Other NC</v>
          </cell>
          <cell r="Y198">
            <v>-326</v>
          </cell>
          <cell r="AA198">
            <v>972</v>
          </cell>
          <cell r="AG198">
            <v>5340156</v>
          </cell>
          <cell r="AJ198" t="str">
            <v>Transm &amp; Compr of Gas by Others Affl-16</v>
          </cell>
          <cell r="AM198">
            <v>842802.34</v>
          </cell>
        </row>
        <row r="199">
          <cell r="E199">
            <v>5300111</v>
          </cell>
          <cell r="H199" t="str">
            <v>Salaried - Straight-Time Wages-2200</v>
          </cell>
          <cell r="K199">
            <v>164510.07999999999</v>
          </cell>
          <cell r="M199">
            <v>70750.259999999995</v>
          </cell>
          <cell r="S199">
            <v>6321050</v>
          </cell>
          <cell r="V199" t="str">
            <v>Defd State Income Tax Expense-Other NC</v>
          </cell>
          <cell r="Y199">
            <v>634</v>
          </cell>
          <cell r="AA199">
            <v>-3019</v>
          </cell>
          <cell r="AG199">
            <v>5340156</v>
          </cell>
          <cell r="AJ199" t="str">
            <v>Transm &amp; Compr of Gas by Others Affl-16</v>
          </cell>
          <cell r="AM199">
            <v>1292511.8799999999</v>
          </cell>
        </row>
        <row r="200">
          <cell r="E200">
            <v>5300111</v>
          </cell>
          <cell r="H200" t="str">
            <v>Salaried - Straight-Time Wages-2200</v>
          </cell>
          <cell r="K200">
            <v>1492325.94</v>
          </cell>
          <cell r="M200">
            <v>748384.17</v>
          </cell>
          <cell r="S200">
            <v>6321050</v>
          </cell>
          <cell r="V200" t="str">
            <v>Defd State Income Tax Expense-Other NC</v>
          </cell>
          <cell r="Y200">
            <v>33543</v>
          </cell>
          <cell r="AA200">
            <v>33540</v>
          </cell>
          <cell r="AG200">
            <v>5340156</v>
          </cell>
          <cell r="AJ200" t="str">
            <v>Transm &amp; Compr of Gas by Others Affl-16</v>
          </cell>
          <cell r="AM200">
            <v>-2135314.2200000002</v>
          </cell>
        </row>
        <row r="201">
          <cell r="E201">
            <v>5300111</v>
          </cell>
          <cell r="H201" t="str">
            <v>Salaried - Straight-Time Wages-2200</v>
          </cell>
          <cell r="K201">
            <v>-14021755.109999999</v>
          </cell>
          <cell r="M201">
            <v>-7047676.4299999997</v>
          </cell>
          <cell r="S201">
            <v>6321050</v>
          </cell>
          <cell r="V201" t="str">
            <v>Defd State Income Tax Expense-Other NC</v>
          </cell>
          <cell r="Y201">
            <v>9131</v>
          </cell>
          <cell r="AA201">
            <v>0</v>
          </cell>
          <cell r="AG201" t="str">
            <v>TOTAL PURCHASED GAS</v>
          </cell>
          <cell r="AM201">
            <v>177049504.83000001</v>
          </cell>
        </row>
        <row r="202">
          <cell r="E202">
            <v>5300120</v>
          </cell>
          <cell r="H202" t="str">
            <v>Salaried - Overtime Wages</v>
          </cell>
          <cell r="K202">
            <v>92961.57</v>
          </cell>
          <cell r="M202">
            <v>35706.699999999997</v>
          </cell>
          <cell r="S202" t="str">
            <v xml:space="preserve">  TOTAL INCOME TAXES - STATE</v>
          </cell>
          <cell r="Y202">
            <v>320815.96999999997</v>
          </cell>
          <cell r="AA202">
            <v>-101352</v>
          </cell>
          <cell r="AG202" t="str">
            <v>OPERATIONS &amp; MAINTENANCE EXPENSE</v>
          </cell>
        </row>
        <row r="203">
          <cell r="E203">
            <v>5300120</v>
          </cell>
          <cell r="H203" t="str">
            <v>Salaried - Overtime Wages</v>
          </cell>
          <cell r="K203">
            <v>1462.9</v>
          </cell>
          <cell r="M203">
            <v>536.54</v>
          </cell>
          <cell r="S203" t="str">
            <v xml:space="preserve">  TOTAL TAXES</v>
          </cell>
          <cell r="Y203">
            <v>469478.97</v>
          </cell>
          <cell r="AA203">
            <v>-128693</v>
          </cell>
          <cell r="AG203" t="str">
            <v>LABOR</v>
          </cell>
        </row>
        <row r="204">
          <cell r="E204">
            <v>5300120</v>
          </cell>
          <cell r="H204" t="str">
            <v>Salaried - Overtime Wages</v>
          </cell>
          <cell r="K204">
            <v>37487.14</v>
          </cell>
          <cell r="M204">
            <v>4211.78</v>
          </cell>
          <cell r="AG204">
            <v>5300110</v>
          </cell>
          <cell r="AJ204" t="str">
            <v>Salaried - Straight-Time Wages</v>
          </cell>
          <cell r="AM204">
            <v>8521610.6799999997</v>
          </cell>
        </row>
        <row r="205">
          <cell r="E205">
            <v>5300120</v>
          </cell>
          <cell r="H205" t="str">
            <v>Salaried - Overtime Wages</v>
          </cell>
          <cell r="K205">
            <v>104832.66</v>
          </cell>
          <cell r="M205">
            <v>55703.35</v>
          </cell>
          <cell r="S205" t="str">
            <v>EQUITY EARNINGS IN SUBSIDIARIES</v>
          </cell>
          <cell r="AG205">
            <v>5300110</v>
          </cell>
          <cell r="AJ205" t="str">
            <v>Salaried - Straight-Time Wages</v>
          </cell>
          <cell r="AM205">
            <v>174259.36</v>
          </cell>
        </row>
        <row r="206">
          <cell r="E206">
            <v>5300120</v>
          </cell>
          <cell r="H206" t="str">
            <v>Salaried - Overtime Wages</v>
          </cell>
          <cell r="K206">
            <v>156658.54</v>
          </cell>
          <cell r="M206">
            <v>76496.3</v>
          </cell>
          <cell r="S206">
            <v>4700030</v>
          </cell>
          <cell r="V206" t="str">
            <v>Equity Earnings in Subsidiary-2100-LDC</v>
          </cell>
          <cell r="Y206">
            <v>-122250049.56999999</v>
          </cell>
          <cell r="AA206">
            <v>-1801553.71</v>
          </cell>
          <cell r="AG206">
            <v>5300110</v>
          </cell>
          <cell r="AJ206" t="str">
            <v>Salaried - Straight-Time Wages</v>
          </cell>
          <cell r="AM206">
            <v>329856.65999999997</v>
          </cell>
        </row>
        <row r="207">
          <cell r="E207">
            <v>5300121</v>
          </cell>
          <cell r="H207" t="str">
            <v>Salaried - Overtime Wages-2200</v>
          </cell>
          <cell r="K207">
            <v>132953.82999999999</v>
          </cell>
          <cell r="M207">
            <v>64318.07</v>
          </cell>
          <cell r="S207">
            <v>4700030</v>
          </cell>
          <cell r="V207" t="str">
            <v>Equity Earnings in Subsidiary-2100-LDC</v>
          </cell>
          <cell r="Y207">
            <v>122250049.56999999</v>
          </cell>
          <cell r="AA207">
            <v>1801553.71</v>
          </cell>
          <cell r="AG207">
            <v>5300110</v>
          </cell>
          <cell r="AJ207" t="str">
            <v>Salaried - Straight-Time Wages</v>
          </cell>
          <cell r="AM207">
            <v>3850475</v>
          </cell>
        </row>
        <row r="208">
          <cell r="E208">
            <v>5300121</v>
          </cell>
          <cell r="H208" t="str">
            <v>Salaried - Overtime Wages-2200</v>
          </cell>
          <cell r="K208">
            <v>2456.11</v>
          </cell>
          <cell r="M208">
            <v>1146.48</v>
          </cell>
          <cell r="S208">
            <v>4700040</v>
          </cell>
          <cell r="V208" t="str">
            <v>Equity Earnings in Subsidiary-2200-PNG</v>
          </cell>
          <cell r="Y208">
            <v>-122250049.56999999</v>
          </cell>
          <cell r="AA208">
            <v>-1801553.71</v>
          </cell>
          <cell r="AG208">
            <v>5300110</v>
          </cell>
          <cell r="AJ208" t="str">
            <v>Salaried - Straight-Time Wages</v>
          </cell>
          <cell r="AM208">
            <v>15215164.470000001</v>
          </cell>
        </row>
        <row r="209">
          <cell r="E209">
            <v>5300121</v>
          </cell>
          <cell r="H209" t="str">
            <v>Salaried - Overtime Wages-2200</v>
          </cell>
          <cell r="K209">
            <v>552.61</v>
          </cell>
          <cell r="M209">
            <v>246.75</v>
          </cell>
          <cell r="S209">
            <v>4700040</v>
          </cell>
          <cell r="V209" t="str">
            <v>Equity Earnings in Subsidiary-2200-PNG</v>
          </cell>
          <cell r="Y209">
            <v>122250049.56999999</v>
          </cell>
          <cell r="AA209">
            <v>1801553.71</v>
          </cell>
          <cell r="AG209">
            <v>5300111</v>
          </cell>
          <cell r="AJ209" t="str">
            <v>Salaried - Straight-Time Wages-2200</v>
          </cell>
          <cell r="AM209">
            <v>12053148.49</v>
          </cell>
        </row>
        <row r="210">
          <cell r="E210">
            <v>5300121</v>
          </cell>
          <cell r="H210" t="str">
            <v>Salaried - Overtime Wages-2200</v>
          </cell>
          <cell r="K210">
            <v>173.28</v>
          </cell>
          <cell r="M210">
            <v>123.99</v>
          </cell>
          <cell r="S210" t="str">
            <v xml:space="preserve">  TOTAL EQUITY EARNINGS IN SUBSIDIARIES</v>
          </cell>
          <cell r="Y210">
            <v>0</v>
          </cell>
          <cell r="AA210">
            <v>0</v>
          </cell>
          <cell r="AG210">
            <v>5300111</v>
          </cell>
          <cell r="AJ210" t="str">
            <v>Salaried - Straight-Time Wages-2200</v>
          </cell>
          <cell r="AM210">
            <v>230716.93</v>
          </cell>
        </row>
        <row r="211">
          <cell r="E211">
            <v>5300121</v>
          </cell>
          <cell r="H211" t="str">
            <v>Salaried - Overtime Wages-2200</v>
          </cell>
          <cell r="K211">
            <v>17453.45</v>
          </cell>
          <cell r="M211">
            <v>8927.51</v>
          </cell>
          <cell r="AG211">
            <v>5300111</v>
          </cell>
          <cell r="AJ211" t="str">
            <v>Salaried - Straight-Time Wages-2200</v>
          </cell>
          <cell r="AM211">
            <v>49130.02</v>
          </cell>
        </row>
        <row r="212">
          <cell r="E212">
            <v>5300121</v>
          </cell>
          <cell r="H212" t="str">
            <v>Salaried - Overtime Wages-2200</v>
          </cell>
          <cell r="K212">
            <v>-153689.43</v>
          </cell>
          <cell r="M212">
            <v>-74837.94</v>
          </cell>
          <cell r="S212" t="str">
            <v xml:space="preserve">  TOTAL NET INCOME</v>
          </cell>
          <cell r="Y212">
            <v>-1006105.07</v>
          </cell>
          <cell r="AA212">
            <v>19528.560000000001</v>
          </cell>
          <cell r="AG212">
            <v>5300111</v>
          </cell>
          <cell r="AJ212" t="str">
            <v>Salaried - Straight-Time Wages-2200</v>
          </cell>
          <cell r="AM212">
            <v>27947.57</v>
          </cell>
        </row>
        <row r="213">
          <cell r="E213">
            <v>5300130</v>
          </cell>
          <cell r="H213" t="str">
            <v>Salaried - Supplemental Pay</v>
          </cell>
          <cell r="K213">
            <v>6390.35</v>
          </cell>
          <cell r="M213">
            <v>1870.18</v>
          </cell>
          <cell r="AG213">
            <v>5300111</v>
          </cell>
          <cell r="AJ213" t="str">
            <v>Salaried - Straight-Time Wages-2200</v>
          </cell>
          <cell r="AM213">
            <v>3976.08</v>
          </cell>
        </row>
        <row r="214">
          <cell r="E214">
            <v>5300130</v>
          </cell>
          <cell r="H214" t="str">
            <v>Salaried - Supplemental Pay</v>
          </cell>
          <cell r="K214">
            <v>1250</v>
          </cell>
          <cell r="M214">
            <v>0</v>
          </cell>
          <cell r="S214" t="str">
            <v>NET INCOME AVAILABLE FOR COMMON</v>
          </cell>
          <cell r="Y214">
            <v>1006105.07</v>
          </cell>
          <cell r="AA214">
            <v>-19528.560000000001</v>
          </cell>
          <cell r="AG214">
            <v>5300111</v>
          </cell>
          <cell r="AJ214" t="str">
            <v>Salaried - Straight-Time Wages-2200</v>
          </cell>
          <cell r="AM214">
            <v>164510.07999999999</v>
          </cell>
        </row>
        <row r="215">
          <cell r="E215">
            <v>5300130</v>
          </cell>
          <cell r="H215" t="str">
            <v>Salaried - Supplemental Pay</v>
          </cell>
          <cell r="K215">
            <v>19500</v>
          </cell>
          <cell r="M215">
            <v>0</v>
          </cell>
          <cell r="AG215">
            <v>5300111</v>
          </cell>
          <cell r="AJ215" t="str">
            <v>Salaried - Straight-Time Wages-2200</v>
          </cell>
          <cell r="AM215">
            <v>1492325.94</v>
          </cell>
        </row>
        <row r="216">
          <cell r="E216">
            <v>5300150</v>
          </cell>
          <cell r="H216" t="str">
            <v>Salaried - Vacation Accrual</v>
          </cell>
          <cell r="K216">
            <v>-1351942.64</v>
          </cell>
          <cell r="M216">
            <v>38635.99</v>
          </cell>
          <cell r="S216" t="str">
            <v xml:space="preserve">  TOTAL NET INCOME AVAILABLE FOR COMMON</v>
          </cell>
          <cell r="Y216">
            <v>0</v>
          </cell>
          <cell r="AA216">
            <v>0</v>
          </cell>
          <cell r="AG216">
            <v>5300111</v>
          </cell>
          <cell r="AJ216" t="str">
            <v>Salaried - Straight-Time Wages-2200</v>
          </cell>
          <cell r="AM216">
            <v>-14021755.109999999</v>
          </cell>
        </row>
        <row r="217">
          <cell r="E217">
            <v>5300150</v>
          </cell>
          <cell r="H217" t="str">
            <v>Salaried - Vacation Accrual</v>
          </cell>
          <cell r="K217">
            <v>-32502.63</v>
          </cell>
          <cell r="M217">
            <v>0</v>
          </cell>
          <cell r="AG217">
            <v>5300120</v>
          </cell>
          <cell r="AJ217" t="str">
            <v>Salaried - Overtime Wages</v>
          </cell>
          <cell r="AM217">
            <v>92961.57</v>
          </cell>
        </row>
        <row r="218">
          <cell r="E218">
            <v>5300150</v>
          </cell>
          <cell r="H218" t="str">
            <v>Salaried - Vacation Accrual</v>
          </cell>
          <cell r="K218">
            <v>-7044.81</v>
          </cell>
          <cell r="M218">
            <v>0</v>
          </cell>
          <cell r="AG218">
            <v>5300120</v>
          </cell>
          <cell r="AJ218" t="str">
            <v>Salaried - Overtime Wages</v>
          </cell>
          <cell r="AM218">
            <v>1462.9</v>
          </cell>
        </row>
        <row r="219">
          <cell r="E219">
            <v>5300150</v>
          </cell>
          <cell r="H219" t="str">
            <v>Salaried - Vacation Accrual</v>
          </cell>
          <cell r="K219">
            <v>-390613.93</v>
          </cell>
          <cell r="M219">
            <v>11191.31</v>
          </cell>
          <cell r="AG219">
            <v>5300120</v>
          </cell>
          <cell r="AJ219" t="str">
            <v>Salaried - Overtime Wages</v>
          </cell>
          <cell r="AM219">
            <v>37487.14</v>
          </cell>
        </row>
        <row r="220">
          <cell r="E220">
            <v>5300150</v>
          </cell>
          <cell r="H220" t="str">
            <v>Salaried - Vacation Accrual</v>
          </cell>
          <cell r="K220">
            <v>-192449.01</v>
          </cell>
          <cell r="M220">
            <v>47469.27</v>
          </cell>
          <cell r="AG220">
            <v>5300120</v>
          </cell>
          <cell r="AJ220" t="str">
            <v>Salaried - Overtime Wages</v>
          </cell>
          <cell r="AM220">
            <v>104832.66</v>
          </cell>
        </row>
        <row r="221">
          <cell r="E221">
            <v>5300151</v>
          </cell>
          <cell r="H221" t="str">
            <v>Salaried - Vacation Accrual 2200</v>
          </cell>
          <cell r="K221">
            <v>-153456.84</v>
          </cell>
          <cell r="M221">
            <v>37926.42</v>
          </cell>
          <cell r="AG221">
            <v>5300120</v>
          </cell>
          <cell r="AJ221" t="str">
            <v>Salaried - Overtime Wages</v>
          </cell>
          <cell r="AM221">
            <v>156658.54</v>
          </cell>
        </row>
        <row r="222">
          <cell r="E222">
            <v>5300151</v>
          </cell>
          <cell r="H222" t="str">
            <v>Salaried - Vacation Accrual 2200</v>
          </cell>
          <cell r="K222">
            <v>-2877.48</v>
          </cell>
          <cell r="M222">
            <v>753.87</v>
          </cell>
          <cell r="AG222">
            <v>5300121</v>
          </cell>
          <cell r="AJ222" t="str">
            <v>Salaried - Overtime Wages-2200</v>
          </cell>
          <cell r="AM222">
            <v>132953.82999999999</v>
          </cell>
        </row>
        <row r="223">
          <cell r="E223">
            <v>5300151</v>
          </cell>
          <cell r="H223" t="str">
            <v>Salaried - Vacation Accrual 2200</v>
          </cell>
          <cell r="K223">
            <v>-626.41</v>
          </cell>
          <cell r="M223">
            <v>158.02000000000001</v>
          </cell>
          <cell r="AG223">
            <v>5300121</v>
          </cell>
          <cell r="AJ223" t="str">
            <v>Salaried - Overtime Wages-2200</v>
          </cell>
          <cell r="AM223">
            <v>2456.11</v>
          </cell>
        </row>
        <row r="224">
          <cell r="E224">
            <v>5300151</v>
          </cell>
          <cell r="H224" t="str">
            <v>Salaried - Vacation Accrual 2200</v>
          </cell>
          <cell r="K224">
            <v>-1699.08</v>
          </cell>
          <cell r="M224">
            <v>531.61</v>
          </cell>
          <cell r="AG224">
            <v>5300121</v>
          </cell>
          <cell r="AJ224" t="str">
            <v>Salaried - Overtime Wages-2200</v>
          </cell>
          <cell r="AM224">
            <v>552.61</v>
          </cell>
        </row>
        <row r="225">
          <cell r="E225">
            <v>5300151</v>
          </cell>
          <cell r="H225" t="str">
            <v>Salaried - Vacation Accrual 2200</v>
          </cell>
          <cell r="K225">
            <v>-19345.580000000002</v>
          </cell>
          <cell r="M225">
            <v>4735.79</v>
          </cell>
          <cell r="AG225">
            <v>5300121</v>
          </cell>
          <cell r="AJ225" t="str">
            <v>Salaried - Overtime Wages-2200</v>
          </cell>
          <cell r="AM225">
            <v>86.51</v>
          </cell>
        </row>
        <row r="226">
          <cell r="E226">
            <v>5300151</v>
          </cell>
          <cell r="H226" t="str">
            <v>Salaried - Vacation Accrual 2200</v>
          </cell>
          <cell r="K226">
            <v>178375.06</v>
          </cell>
          <cell r="M226">
            <v>-44210.94</v>
          </cell>
          <cell r="AG226">
            <v>5300121</v>
          </cell>
          <cell r="AJ226" t="str">
            <v>Salaried - Overtime Wages-2200</v>
          </cell>
          <cell r="AM226">
            <v>13.64</v>
          </cell>
        </row>
        <row r="227">
          <cell r="E227">
            <v>5300170</v>
          </cell>
          <cell r="H227" t="str">
            <v>Salaried - Incentives / Bonuses</v>
          </cell>
          <cell r="K227">
            <v>625</v>
          </cell>
          <cell r="M227">
            <v>300</v>
          </cell>
          <cell r="AG227">
            <v>5300121</v>
          </cell>
          <cell r="AJ227" t="str">
            <v>Salaried - Overtime Wages-2200</v>
          </cell>
          <cell r="AM227">
            <v>173.28</v>
          </cell>
        </row>
        <row r="228">
          <cell r="E228">
            <v>5300170</v>
          </cell>
          <cell r="H228" t="str">
            <v>Salaried - Incentives / Bonuses</v>
          </cell>
          <cell r="K228">
            <v>34189.410000000003</v>
          </cell>
          <cell r="M228">
            <v>200000</v>
          </cell>
          <cell r="AG228">
            <v>5300121</v>
          </cell>
          <cell r="AJ228" t="str">
            <v>Salaried - Overtime Wages-2200</v>
          </cell>
          <cell r="AM228">
            <v>17453.45</v>
          </cell>
        </row>
        <row r="229">
          <cell r="E229">
            <v>5300171</v>
          </cell>
          <cell r="H229" t="str">
            <v>Salaried - Incentives / Bonuses 2200</v>
          </cell>
          <cell r="K229">
            <v>359460.05</v>
          </cell>
          <cell r="M229">
            <v>338022.58</v>
          </cell>
          <cell r="AG229">
            <v>5300121</v>
          </cell>
          <cell r="AJ229" t="str">
            <v>Salaried - Overtime Wages-2200</v>
          </cell>
          <cell r="AM229">
            <v>-153689.43</v>
          </cell>
        </row>
        <row r="230">
          <cell r="E230">
            <v>5300171</v>
          </cell>
          <cell r="H230" t="str">
            <v>Salaried - Incentives / Bonuses 2200</v>
          </cell>
          <cell r="K230">
            <v>6560.31</v>
          </cell>
          <cell r="M230">
            <v>6150.25</v>
          </cell>
          <cell r="AG230">
            <v>5300130</v>
          </cell>
          <cell r="AJ230" t="str">
            <v>Salaried - Supplemental Pay</v>
          </cell>
          <cell r="AM230">
            <v>6390.35</v>
          </cell>
        </row>
        <row r="231">
          <cell r="E231">
            <v>5300171</v>
          </cell>
          <cell r="H231" t="str">
            <v>Salaried - Incentives / Bonuses 2200</v>
          </cell>
          <cell r="K231">
            <v>1239.0899999999999</v>
          </cell>
          <cell r="M231">
            <v>1210.33</v>
          </cell>
          <cell r="AG231">
            <v>5300130</v>
          </cell>
          <cell r="AJ231" t="str">
            <v>Salaried - Supplemental Pay</v>
          </cell>
          <cell r="AM231">
            <v>1250</v>
          </cell>
        </row>
        <row r="232">
          <cell r="E232">
            <v>5300171</v>
          </cell>
          <cell r="H232" t="str">
            <v>Salaried - Incentives / Bonuses 2200</v>
          </cell>
          <cell r="K232">
            <v>6571.81</v>
          </cell>
          <cell r="M232">
            <v>4042.44</v>
          </cell>
          <cell r="AG232">
            <v>5300130</v>
          </cell>
          <cell r="AJ232" t="str">
            <v>Salaried - Supplemental Pay</v>
          </cell>
          <cell r="AM232">
            <v>19500</v>
          </cell>
        </row>
        <row r="233">
          <cell r="E233">
            <v>5300171</v>
          </cell>
          <cell r="H233" t="str">
            <v>Salaried - Incentives / Bonuses 2200</v>
          </cell>
          <cell r="K233">
            <v>38221.15</v>
          </cell>
          <cell r="M233">
            <v>34561.01</v>
          </cell>
          <cell r="AG233">
            <v>5300150</v>
          </cell>
          <cell r="AJ233" t="str">
            <v>Salaried - Vacation Accrual</v>
          </cell>
          <cell r="AM233">
            <v>-1351942.64</v>
          </cell>
        </row>
        <row r="234">
          <cell r="E234">
            <v>5300171</v>
          </cell>
          <cell r="H234" t="str">
            <v>Salaried - Incentives / Bonuses 2200</v>
          </cell>
          <cell r="K234">
            <v>-413232.38</v>
          </cell>
          <cell r="M234">
            <v>-384843.77</v>
          </cell>
          <cell r="AG234">
            <v>5300150</v>
          </cell>
          <cell r="AJ234" t="str">
            <v>Salaried - Vacation Accrual</v>
          </cell>
          <cell r="AM234">
            <v>-32502.63</v>
          </cell>
        </row>
        <row r="235">
          <cell r="E235">
            <v>5300180</v>
          </cell>
          <cell r="H235" t="str">
            <v>Salaried - Annual Incentive</v>
          </cell>
          <cell r="K235">
            <v>255434</v>
          </cell>
          <cell r="M235">
            <v>258658.14</v>
          </cell>
          <cell r="AG235">
            <v>5300150</v>
          </cell>
          <cell r="AJ235" t="str">
            <v>Salaried - Vacation Accrual</v>
          </cell>
          <cell r="AM235">
            <v>-7044.81</v>
          </cell>
        </row>
        <row r="236">
          <cell r="E236">
            <v>5300180</v>
          </cell>
          <cell r="H236" t="str">
            <v>Salaried - Annual Incentive</v>
          </cell>
          <cell r="K236">
            <v>2090.04</v>
          </cell>
          <cell r="M236">
            <v>4382.76</v>
          </cell>
          <cell r="AG236">
            <v>5300150</v>
          </cell>
          <cell r="AJ236" t="str">
            <v>Salaried - Vacation Accrual</v>
          </cell>
          <cell r="AM236">
            <v>-390613.93</v>
          </cell>
        </row>
        <row r="237">
          <cell r="E237">
            <v>5300180</v>
          </cell>
          <cell r="H237" t="str">
            <v>Salaried - Annual Incentive</v>
          </cell>
          <cell r="K237">
            <v>7627.66</v>
          </cell>
          <cell r="M237">
            <v>4199.5</v>
          </cell>
          <cell r="AG237">
            <v>5300150</v>
          </cell>
          <cell r="AJ237" t="str">
            <v>Salaried - Vacation Accrual</v>
          </cell>
          <cell r="AM237">
            <v>-192449.01</v>
          </cell>
        </row>
        <row r="238">
          <cell r="E238">
            <v>5300180</v>
          </cell>
          <cell r="H238" t="str">
            <v>Salaried - Annual Incentive</v>
          </cell>
          <cell r="K238">
            <v>424128</v>
          </cell>
          <cell r="M238">
            <v>212064</v>
          </cell>
          <cell r="AG238">
            <v>5300151</v>
          </cell>
          <cell r="AJ238" t="str">
            <v>Salaried - Vacation Accrual 2200</v>
          </cell>
          <cell r="AM238">
            <v>-153456.84</v>
          </cell>
        </row>
        <row r="239">
          <cell r="E239">
            <v>5300180</v>
          </cell>
          <cell r="H239" t="str">
            <v>Salaried - Annual Incentive</v>
          </cell>
          <cell r="K239">
            <v>1550842.66</v>
          </cell>
          <cell r="M239">
            <v>746630.33</v>
          </cell>
          <cell r="AG239">
            <v>5300151</v>
          </cell>
          <cell r="AJ239" t="str">
            <v>Salaried - Vacation Accrual 2200</v>
          </cell>
          <cell r="AM239">
            <v>-2877.48</v>
          </cell>
        </row>
        <row r="240">
          <cell r="E240">
            <v>5300180</v>
          </cell>
          <cell r="H240" t="str">
            <v>Salaried - Annual Incentive</v>
          </cell>
          <cell r="K240">
            <v>-28334.240000000002</v>
          </cell>
          <cell r="M240">
            <v>0</v>
          </cell>
          <cell r="AG240">
            <v>5300151</v>
          </cell>
          <cell r="AJ240" t="str">
            <v>Salaried - Vacation Accrual 2200</v>
          </cell>
          <cell r="AM240">
            <v>-626.41</v>
          </cell>
        </row>
        <row r="241">
          <cell r="E241">
            <v>5300181</v>
          </cell>
          <cell r="H241" t="str">
            <v>Salaried - Annual Incentive - 2200</v>
          </cell>
          <cell r="K241">
            <v>1202184.29</v>
          </cell>
          <cell r="M241">
            <v>569355.22</v>
          </cell>
          <cell r="AG241">
            <v>5300151</v>
          </cell>
          <cell r="AJ241" t="str">
            <v>Salaried - Vacation Accrual 2200</v>
          </cell>
          <cell r="AM241">
            <v>-348.42</v>
          </cell>
        </row>
        <row r="242">
          <cell r="E242">
            <v>5300181</v>
          </cell>
          <cell r="H242" t="str">
            <v>Salaried - Annual Incentive - 2200</v>
          </cell>
          <cell r="K242">
            <v>22569.81</v>
          </cell>
          <cell r="M242">
            <v>10788.33</v>
          </cell>
          <cell r="AG242">
            <v>5300151</v>
          </cell>
          <cell r="AJ242" t="str">
            <v>Salaried - Vacation Accrual 2200</v>
          </cell>
          <cell r="AM242">
            <v>-21.25</v>
          </cell>
        </row>
        <row r="243">
          <cell r="E243">
            <v>5300181</v>
          </cell>
          <cell r="H243" t="str">
            <v>Salaried - Annual Incentive - 2200</v>
          </cell>
          <cell r="K243">
            <v>4816.03</v>
          </cell>
          <cell r="M243">
            <v>2257.5</v>
          </cell>
          <cell r="AG243">
            <v>5300151</v>
          </cell>
          <cell r="AJ243" t="str">
            <v>Salaried - Vacation Accrual 2200</v>
          </cell>
          <cell r="AM243">
            <v>-1699.08</v>
          </cell>
        </row>
        <row r="244">
          <cell r="E244">
            <v>5300181</v>
          </cell>
          <cell r="H244" t="str">
            <v>Salaried - Annual Incentive - 2200</v>
          </cell>
          <cell r="K244">
            <v>17832.25</v>
          </cell>
          <cell r="M244">
            <v>7023.92</v>
          </cell>
          <cell r="AG244">
            <v>5300151</v>
          </cell>
          <cell r="AJ244" t="str">
            <v>Salaried - Vacation Accrual 2200</v>
          </cell>
          <cell r="AM244">
            <v>-19345.580000000002</v>
          </cell>
        </row>
        <row r="245">
          <cell r="E245">
            <v>5300181</v>
          </cell>
          <cell r="H245" t="str">
            <v>Salaried - Annual Incentive - 2200</v>
          </cell>
          <cell r="K245">
            <v>141605.01999999999</v>
          </cell>
          <cell r="M245">
            <v>66354</v>
          </cell>
          <cell r="AG245">
            <v>5300151</v>
          </cell>
          <cell r="AJ245" t="str">
            <v>Salaried - Vacation Accrual 2200</v>
          </cell>
          <cell r="AM245">
            <v>178375.06</v>
          </cell>
        </row>
        <row r="246">
          <cell r="E246">
            <v>5300181</v>
          </cell>
          <cell r="H246" t="str">
            <v>Salaried - Annual Incentive - 2200</v>
          </cell>
          <cell r="K246">
            <v>-1391332.38</v>
          </cell>
          <cell r="M246">
            <v>-656924.11</v>
          </cell>
          <cell r="AG246">
            <v>5300170</v>
          </cell>
          <cell r="AJ246" t="str">
            <v>Salaried - Incentives / Bonuses</v>
          </cell>
          <cell r="AM246">
            <v>625</v>
          </cell>
        </row>
        <row r="247">
          <cell r="E247">
            <v>5300186</v>
          </cell>
          <cell r="H247" t="str">
            <v>Performance Share Unit Amortization</v>
          </cell>
          <cell r="K247">
            <v>18649.57</v>
          </cell>
          <cell r="M247">
            <v>13708.64</v>
          </cell>
          <cell r="AG247">
            <v>5300170</v>
          </cell>
          <cell r="AJ247" t="str">
            <v>Salaried - Incentives / Bonuses</v>
          </cell>
          <cell r="AM247">
            <v>34189.410000000003</v>
          </cell>
        </row>
        <row r="248">
          <cell r="E248">
            <v>5300186</v>
          </cell>
          <cell r="H248" t="str">
            <v>Performance Share Unit Amortization</v>
          </cell>
          <cell r="K248">
            <v>4618.76</v>
          </cell>
          <cell r="M248">
            <v>3445.14</v>
          </cell>
          <cell r="AG248">
            <v>5300171</v>
          </cell>
          <cell r="AJ248" t="str">
            <v>Salaried - Incentives / Bonuses 2200</v>
          </cell>
          <cell r="AM248">
            <v>359460.05</v>
          </cell>
        </row>
        <row r="249">
          <cell r="E249">
            <v>5300186</v>
          </cell>
          <cell r="H249" t="str">
            <v>Performance Share Unit Amortization</v>
          </cell>
          <cell r="K249">
            <v>364788.61</v>
          </cell>
          <cell r="M249">
            <v>215469.55</v>
          </cell>
          <cell r="AG249">
            <v>5300171</v>
          </cell>
          <cell r="AJ249" t="str">
            <v>Salaried - Incentives / Bonuses 2200</v>
          </cell>
          <cell r="AM249">
            <v>6560.31</v>
          </cell>
        </row>
        <row r="250">
          <cell r="E250">
            <v>5300187</v>
          </cell>
          <cell r="H250" t="str">
            <v>Restricted Stock Unit Amortization</v>
          </cell>
          <cell r="K250">
            <v>11388.24</v>
          </cell>
          <cell r="M250">
            <v>8431.74</v>
          </cell>
          <cell r="AG250">
            <v>5300171</v>
          </cell>
          <cell r="AJ250" t="str">
            <v>Salaried - Incentives / Bonuses 2200</v>
          </cell>
          <cell r="AM250">
            <v>1239.0899999999999</v>
          </cell>
        </row>
        <row r="251">
          <cell r="E251">
            <v>5300187</v>
          </cell>
          <cell r="H251" t="str">
            <v>Restricted Stock Unit Amortization</v>
          </cell>
          <cell r="K251">
            <v>2692.32</v>
          </cell>
          <cell r="M251">
            <v>2008.2</v>
          </cell>
          <cell r="AG251">
            <v>5300171</v>
          </cell>
          <cell r="AJ251" t="str">
            <v>Salaried - Incentives / Bonuses 2200</v>
          </cell>
          <cell r="AM251">
            <v>593.4</v>
          </cell>
        </row>
        <row r="252">
          <cell r="E252">
            <v>5300187</v>
          </cell>
          <cell r="H252" t="str">
            <v>Restricted Stock Unit Amortization</v>
          </cell>
          <cell r="K252">
            <v>179775.04</v>
          </cell>
          <cell r="M252">
            <v>111351.1</v>
          </cell>
          <cell r="AG252">
            <v>5300171</v>
          </cell>
          <cell r="AJ252" t="str">
            <v>Salaried - Incentives / Bonuses 2200</v>
          </cell>
          <cell r="AM252">
            <v>586.57000000000005</v>
          </cell>
        </row>
        <row r="253">
          <cell r="E253">
            <v>5300210</v>
          </cell>
          <cell r="H253" t="str">
            <v>Hourly - Straight-Time Wages</v>
          </cell>
          <cell r="K253">
            <v>29640554.329999998</v>
          </cell>
          <cell r="M253">
            <v>14967643.74</v>
          </cell>
          <cell r="AG253">
            <v>5300171</v>
          </cell>
          <cell r="AJ253" t="str">
            <v>Salaried - Incentives / Bonuses 2200</v>
          </cell>
          <cell r="AM253">
            <v>6571.81</v>
          </cell>
        </row>
        <row r="254">
          <cell r="E254">
            <v>5300210</v>
          </cell>
          <cell r="H254" t="str">
            <v>Hourly - Straight-Time Wages</v>
          </cell>
          <cell r="K254">
            <v>756588.67</v>
          </cell>
          <cell r="M254">
            <v>378534.45</v>
          </cell>
          <cell r="AG254">
            <v>5300171</v>
          </cell>
          <cell r="AJ254" t="str">
            <v>Salaried - Incentives / Bonuses 2200</v>
          </cell>
          <cell r="AM254">
            <v>38221.15</v>
          </cell>
        </row>
        <row r="255">
          <cell r="E255">
            <v>5300210</v>
          </cell>
          <cell r="H255" t="str">
            <v>Hourly - Straight-Time Wages</v>
          </cell>
          <cell r="K255">
            <v>2365743.67</v>
          </cell>
          <cell r="M255">
            <v>1208159.6100000001</v>
          </cell>
          <cell r="AG255">
            <v>5300171</v>
          </cell>
          <cell r="AJ255" t="str">
            <v>Salaried - Incentives / Bonuses 2200</v>
          </cell>
          <cell r="AM255">
            <v>-413232.38</v>
          </cell>
        </row>
        <row r="256">
          <cell r="E256">
            <v>5300211</v>
          </cell>
          <cell r="H256" t="str">
            <v>Hourly - Straight-Time Wages - 2200</v>
          </cell>
          <cell r="K256">
            <v>2088047.85</v>
          </cell>
          <cell r="M256">
            <v>1074859.18</v>
          </cell>
          <cell r="AG256">
            <v>5300180</v>
          </cell>
          <cell r="AJ256" t="str">
            <v>Salaried - Annual Incentive</v>
          </cell>
          <cell r="AM256">
            <v>255434</v>
          </cell>
        </row>
        <row r="257">
          <cell r="E257">
            <v>5300211</v>
          </cell>
          <cell r="H257" t="str">
            <v>Hourly - Straight-Time Wages - 2200</v>
          </cell>
          <cell r="K257">
            <v>42404.05</v>
          </cell>
          <cell r="M257">
            <v>21787.3</v>
          </cell>
          <cell r="AG257">
            <v>5300180</v>
          </cell>
          <cell r="AJ257" t="str">
            <v>Salaried - Annual Incentive</v>
          </cell>
          <cell r="AM257">
            <v>2090.04</v>
          </cell>
        </row>
        <row r="258">
          <cell r="E258">
            <v>5300211</v>
          </cell>
          <cell r="H258" t="str">
            <v>Hourly - Straight-Time Wages - 2200</v>
          </cell>
          <cell r="K258">
            <v>9625.6299999999992</v>
          </cell>
          <cell r="M258">
            <v>4953.4399999999996</v>
          </cell>
          <cell r="AG258">
            <v>5300180</v>
          </cell>
          <cell r="AJ258" t="str">
            <v>Salaried - Annual Incentive</v>
          </cell>
          <cell r="AM258">
            <v>7627.66</v>
          </cell>
        </row>
        <row r="259">
          <cell r="E259">
            <v>5300211</v>
          </cell>
          <cell r="H259" t="str">
            <v>Hourly - Straight-Time Wages - 2200</v>
          </cell>
          <cell r="K259">
            <v>18651.46</v>
          </cell>
          <cell r="M259">
            <v>0</v>
          </cell>
          <cell r="AG259">
            <v>5300180</v>
          </cell>
          <cell r="AJ259" t="str">
            <v>Salaried - Annual Incentive</v>
          </cell>
          <cell r="AM259">
            <v>424128</v>
          </cell>
        </row>
        <row r="260">
          <cell r="E260">
            <v>5300211</v>
          </cell>
          <cell r="H260" t="str">
            <v>Hourly - Straight-Time Wages - 2200</v>
          </cell>
          <cell r="K260">
            <v>207014.68</v>
          </cell>
          <cell r="M260">
            <v>106559.69</v>
          </cell>
          <cell r="AG260">
            <v>5300180</v>
          </cell>
          <cell r="AJ260" t="str">
            <v>Salaried - Annual Incentive</v>
          </cell>
          <cell r="AM260">
            <v>1550842.66</v>
          </cell>
        </row>
        <row r="261">
          <cell r="E261">
            <v>5300211</v>
          </cell>
          <cell r="H261" t="str">
            <v>Hourly - Straight-Time Wages - 2200</v>
          </cell>
          <cell r="K261">
            <v>-2365743.67</v>
          </cell>
          <cell r="M261">
            <v>-1208159.6100000001</v>
          </cell>
          <cell r="AG261">
            <v>5300180</v>
          </cell>
          <cell r="AJ261" t="str">
            <v>Salaried - Annual Incentive</v>
          </cell>
          <cell r="AM261">
            <v>-28334.240000000002</v>
          </cell>
        </row>
        <row r="262">
          <cell r="E262">
            <v>5300220</v>
          </cell>
          <cell r="H262" t="str">
            <v>Hourly - Overtime Wages</v>
          </cell>
          <cell r="K262">
            <v>5963148.5300000003</v>
          </cell>
          <cell r="M262">
            <v>2656593.2000000002</v>
          </cell>
          <cell r="AG262">
            <v>5300181</v>
          </cell>
          <cell r="AJ262" t="str">
            <v>Salaried - Annual Incentive - 2200</v>
          </cell>
          <cell r="AM262">
            <v>1202184.29</v>
          </cell>
        </row>
        <row r="263">
          <cell r="E263">
            <v>5300220</v>
          </cell>
          <cell r="H263" t="str">
            <v>Hourly - Overtime Wages</v>
          </cell>
          <cell r="K263">
            <v>60629.89</v>
          </cell>
          <cell r="M263">
            <v>29822.880000000001</v>
          </cell>
          <cell r="AG263">
            <v>5300181</v>
          </cell>
          <cell r="AJ263" t="str">
            <v>Salaried - Annual Incentive - 2200</v>
          </cell>
          <cell r="AM263">
            <v>22569.81</v>
          </cell>
        </row>
        <row r="264">
          <cell r="E264">
            <v>5300220</v>
          </cell>
          <cell r="H264" t="str">
            <v>Hourly - Overtime Wages</v>
          </cell>
          <cell r="K264">
            <v>53308.4</v>
          </cell>
          <cell r="M264">
            <v>47304.2</v>
          </cell>
          <cell r="AG264">
            <v>5300181</v>
          </cell>
          <cell r="AJ264" t="str">
            <v>Salaried - Annual Incentive - 2200</v>
          </cell>
          <cell r="AM264">
            <v>4816.03</v>
          </cell>
        </row>
        <row r="265">
          <cell r="E265">
            <v>5300221</v>
          </cell>
          <cell r="H265" t="str">
            <v>Hourly - Overtime Wages - 2200</v>
          </cell>
          <cell r="K265">
            <v>47280.53</v>
          </cell>
          <cell r="M265">
            <v>41962.87</v>
          </cell>
          <cell r="AG265">
            <v>5300181</v>
          </cell>
          <cell r="AJ265" t="str">
            <v>Salaried - Annual Incentive - 2200</v>
          </cell>
          <cell r="AM265">
            <v>1607.61</v>
          </cell>
        </row>
        <row r="266">
          <cell r="E266">
            <v>5300221</v>
          </cell>
          <cell r="H266" t="str">
            <v>Hourly - Overtime Wages - 2200</v>
          </cell>
          <cell r="K266">
            <v>964.25</v>
          </cell>
          <cell r="M266">
            <v>853.99</v>
          </cell>
          <cell r="AG266">
            <v>5300181</v>
          </cell>
          <cell r="AJ266" t="str">
            <v>Salaried - Annual Incentive - 2200</v>
          </cell>
          <cell r="AM266">
            <v>717.37</v>
          </cell>
        </row>
        <row r="267">
          <cell r="E267">
            <v>5300221</v>
          </cell>
          <cell r="H267" t="str">
            <v>Hourly - Overtime Wages - 2200</v>
          </cell>
          <cell r="K267">
            <v>221.77</v>
          </cell>
          <cell r="M267">
            <v>195.48</v>
          </cell>
          <cell r="AG267">
            <v>5300181</v>
          </cell>
          <cell r="AJ267" t="str">
            <v>Salaried - Annual Incentive - 2200</v>
          </cell>
          <cell r="AM267">
            <v>17832.25</v>
          </cell>
        </row>
        <row r="268">
          <cell r="E268">
            <v>5300221</v>
          </cell>
          <cell r="H268" t="str">
            <v>Hourly - Overtime Wages - 2200</v>
          </cell>
          <cell r="K268">
            <v>-57.08</v>
          </cell>
          <cell r="M268">
            <v>0</v>
          </cell>
          <cell r="AG268">
            <v>5300181</v>
          </cell>
          <cell r="AJ268" t="str">
            <v>Salaried - Annual Incentive - 2200</v>
          </cell>
          <cell r="AM268">
            <v>141605.01999999999</v>
          </cell>
        </row>
        <row r="269">
          <cell r="E269">
            <v>5300221</v>
          </cell>
          <cell r="H269" t="str">
            <v>Hourly - Overtime Wages - 2200</v>
          </cell>
          <cell r="K269">
            <v>4721.3999999999996</v>
          </cell>
          <cell r="M269">
            <v>4177.55</v>
          </cell>
          <cell r="AG269">
            <v>5300181</v>
          </cell>
          <cell r="AJ269" t="str">
            <v>Salaried - Annual Incentive - 2200</v>
          </cell>
          <cell r="AM269">
            <v>-1391332.38</v>
          </cell>
        </row>
        <row r="270">
          <cell r="E270">
            <v>5300221</v>
          </cell>
          <cell r="H270" t="str">
            <v>Hourly - Overtime Wages - 2200</v>
          </cell>
          <cell r="K270">
            <v>-53130.87</v>
          </cell>
          <cell r="M270">
            <v>-47189.89</v>
          </cell>
          <cell r="AG270">
            <v>5300186</v>
          </cell>
          <cell r="AJ270" t="str">
            <v>Performance Share Unit Amortization</v>
          </cell>
          <cell r="AM270">
            <v>18649.57</v>
          </cell>
        </row>
        <row r="271">
          <cell r="E271">
            <v>5300230</v>
          </cell>
          <cell r="H271" t="str">
            <v>Hourly - Supplemental Pay</v>
          </cell>
          <cell r="K271">
            <v>19338.93</v>
          </cell>
          <cell r="M271">
            <v>8067.08</v>
          </cell>
          <cell r="AG271">
            <v>5300186</v>
          </cell>
          <cell r="AJ271" t="str">
            <v>Performance Share Unit Amortization</v>
          </cell>
          <cell r="AM271">
            <v>4618.76</v>
          </cell>
        </row>
        <row r="272">
          <cell r="E272">
            <v>5300230</v>
          </cell>
          <cell r="H272" t="str">
            <v>Hourly - Supplemental Pay</v>
          </cell>
          <cell r="K272">
            <v>750</v>
          </cell>
          <cell r="M272">
            <v>350</v>
          </cell>
          <cell r="AG272">
            <v>5300186</v>
          </cell>
          <cell r="AJ272" t="str">
            <v>Performance Share Unit Amortization</v>
          </cell>
          <cell r="AM272">
            <v>364788.61</v>
          </cell>
        </row>
        <row r="273">
          <cell r="E273">
            <v>5300270</v>
          </cell>
          <cell r="H273" t="str">
            <v>Hourly - Incentives / Bonuses</v>
          </cell>
          <cell r="K273">
            <v>36550</v>
          </cell>
          <cell r="M273">
            <v>250</v>
          </cell>
          <cell r="AG273">
            <v>5300187</v>
          </cell>
          <cell r="AJ273" t="str">
            <v>Restricted Stock Unit Amortization</v>
          </cell>
          <cell r="AM273">
            <v>11388.24</v>
          </cell>
        </row>
        <row r="274">
          <cell r="E274">
            <v>5300270</v>
          </cell>
          <cell r="H274" t="str">
            <v>Hourly - Incentives / Bonuses</v>
          </cell>
          <cell r="K274">
            <v>550</v>
          </cell>
          <cell r="M274">
            <v>0</v>
          </cell>
          <cell r="AG274">
            <v>5300187</v>
          </cell>
          <cell r="AJ274" t="str">
            <v>Restricted Stock Unit Amortization</v>
          </cell>
          <cell r="AM274">
            <v>2692.32</v>
          </cell>
        </row>
        <row r="275">
          <cell r="E275">
            <v>5300270</v>
          </cell>
          <cell r="H275" t="str">
            <v>Hourly - Incentives / Bonuses</v>
          </cell>
          <cell r="K275">
            <v>64630</v>
          </cell>
          <cell r="M275">
            <v>27980</v>
          </cell>
          <cell r="AG275">
            <v>5300187</v>
          </cell>
          <cell r="AJ275" t="str">
            <v>Restricted Stock Unit Amortization</v>
          </cell>
          <cell r="AM275">
            <v>179775.04</v>
          </cell>
        </row>
        <row r="276">
          <cell r="E276">
            <v>5300271</v>
          </cell>
          <cell r="H276" t="str">
            <v>Hourly - Incentives / Bonuses 2200</v>
          </cell>
          <cell r="K276">
            <v>57456.4</v>
          </cell>
          <cell r="M276">
            <v>24891.01</v>
          </cell>
          <cell r="AG276">
            <v>5300210</v>
          </cell>
          <cell r="AJ276" t="str">
            <v>Hourly - Straight-Time Wages</v>
          </cell>
          <cell r="AM276">
            <v>29640554.329999998</v>
          </cell>
        </row>
        <row r="277">
          <cell r="E277">
            <v>5300271</v>
          </cell>
          <cell r="H277" t="str">
            <v>Hourly - Incentives / Bonuses 2200</v>
          </cell>
          <cell r="K277">
            <v>1169.01</v>
          </cell>
          <cell r="M277">
            <v>506.43</v>
          </cell>
          <cell r="AG277">
            <v>5300210</v>
          </cell>
          <cell r="AJ277" t="str">
            <v>Hourly - Straight-Time Wages</v>
          </cell>
          <cell r="AM277">
            <v>756588.67</v>
          </cell>
        </row>
        <row r="278">
          <cell r="E278">
            <v>5300271</v>
          </cell>
          <cell r="H278" t="str">
            <v>Hourly - Incentives / Bonuses 2200</v>
          </cell>
          <cell r="K278">
            <v>264.82</v>
          </cell>
          <cell r="M278">
            <v>114.72</v>
          </cell>
          <cell r="AG278">
            <v>5300210</v>
          </cell>
          <cell r="AJ278" t="str">
            <v>Hourly - Straight-Time Wages</v>
          </cell>
          <cell r="AM278">
            <v>2365743.67</v>
          </cell>
        </row>
        <row r="279">
          <cell r="E279">
            <v>5300271</v>
          </cell>
          <cell r="H279" t="str">
            <v>Hourly - Incentives / Bonuses 2200</v>
          </cell>
          <cell r="K279">
            <v>43.2</v>
          </cell>
          <cell r="M279">
            <v>0</v>
          </cell>
          <cell r="AG279">
            <v>5300211</v>
          </cell>
          <cell r="AJ279" t="str">
            <v>Hourly - Straight-Time Wages - 2200</v>
          </cell>
          <cell r="AM279">
            <v>2088047.85</v>
          </cell>
        </row>
        <row r="280">
          <cell r="E280">
            <v>5300271</v>
          </cell>
          <cell r="H280" t="str">
            <v>Hourly - Incentives / Bonuses 2200</v>
          </cell>
          <cell r="K280">
            <v>5696.57</v>
          </cell>
          <cell r="M280">
            <v>2467.84</v>
          </cell>
          <cell r="AG280">
            <v>5300211</v>
          </cell>
          <cell r="AJ280" t="str">
            <v>Hourly - Straight-Time Wages - 2200</v>
          </cell>
          <cell r="AM280">
            <v>42404.05</v>
          </cell>
        </row>
        <row r="281">
          <cell r="E281">
            <v>5300271</v>
          </cell>
          <cell r="H281" t="str">
            <v>Hourly - Incentives / Bonuses 2200</v>
          </cell>
          <cell r="K281">
            <v>-64630</v>
          </cell>
          <cell r="M281">
            <v>-27980</v>
          </cell>
          <cell r="AG281">
            <v>5300211</v>
          </cell>
          <cell r="AJ281" t="str">
            <v>Hourly - Straight-Time Wages - 2200</v>
          </cell>
          <cell r="AM281">
            <v>9625.6299999999992</v>
          </cell>
        </row>
        <row r="282">
          <cell r="E282">
            <v>5300280</v>
          </cell>
          <cell r="H282" t="str">
            <v>Hourly - Annual Incentive</v>
          </cell>
          <cell r="K282">
            <v>1778568</v>
          </cell>
          <cell r="M282">
            <v>942572</v>
          </cell>
          <cell r="AG282">
            <v>5300211</v>
          </cell>
          <cell r="AJ282" t="str">
            <v>Hourly - Straight-Time Wages - 2200</v>
          </cell>
          <cell r="AM282">
            <v>18651.46</v>
          </cell>
        </row>
        <row r="283">
          <cell r="E283">
            <v>5300280</v>
          </cell>
          <cell r="H283" t="str">
            <v>Hourly - Annual Incentive</v>
          </cell>
          <cell r="K283">
            <v>37826</v>
          </cell>
          <cell r="M283">
            <v>18738</v>
          </cell>
          <cell r="AG283">
            <v>5300211</v>
          </cell>
          <cell r="AJ283" t="str">
            <v>Hourly - Straight-Time Wages - 2200</v>
          </cell>
          <cell r="AM283">
            <v>207014.68</v>
          </cell>
        </row>
        <row r="284">
          <cell r="E284">
            <v>5300280</v>
          </cell>
          <cell r="H284" t="str">
            <v>Hourly - Annual Incentive</v>
          </cell>
          <cell r="K284">
            <v>183215</v>
          </cell>
          <cell r="M284">
            <v>94419</v>
          </cell>
          <cell r="AG284">
            <v>5300211</v>
          </cell>
          <cell r="AJ284" t="str">
            <v>Hourly - Straight-Time Wages - 2200</v>
          </cell>
          <cell r="AM284">
            <v>-2365743.67</v>
          </cell>
        </row>
        <row r="285">
          <cell r="E285">
            <v>5300281</v>
          </cell>
          <cell r="H285" t="str">
            <v>Hourly - Annual Incentive - 2200</v>
          </cell>
          <cell r="K285">
            <v>161592.99</v>
          </cell>
          <cell r="M285">
            <v>84001.46</v>
          </cell>
          <cell r="AG285">
            <v>5300220</v>
          </cell>
          <cell r="AJ285" t="str">
            <v>Hourly - Overtime Wages</v>
          </cell>
          <cell r="AM285">
            <v>5963148.5300000003</v>
          </cell>
        </row>
        <row r="286">
          <cell r="E286">
            <v>5300281</v>
          </cell>
          <cell r="H286" t="str">
            <v>Hourly - Annual Incentive - 2200</v>
          </cell>
          <cell r="K286">
            <v>3281.51</v>
          </cell>
          <cell r="M286">
            <v>1702.66</v>
          </cell>
          <cell r="AG286">
            <v>5300220</v>
          </cell>
          <cell r="AJ286" t="str">
            <v>Hourly - Overtime Wages</v>
          </cell>
          <cell r="AM286">
            <v>60629.89</v>
          </cell>
        </row>
        <row r="287">
          <cell r="E287">
            <v>5300281</v>
          </cell>
          <cell r="H287" t="str">
            <v>Hourly - Annual Incentive - 2200</v>
          </cell>
          <cell r="K287">
            <v>744.94</v>
          </cell>
          <cell r="M287">
            <v>387.12</v>
          </cell>
          <cell r="AG287">
            <v>5300220</v>
          </cell>
          <cell r="AJ287" t="str">
            <v>Hourly - Overtime Wages</v>
          </cell>
          <cell r="AM287">
            <v>53308.4</v>
          </cell>
        </row>
        <row r="288">
          <cell r="E288">
            <v>5300281</v>
          </cell>
          <cell r="H288" t="str">
            <v>Hourly - Annual Incentive - 2200</v>
          </cell>
          <cell r="K288">
            <v>1574.78</v>
          </cell>
          <cell r="M288">
            <v>0</v>
          </cell>
          <cell r="AG288">
            <v>5300221</v>
          </cell>
          <cell r="AJ288" t="str">
            <v>Hourly - Overtime Wages - 2200</v>
          </cell>
          <cell r="AM288">
            <v>47280.53</v>
          </cell>
        </row>
        <row r="289">
          <cell r="E289">
            <v>5300281</v>
          </cell>
          <cell r="H289" t="str">
            <v>Hourly - Annual Incentive - 2200</v>
          </cell>
          <cell r="K289">
            <v>16020.78</v>
          </cell>
          <cell r="M289">
            <v>8327.76</v>
          </cell>
          <cell r="AG289">
            <v>5300221</v>
          </cell>
          <cell r="AJ289" t="str">
            <v>Hourly - Overtime Wages - 2200</v>
          </cell>
          <cell r="AM289">
            <v>964.25</v>
          </cell>
        </row>
        <row r="290">
          <cell r="E290">
            <v>5300281</v>
          </cell>
          <cell r="H290" t="str">
            <v>Hourly - Annual Incentive - 2200</v>
          </cell>
          <cell r="K290">
            <v>-183215</v>
          </cell>
          <cell r="M290">
            <v>-94419</v>
          </cell>
          <cell r="AG290">
            <v>5300221</v>
          </cell>
          <cell r="AJ290" t="str">
            <v>Hourly - Overtime Wages - 2200</v>
          </cell>
          <cell r="AM290">
            <v>221.77</v>
          </cell>
        </row>
        <row r="291">
          <cell r="E291">
            <v>5300999</v>
          </cell>
          <cell r="H291" t="str">
            <v>Capitalized Labor &amp; Benefits-PROJ SETTL</v>
          </cell>
          <cell r="K291">
            <v>-15915802.35</v>
          </cell>
          <cell r="M291">
            <v>-8325722.6500000004</v>
          </cell>
          <cell r="AG291">
            <v>5300221</v>
          </cell>
          <cell r="AJ291" t="str">
            <v>Hourly - Overtime Wages - 2200</v>
          </cell>
          <cell r="AM291">
            <v>-57.08</v>
          </cell>
        </row>
        <row r="292">
          <cell r="E292">
            <v>5300999</v>
          </cell>
          <cell r="H292" t="str">
            <v>Capitalized Labor &amp; Benefits-PROJ SETTL</v>
          </cell>
          <cell r="K292">
            <v>-289989.11</v>
          </cell>
          <cell r="M292">
            <v>-158817.63</v>
          </cell>
          <cell r="AG292">
            <v>5300221</v>
          </cell>
          <cell r="AJ292" t="str">
            <v>Hourly - Overtime Wages - 2200</v>
          </cell>
          <cell r="AM292">
            <v>4721.3999999999996</v>
          </cell>
        </row>
        <row r="293">
          <cell r="E293">
            <v>5300999</v>
          </cell>
          <cell r="H293" t="str">
            <v>Capitalized Labor &amp; Benefits-PROJ SETTL</v>
          </cell>
          <cell r="K293">
            <v>-18811.349999999999</v>
          </cell>
          <cell r="M293">
            <v>-10952.95</v>
          </cell>
          <cell r="AG293">
            <v>5300221</v>
          </cell>
          <cell r="AJ293" t="str">
            <v>Hourly - Overtime Wages - 2200</v>
          </cell>
          <cell r="AM293">
            <v>-53130.87</v>
          </cell>
        </row>
        <row r="294">
          <cell r="E294">
            <v>5300999</v>
          </cell>
          <cell r="H294" t="str">
            <v>Capitalized Labor &amp; Benefits-PROJ SETTL</v>
          </cell>
          <cell r="K294">
            <v>-850318.81</v>
          </cell>
          <cell r="M294">
            <v>-469672.09</v>
          </cell>
          <cell r="AG294">
            <v>5300230</v>
          </cell>
          <cell r="AJ294" t="str">
            <v>Hourly - Supplemental Pay</v>
          </cell>
          <cell r="AM294">
            <v>19338.93</v>
          </cell>
        </row>
        <row r="295">
          <cell r="E295">
            <v>5300999</v>
          </cell>
          <cell r="H295" t="str">
            <v>Capitalized Labor &amp; Benefits-PROJ SETTL</v>
          </cell>
          <cell r="K295">
            <v>-1537354.52</v>
          </cell>
          <cell r="M295">
            <v>-840293.77</v>
          </cell>
          <cell r="AG295">
            <v>5300230</v>
          </cell>
          <cell r="AJ295" t="str">
            <v>Hourly - Supplemental Pay</v>
          </cell>
          <cell r="AM295">
            <v>750</v>
          </cell>
        </row>
        <row r="296">
          <cell r="E296">
            <v>8204001</v>
          </cell>
          <cell r="H296" t="str">
            <v>FINANCE/ACCTING ST</v>
          </cell>
          <cell r="K296">
            <v>-335.34</v>
          </cell>
          <cell r="M296">
            <v>0</v>
          </cell>
          <cell r="AG296">
            <v>5300270</v>
          </cell>
          <cell r="AJ296" t="str">
            <v>Hourly - Incentives / Bonuses</v>
          </cell>
          <cell r="AM296">
            <v>36550</v>
          </cell>
        </row>
        <row r="297">
          <cell r="E297">
            <v>8204003</v>
          </cell>
          <cell r="H297" t="str">
            <v>ENGINRING/DESIGN ST</v>
          </cell>
          <cell r="K297">
            <v>-79890.12</v>
          </cell>
          <cell r="M297">
            <v>-39118.76</v>
          </cell>
          <cell r="AG297">
            <v>5300270</v>
          </cell>
          <cell r="AJ297" t="str">
            <v>Hourly - Incentives / Bonuses</v>
          </cell>
          <cell r="AM297">
            <v>550</v>
          </cell>
        </row>
        <row r="298">
          <cell r="E298">
            <v>8204003</v>
          </cell>
          <cell r="H298" t="str">
            <v>ENGINRING/DESIGN ST</v>
          </cell>
          <cell r="K298">
            <v>1112.24</v>
          </cell>
          <cell r="M298">
            <v>534.52</v>
          </cell>
          <cell r="AG298">
            <v>5300270</v>
          </cell>
          <cell r="AJ298" t="str">
            <v>Hourly - Incentives / Bonuses</v>
          </cell>
          <cell r="AM298">
            <v>64630</v>
          </cell>
        </row>
        <row r="299">
          <cell r="E299">
            <v>8204003</v>
          </cell>
          <cell r="H299" t="str">
            <v>ENGINRING/DESIGN ST</v>
          </cell>
          <cell r="K299">
            <v>339.84</v>
          </cell>
          <cell r="M299">
            <v>163.32</v>
          </cell>
          <cell r="AG299">
            <v>5300271</v>
          </cell>
          <cell r="AJ299" t="str">
            <v>Hourly - Incentives / Bonuses 2200</v>
          </cell>
          <cell r="AM299">
            <v>57456.4</v>
          </cell>
        </row>
        <row r="300">
          <cell r="E300">
            <v>8204003</v>
          </cell>
          <cell r="H300" t="str">
            <v>ENGINRING/DESIGN ST</v>
          </cell>
          <cell r="K300">
            <v>78438.039999999994</v>
          </cell>
          <cell r="M300">
            <v>38420.92</v>
          </cell>
          <cell r="AG300">
            <v>5300271</v>
          </cell>
          <cell r="AJ300" t="str">
            <v>Hourly - Incentives / Bonuses 2200</v>
          </cell>
          <cell r="AM300">
            <v>1169.01</v>
          </cell>
        </row>
        <row r="301">
          <cell r="E301">
            <v>8204005</v>
          </cell>
          <cell r="H301" t="str">
            <v>ENVIRONMENTAL</v>
          </cell>
          <cell r="K301">
            <v>-9376.32</v>
          </cell>
          <cell r="M301">
            <v>-5165.54</v>
          </cell>
          <cell r="AG301">
            <v>5300271</v>
          </cell>
          <cell r="AJ301" t="str">
            <v>Hourly - Incentives / Bonuses 2200</v>
          </cell>
          <cell r="AM301">
            <v>264.82</v>
          </cell>
        </row>
        <row r="302">
          <cell r="E302">
            <v>8204005</v>
          </cell>
          <cell r="H302" t="str">
            <v>ENVIRONMENTAL</v>
          </cell>
          <cell r="K302">
            <v>249.67</v>
          </cell>
          <cell r="M302">
            <v>137.54</v>
          </cell>
          <cell r="AG302">
            <v>5300271</v>
          </cell>
          <cell r="AJ302" t="str">
            <v>Hourly - Incentives / Bonuses 2200</v>
          </cell>
          <cell r="AM302">
            <v>43.2</v>
          </cell>
        </row>
        <row r="303">
          <cell r="E303">
            <v>8204005</v>
          </cell>
          <cell r="H303" t="str">
            <v>ENVIRONMENTAL</v>
          </cell>
          <cell r="K303">
            <v>76.28</v>
          </cell>
          <cell r="M303">
            <v>42.03</v>
          </cell>
          <cell r="AG303">
            <v>5300271</v>
          </cell>
          <cell r="AJ303" t="str">
            <v>Hourly - Incentives / Bonuses 2200</v>
          </cell>
          <cell r="AM303">
            <v>5696.57</v>
          </cell>
        </row>
        <row r="304">
          <cell r="E304">
            <v>8204005</v>
          </cell>
          <cell r="H304" t="str">
            <v>ENVIRONMENTAL</v>
          </cell>
          <cell r="K304">
            <v>9050.3700000000008</v>
          </cell>
          <cell r="M304">
            <v>4985.97</v>
          </cell>
          <cell r="AG304">
            <v>5300271</v>
          </cell>
          <cell r="AJ304" t="str">
            <v>Hourly - Incentives / Bonuses 2200</v>
          </cell>
          <cell r="AM304">
            <v>-64630</v>
          </cell>
        </row>
        <row r="305">
          <cell r="E305">
            <v>8204007</v>
          </cell>
          <cell r="H305" t="str">
            <v>PROCESS SUPPORT ST</v>
          </cell>
          <cell r="K305">
            <v>-2539.38</v>
          </cell>
          <cell r="M305">
            <v>-608.20000000000005</v>
          </cell>
          <cell r="AG305">
            <v>5300280</v>
          </cell>
          <cell r="AJ305" t="str">
            <v>Hourly - Annual Incentive</v>
          </cell>
          <cell r="AM305">
            <v>1778568</v>
          </cell>
        </row>
        <row r="306">
          <cell r="E306">
            <v>8204007</v>
          </cell>
          <cell r="H306" t="str">
            <v>PROCESS SUPPORT ST</v>
          </cell>
          <cell r="K306">
            <v>321.12</v>
          </cell>
          <cell r="M306">
            <v>76.91</v>
          </cell>
          <cell r="AG306">
            <v>5300280</v>
          </cell>
          <cell r="AJ306" t="str">
            <v>Hourly - Annual Incentive</v>
          </cell>
          <cell r="AM306">
            <v>37826</v>
          </cell>
        </row>
        <row r="307">
          <cell r="E307">
            <v>8204007</v>
          </cell>
          <cell r="H307" t="str">
            <v>PROCESS SUPPORT ST</v>
          </cell>
          <cell r="K307">
            <v>2218.2600000000002</v>
          </cell>
          <cell r="M307">
            <v>531.29</v>
          </cell>
          <cell r="AG307">
            <v>5300280</v>
          </cell>
          <cell r="AJ307" t="str">
            <v>Hourly - Annual Incentive</v>
          </cell>
          <cell r="AM307">
            <v>183215</v>
          </cell>
        </row>
        <row r="308">
          <cell r="E308">
            <v>8204008</v>
          </cell>
          <cell r="H308" t="str">
            <v>ADMINISTRATION ST</v>
          </cell>
          <cell r="K308">
            <v>-14239.49</v>
          </cell>
          <cell r="M308">
            <v>-4238.2700000000004</v>
          </cell>
          <cell r="AG308">
            <v>5300281</v>
          </cell>
          <cell r="AJ308" t="str">
            <v>Hourly - Annual Incentive - 2200</v>
          </cell>
          <cell r="AM308">
            <v>161592.99</v>
          </cell>
        </row>
        <row r="309">
          <cell r="E309">
            <v>8204008</v>
          </cell>
          <cell r="H309" t="str">
            <v>ADMINISTRATION ST</v>
          </cell>
          <cell r="K309">
            <v>559.96</v>
          </cell>
          <cell r="M309">
            <v>6.19</v>
          </cell>
          <cell r="AG309">
            <v>5300281</v>
          </cell>
          <cell r="AJ309" t="str">
            <v>Hourly - Annual Incentive - 2200</v>
          </cell>
          <cell r="AM309">
            <v>3281.51</v>
          </cell>
        </row>
        <row r="310">
          <cell r="E310">
            <v>8204008</v>
          </cell>
          <cell r="H310" t="str">
            <v>ADMINISTRATION ST</v>
          </cell>
          <cell r="K310">
            <v>13679.53</v>
          </cell>
          <cell r="M310">
            <v>4232.08</v>
          </cell>
          <cell r="AG310">
            <v>5300281</v>
          </cell>
          <cell r="AJ310" t="str">
            <v>Hourly - Annual Incentive - 2200</v>
          </cell>
          <cell r="AM310">
            <v>744.94</v>
          </cell>
        </row>
        <row r="311">
          <cell r="E311">
            <v>8204010</v>
          </cell>
          <cell r="H311" t="str">
            <v>MANAGEMENT</v>
          </cell>
          <cell r="K311">
            <v>-194596.77</v>
          </cell>
          <cell r="M311">
            <v>-93087.82</v>
          </cell>
          <cell r="AG311">
            <v>5300281</v>
          </cell>
          <cell r="AJ311" t="str">
            <v>Hourly - Annual Incentive - 2200</v>
          </cell>
          <cell r="AM311">
            <v>1574.78</v>
          </cell>
        </row>
        <row r="312">
          <cell r="E312">
            <v>8204010</v>
          </cell>
          <cell r="H312" t="str">
            <v>MANAGEMENT</v>
          </cell>
          <cell r="K312">
            <v>17827.5</v>
          </cell>
          <cell r="M312">
            <v>8424.76</v>
          </cell>
          <cell r="AG312">
            <v>5300281</v>
          </cell>
          <cell r="AJ312" t="str">
            <v>Hourly - Annual Incentive - 2200</v>
          </cell>
          <cell r="AM312">
            <v>16020.78</v>
          </cell>
        </row>
        <row r="313">
          <cell r="E313">
            <v>8204010</v>
          </cell>
          <cell r="H313" t="str">
            <v>MANAGEMENT</v>
          </cell>
          <cell r="K313">
            <v>-16276.53</v>
          </cell>
          <cell r="M313">
            <v>-5266.37</v>
          </cell>
          <cell r="AG313">
            <v>5300281</v>
          </cell>
          <cell r="AJ313" t="str">
            <v>Hourly - Annual Incentive - 2200</v>
          </cell>
          <cell r="AM313">
            <v>-183215</v>
          </cell>
        </row>
        <row r="314">
          <cell r="E314">
            <v>8204010</v>
          </cell>
          <cell r="H314" t="str">
            <v>MANAGEMENT</v>
          </cell>
          <cell r="K314">
            <v>176769.27</v>
          </cell>
          <cell r="M314">
            <v>84663.06</v>
          </cell>
          <cell r="AG314">
            <v>5300999</v>
          </cell>
          <cell r="AJ314" t="str">
            <v>Capitalized Labor &amp; Benefits-PROJ SETTL</v>
          </cell>
          <cell r="AM314">
            <v>-15915802.35</v>
          </cell>
        </row>
        <row r="315">
          <cell r="E315">
            <v>8204016</v>
          </cell>
          <cell r="H315" t="str">
            <v>INFO TECHNOLOGY ST</v>
          </cell>
          <cell r="K315">
            <v>-1424.01</v>
          </cell>
          <cell r="M315">
            <v>-1424.01</v>
          </cell>
          <cell r="AG315">
            <v>5300999</v>
          </cell>
          <cell r="AJ315" t="str">
            <v>Capitalized Labor &amp; Benefits-PROJ SETTL</v>
          </cell>
          <cell r="AM315">
            <v>-289989.11</v>
          </cell>
        </row>
        <row r="316">
          <cell r="E316">
            <v>8204016</v>
          </cell>
          <cell r="H316" t="str">
            <v>INFO TECHNOLOGY ST</v>
          </cell>
          <cell r="K316">
            <v>1.94</v>
          </cell>
          <cell r="M316">
            <v>1.94</v>
          </cell>
          <cell r="AG316">
            <v>5300999</v>
          </cell>
          <cell r="AJ316" t="str">
            <v>Capitalized Labor &amp; Benefits-PROJ SETTL</v>
          </cell>
          <cell r="AM316">
            <v>-18811.349999999999</v>
          </cell>
        </row>
        <row r="317">
          <cell r="E317">
            <v>8204016</v>
          </cell>
          <cell r="H317" t="str">
            <v>INFO TECHNOLOGY ST</v>
          </cell>
          <cell r="K317">
            <v>0.44</v>
          </cell>
          <cell r="M317">
            <v>0.44</v>
          </cell>
          <cell r="AG317">
            <v>5300999</v>
          </cell>
          <cell r="AJ317" t="str">
            <v>Capitalized Labor &amp; Benefits-PROJ SETTL</v>
          </cell>
          <cell r="AM317">
            <v>-101305.42</v>
          </cell>
        </row>
        <row r="318">
          <cell r="E318">
            <v>8204016</v>
          </cell>
          <cell r="H318" t="str">
            <v>INFO TECHNOLOGY ST</v>
          </cell>
          <cell r="K318">
            <v>5.38</v>
          </cell>
          <cell r="M318">
            <v>5.38</v>
          </cell>
          <cell r="AG318">
            <v>5300999</v>
          </cell>
          <cell r="AJ318" t="str">
            <v>Capitalized Labor &amp; Benefits-PROJ SETTL</v>
          </cell>
          <cell r="AM318">
            <v>-850318.81</v>
          </cell>
        </row>
        <row r="319">
          <cell r="E319">
            <v>8204016</v>
          </cell>
          <cell r="H319" t="str">
            <v>INFO TECHNOLOGY ST</v>
          </cell>
          <cell r="K319">
            <v>1416.25</v>
          </cell>
          <cell r="M319">
            <v>1416.25</v>
          </cell>
          <cell r="AG319">
            <v>5300999</v>
          </cell>
          <cell r="AJ319" t="str">
            <v>Capitalized Labor &amp; Benefits-PROJ SETTL</v>
          </cell>
          <cell r="AM319">
            <v>-1537354.52</v>
          </cell>
        </row>
        <row r="320">
          <cell r="E320">
            <v>8204018</v>
          </cell>
          <cell r="H320" t="str">
            <v>ELECTRICAN - ST</v>
          </cell>
          <cell r="K320">
            <v>-7584.93</v>
          </cell>
          <cell r="M320">
            <v>-4380.03</v>
          </cell>
          <cell r="AG320">
            <v>8204001</v>
          </cell>
          <cell r="AJ320" t="str">
            <v>FINANCE/ACCTING ST</v>
          </cell>
          <cell r="AM320">
            <v>-335.34</v>
          </cell>
        </row>
        <row r="321">
          <cell r="E321">
            <v>8204018</v>
          </cell>
          <cell r="H321" t="str">
            <v>ELECTRICAN - ST</v>
          </cell>
          <cell r="K321">
            <v>7584.93</v>
          </cell>
          <cell r="M321">
            <v>4380.03</v>
          </cell>
          <cell r="AG321">
            <v>8204001</v>
          </cell>
          <cell r="AJ321" t="str">
            <v>FINANCE/ACCTING ST</v>
          </cell>
          <cell r="AM321">
            <v>335.34</v>
          </cell>
        </row>
        <row r="322">
          <cell r="E322">
            <v>8204019</v>
          </cell>
          <cell r="H322" t="str">
            <v>OPERATIONS - ST</v>
          </cell>
          <cell r="K322">
            <v>-8137.83</v>
          </cell>
          <cell r="M322">
            <v>-3689.91</v>
          </cell>
          <cell r="AG322">
            <v>8204003</v>
          </cell>
          <cell r="AJ322" t="str">
            <v>ENGINRING/DESIGN ST</v>
          </cell>
          <cell r="AM322">
            <v>-79890.12</v>
          </cell>
        </row>
        <row r="323">
          <cell r="E323">
            <v>8204019</v>
          </cell>
          <cell r="H323" t="str">
            <v>OPERATIONS - ST</v>
          </cell>
          <cell r="K323">
            <v>987.5</v>
          </cell>
          <cell r="M323">
            <v>464.19</v>
          </cell>
          <cell r="AG323">
            <v>8204003</v>
          </cell>
          <cell r="AJ323" t="str">
            <v>ENGINRING/DESIGN ST</v>
          </cell>
          <cell r="AM323">
            <v>1112.24</v>
          </cell>
        </row>
        <row r="324">
          <cell r="E324">
            <v>8204019</v>
          </cell>
          <cell r="H324" t="str">
            <v>OPERATIONS - ST</v>
          </cell>
          <cell r="K324">
            <v>7150.33</v>
          </cell>
          <cell r="M324">
            <v>3225.72</v>
          </cell>
          <cell r="AG324">
            <v>8204003</v>
          </cell>
          <cell r="AJ324" t="str">
            <v>ENGINRING/DESIGN ST</v>
          </cell>
          <cell r="AM324">
            <v>339.84</v>
          </cell>
        </row>
        <row r="325">
          <cell r="E325">
            <v>8204020</v>
          </cell>
          <cell r="H325" t="str">
            <v>EQUIPMENT OP - ST</v>
          </cell>
          <cell r="K325">
            <v>-216942.3</v>
          </cell>
          <cell r="M325">
            <v>-116967.39</v>
          </cell>
          <cell r="AG325">
            <v>8204003</v>
          </cell>
          <cell r="AJ325" t="str">
            <v>ENGINRING/DESIGN ST</v>
          </cell>
          <cell r="AM325">
            <v>78438.039999999994</v>
          </cell>
        </row>
        <row r="326">
          <cell r="E326">
            <v>8204020</v>
          </cell>
          <cell r="H326" t="str">
            <v>EQUIPMENT OP - ST</v>
          </cell>
          <cell r="K326">
            <v>684.8</v>
          </cell>
          <cell r="M326">
            <v>0</v>
          </cell>
          <cell r="AG326">
            <v>8204005</v>
          </cell>
          <cell r="AJ326" t="str">
            <v>ENVIRONMENTAL</v>
          </cell>
          <cell r="AM326">
            <v>-9376.32</v>
          </cell>
        </row>
        <row r="327">
          <cell r="E327">
            <v>8204020</v>
          </cell>
          <cell r="H327" t="str">
            <v>EQUIPMENT OP - ST</v>
          </cell>
          <cell r="K327">
            <v>216257.5</v>
          </cell>
          <cell r="M327">
            <v>116967.39</v>
          </cell>
          <cell r="AG327">
            <v>8204005</v>
          </cell>
          <cell r="AJ327" t="str">
            <v>ENVIRONMENTAL</v>
          </cell>
          <cell r="AM327">
            <v>249.67</v>
          </cell>
        </row>
        <row r="328">
          <cell r="E328">
            <v>8204022</v>
          </cell>
          <cell r="H328" t="str">
            <v>MECHANICAL - ST</v>
          </cell>
          <cell r="K328">
            <v>-78730</v>
          </cell>
          <cell r="M328">
            <v>-40987.160000000003</v>
          </cell>
          <cell r="AG328">
            <v>8204005</v>
          </cell>
          <cell r="AJ328" t="str">
            <v>ENVIRONMENTAL</v>
          </cell>
          <cell r="AM328">
            <v>76.28</v>
          </cell>
        </row>
        <row r="329">
          <cell r="E329">
            <v>8204022</v>
          </cell>
          <cell r="H329" t="str">
            <v>MECHANICAL - ST</v>
          </cell>
          <cell r="K329">
            <v>213.66</v>
          </cell>
          <cell r="M329">
            <v>0</v>
          </cell>
          <cell r="AG329">
            <v>8204005</v>
          </cell>
          <cell r="AJ329" t="str">
            <v>ENVIRONMENTAL</v>
          </cell>
          <cell r="AM329">
            <v>9050.3700000000008</v>
          </cell>
        </row>
        <row r="330">
          <cell r="E330">
            <v>8204022</v>
          </cell>
          <cell r="H330" t="str">
            <v>MECHANICAL - ST</v>
          </cell>
          <cell r="K330">
            <v>78516.34</v>
          </cell>
          <cell r="M330">
            <v>40987.160000000003</v>
          </cell>
          <cell r="AG330">
            <v>8204007</v>
          </cell>
          <cell r="AJ330" t="str">
            <v>PROCESS SUPPORT ST</v>
          </cell>
          <cell r="AM330">
            <v>-2539.38</v>
          </cell>
        </row>
        <row r="331">
          <cell r="E331">
            <v>8204023</v>
          </cell>
          <cell r="H331" t="str">
            <v>WELDER - ST</v>
          </cell>
          <cell r="K331">
            <v>-81850.75</v>
          </cell>
          <cell r="M331">
            <v>-36212.839999999997</v>
          </cell>
          <cell r="AG331">
            <v>8204007</v>
          </cell>
          <cell r="AJ331" t="str">
            <v>PROCESS SUPPORT ST</v>
          </cell>
          <cell r="AM331">
            <v>321.12</v>
          </cell>
        </row>
        <row r="332">
          <cell r="E332">
            <v>8204023</v>
          </cell>
          <cell r="H332" t="str">
            <v>WELDER - ST</v>
          </cell>
          <cell r="K332">
            <v>14524.72</v>
          </cell>
          <cell r="M332">
            <v>6196.14</v>
          </cell>
          <cell r="AG332">
            <v>8204007</v>
          </cell>
          <cell r="AJ332" t="str">
            <v>PROCESS SUPPORT ST</v>
          </cell>
          <cell r="AM332">
            <v>2218.2600000000002</v>
          </cell>
        </row>
        <row r="333">
          <cell r="E333">
            <v>8204023</v>
          </cell>
          <cell r="H333" t="str">
            <v>WELDER - ST</v>
          </cell>
          <cell r="K333">
            <v>64477.23</v>
          </cell>
          <cell r="M333">
            <v>28307.42</v>
          </cell>
          <cell r="AG333">
            <v>8204008</v>
          </cell>
          <cell r="AJ333" t="str">
            <v>ADMINISTRATION ST</v>
          </cell>
          <cell r="AM333">
            <v>-14239.49</v>
          </cell>
        </row>
        <row r="334">
          <cell r="E334">
            <v>8204031</v>
          </cell>
          <cell r="H334" t="str">
            <v>MARKETING ST</v>
          </cell>
          <cell r="K334">
            <v>-955.67</v>
          </cell>
          <cell r="M334">
            <v>-955.67</v>
          </cell>
          <cell r="AG334">
            <v>8204008</v>
          </cell>
          <cell r="AJ334" t="str">
            <v>ADMINISTRATION ST</v>
          </cell>
          <cell r="AM334">
            <v>559.96</v>
          </cell>
        </row>
        <row r="335">
          <cell r="E335">
            <v>8204031</v>
          </cell>
          <cell r="H335" t="str">
            <v>MARKETING ST</v>
          </cell>
          <cell r="K335">
            <v>955.67</v>
          </cell>
          <cell r="M335">
            <v>955.67</v>
          </cell>
          <cell r="AG335">
            <v>8204008</v>
          </cell>
          <cell r="AJ335" t="str">
            <v>ADMINISTRATION ST</v>
          </cell>
          <cell r="AM335">
            <v>13679.53</v>
          </cell>
        </row>
        <row r="336">
          <cell r="E336">
            <v>8204032</v>
          </cell>
          <cell r="H336" t="str">
            <v>SUPERVISION</v>
          </cell>
          <cell r="K336">
            <v>-326232.25</v>
          </cell>
          <cell r="M336">
            <v>-159443.66</v>
          </cell>
          <cell r="AG336">
            <v>8204010</v>
          </cell>
          <cell r="AJ336" t="str">
            <v>MANAGEMENT</v>
          </cell>
          <cell r="AM336">
            <v>-194596.77</v>
          </cell>
        </row>
        <row r="337">
          <cell r="E337">
            <v>8204032</v>
          </cell>
          <cell r="H337" t="str">
            <v>SUPERVISION</v>
          </cell>
          <cell r="K337">
            <v>27695.89</v>
          </cell>
          <cell r="M337">
            <v>13593.64</v>
          </cell>
          <cell r="AG337">
            <v>8204010</v>
          </cell>
          <cell r="AJ337" t="str">
            <v>MANAGEMENT</v>
          </cell>
          <cell r="AM337">
            <v>17827.5</v>
          </cell>
        </row>
        <row r="338">
          <cell r="E338">
            <v>8204032</v>
          </cell>
          <cell r="H338" t="str">
            <v>SUPERVISION</v>
          </cell>
          <cell r="K338">
            <v>298536.36</v>
          </cell>
          <cell r="M338">
            <v>145850.01999999999</v>
          </cell>
          <cell r="AG338">
            <v>8204010</v>
          </cell>
          <cell r="AJ338" t="str">
            <v>MANAGEMENT</v>
          </cell>
          <cell r="AM338">
            <v>-16276.53</v>
          </cell>
        </row>
        <row r="339">
          <cell r="E339">
            <v>8204042</v>
          </cell>
          <cell r="H339" t="str">
            <v>FLD CUST  SVC - ST</v>
          </cell>
          <cell r="K339">
            <v>-578554.06999999995</v>
          </cell>
          <cell r="M339">
            <v>-295302.28000000003</v>
          </cell>
          <cell r="AG339">
            <v>8204010</v>
          </cell>
          <cell r="AJ339" t="str">
            <v>MANAGEMENT</v>
          </cell>
          <cell r="AM339">
            <v>5468.34</v>
          </cell>
        </row>
        <row r="340">
          <cell r="E340">
            <v>8204042</v>
          </cell>
          <cell r="H340" t="str">
            <v>FLD CUST  SVC - ST</v>
          </cell>
          <cell r="K340">
            <v>273.92</v>
          </cell>
          <cell r="M340">
            <v>0</v>
          </cell>
          <cell r="AG340">
            <v>8204010</v>
          </cell>
          <cell r="AJ340" t="str">
            <v>MANAGEMENT</v>
          </cell>
          <cell r="AM340">
            <v>5596.75</v>
          </cell>
        </row>
        <row r="341">
          <cell r="E341">
            <v>8204042</v>
          </cell>
          <cell r="H341" t="str">
            <v>FLD CUST  SVC - ST</v>
          </cell>
          <cell r="K341">
            <v>576427.85</v>
          </cell>
          <cell r="M341">
            <v>295051.63</v>
          </cell>
          <cell r="AG341">
            <v>8204010</v>
          </cell>
          <cell r="AJ341" t="str">
            <v>MANAGEMENT</v>
          </cell>
          <cell r="AM341">
            <v>5211.4399999999996</v>
          </cell>
        </row>
        <row r="342">
          <cell r="E342">
            <v>8204043</v>
          </cell>
          <cell r="H342" t="str">
            <v>DIST OPS (GAS) - ST</v>
          </cell>
          <cell r="K342">
            <v>-2145932.14</v>
          </cell>
          <cell r="M342">
            <v>-1088337.73</v>
          </cell>
          <cell r="AG342">
            <v>8204010</v>
          </cell>
          <cell r="AJ342" t="str">
            <v>MANAGEMENT</v>
          </cell>
          <cell r="AM342">
            <v>176769.27</v>
          </cell>
        </row>
        <row r="343">
          <cell r="E343">
            <v>8204043</v>
          </cell>
          <cell r="H343" t="str">
            <v>DIST OPS (GAS) - ST</v>
          </cell>
          <cell r="K343">
            <v>1435.62</v>
          </cell>
          <cell r="M343">
            <v>528.32000000000005</v>
          </cell>
          <cell r="AG343">
            <v>8204016</v>
          </cell>
          <cell r="AJ343" t="str">
            <v>INFO TECHNOLOGY ST</v>
          </cell>
          <cell r="AM343">
            <v>-1424.01</v>
          </cell>
        </row>
        <row r="344">
          <cell r="E344">
            <v>8204043</v>
          </cell>
          <cell r="H344" t="str">
            <v>DIST OPS (GAS) - ST</v>
          </cell>
          <cell r="K344">
            <v>1815507.53</v>
          </cell>
          <cell r="M344">
            <v>926913.34</v>
          </cell>
          <cell r="AG344">
            <v>8204016</v>
          </cell>
          <cell r="AJ344" t="str">
            <v>INFO TECHNOLOGY ST</v>
          </cell>
          <cell r="AM344">
            <v>1.94</v>
          </cell>
        </row>
        <row r="345">
          <cell r="E345">
            <v>8204049</v>
          </cell>
          <cell r="H345" t="str">
            <v>GAS OPERATIONS - ST</v>
          </cell>
          <cell r="K345">
            <v>-2186566.48</v>
          </cell>
          <cell r="M345">
            <v>-1154236.31</v>
          </cell>
          <cell r="AG345">
            <v>8204016</v>
          </cell>
          <cell r="AJ345" t="str">
            <v>INFO TECHNOLOGY ST</v>
          </cell>
          <cell r="AM345">
            <v>0.44</v>
          </cell>
        </row>
        <row r="346">
          <cell r="E346">
            <v>8204049</v>
          </cell>
          <cell r="H346" t="str">
            <v>GAS OPERATIONS - ST</v>
          </cell>
          <cell r="K346">
            <v>19851.3</v>
          </cell>
          <cell r="M346">
            <v>3151</v>
          </cell>
          <cell r="AG346">
            <v>8204016</v>
          </cell>
          <cell r="AJ346" t="str">
            <v>INFO TECHNOLOGY ST</v>
          </cell>
          <cell r="AM346">
            <v>5.38</v>
          </cell>
        </row>
        <row r="347">
          <cell r="E347">
            <v>8204049</v>
          </cell>
          <cell r="H347" t="str">
            <v>GAS OPERATIONS - ST</v>
          </cell>
          <cell r="K347">
            <v>-13881.36</v>
          </cell>
          <cell r="M347">
            <v>-7035.38</v>
          </cell>
          <cell r="AG347">
            <v>8204016</v>
          </cell>
          <cell r="AJ347" t="str">
            <v>INFO TECHNOLOGY ST</v>
          </cell>
          <cell r="AM347">
            <v>1416.25</v>
          </cell>
        </row>
        <row r="348">
          <cell r="E348">
            <v>8204049</v>
          </cell>
          <cell r="H348" t="str">
            <v>GAS OPERATIONS - ST</v>
          </cell>
          <cell r="K348">
            <v>2054015.7</v>
          </cell>
          <cell r="M348">
            <v>1057521.03</v>
          </cell>
          <cell r="AG348">
            <v>8204018</v>
          </cell>
          <cell r="AJ348" t="str">
            <v>ELECTRICAN - ST</v>
          </cell>
          <cell r="AM348">
            <v>-7584.93</v>
          </cell>
        </row>
        <row r="349">
          <cell r="E349">
            <v>8204054</v>
          </cell>
          <cell r="H349" t="str">
            <v>MATERIAL ADM - ST</v>
          </cell>
          <cell r="K349">
            <v>-50921.37</v>
          </cell>
          <cell r="M349">
            <v>-26542.78</v>
          </cell>
          <cell r="AG349">
            <v>8204018</v>
          </cell>
          <cell r="AJ349" t="str">
            <v>ELECTRICAN - ST</v>
          </cell>
          <cell r="AM349">
            <v>7584.93</v>
          </cell>
        </row>
        <row r="350">
          <cell r="E350">
            <v>8204054</v>
          </cell>
          <cell r="H350" t="str">
            <v>MATERIAL ADM - ST</v>
          </cell>
          <cell r="K350">
            <v>50921.37</v>
          </cell>
          <cell r="M350">
            <v>26542.78</v>
          </cell>
          <cell r="AG350">
            <v>8204019</v>
          </cell>
          <cell r="AJ350" t="str">
            <v>OPERATIONS - ST</v>
          </cell>
          <cell r="AM350">
            <v>-8137.83</v>
          </cell>
        </row>
        <row r="351">
          <cell r="E351">
            <v>8204060</v>
          </cell>
          <cell r="H351" t="str">
            <v>TECHNICAL SALARY SPT</v>
          </cell>
          <cell r="K351">
            <v>-65322.89</v>
          </cell>
          <cell r="M351">
            <v>-32829.800000000003</v>
          </cell>
          <cell r="AG351">
            <v>8204019</v>
          </cell>
          <cell r="AJ351" t="str">
            <v>OPERATIONS - ST</v>
          </cell>
          <cell r="AM351">
            <v>987.5</v>
          </cell>
        </row>
        <row r="352">
          <cell r="E352">
            <v>8204060</v>
          </cell>
          <cell r="H352" t="str">
            <v>TECHNICAL SALARY SPT</v>
          </cell>
          <cell r="K352">
            <v>2338</v>
          </cell>
          <cell r="M352">
            <v>0</v>
          </cell>
          <cell r="AG352">
            <v>8204019</v>
          </cell>
          <cell r="AJ352" t="str">
            <v>OPERATIONS - ST</v>
          </cell>
          <cell r="AM352">
            <v>7150.33</v>
          </cell>
        </row>
        <row r="353">
          <cell r="E353">
            <v>8204060</v>
          </cell>
          <cell r="H353" t="str">
            <v>TECHNICAL SALARY SPT</v>
          </cell>
          <cell r="K353">
            <v>62984.89</v>
          </cell>
          <cell r="M353">
            <v>32829.800000000003</v>
          </cell>
          <cell r="AG353">
            <v>8204020</v>
          </cell>
          <cell r="AJ353" t="str">
            <v>EQUIPMENT OP - ST</v>
          </cell>
          <cell r="AM353">
            <v>-216942.3</v>
          </cell>
        </row>
        <row r="354">
          <cell r="E354">
            <v>8204064</v>
          </cell>
          <cell r="H354" t="str">
            <v>Clerical - IBEW</v>
          </cell>
          <cell r="K354">
            <v>-4810.8599999999997</v>
          </cell>
          <cell r="M354">
            <v>-2195.83</v>
          </cell>
          <cell r="AG354">
            <v>8204020</v>
          </cell>
          <cell r="AJ354" t="str">
            <v>EQUIPMENT OP - ST</v>
          </cell>
          <cell r="AM354">
            <v>684.8</v>
          </cell>
        </row>
        <row r="355">
          <cell r="E355">
            <v>8204064</v>
          </cell>
          <cell r="H355" t="str">
            <v>Clerical - IBEW</v>
          </cell>
          <cell r="K355">
            <v>4810.8599999999997</v>
          </cell>
          <cell r="M355">
            <v>2195.83</v>
          </cell>
          <cell r="AG355">
            <v>8204020</v>
          </cell>
          <cell r="AJ355" t="str">
            <v>EQUIPMENT OP - ST</v>
          </cell>
          <cell r="AM355">
            <v>216257.5</v>
          </cell>
        </row>
        <row r="356">
          <cell r="E356">
            <v>8204103</v>
          </cell>
          <cell r="H356" t="str">
            <v>ENGINRING/DESIGN OT</v>
          </cell>
          <cell r="K356">
            <v>-457.92</v>
          </cell>
          <cell r="M356">
            <v>-185.53</v>
          </cell>
          <cell r="AG356">
            <v>8204022</v>
          </cell>
          <cell r="AJ356" t="str">
            <v>MECHANICAL - ST</v>
          </cell>
          <cell r="AM356">
            <v>-78730</v>
          </cell>
        </row>
        <row r="357">
          <cell r="E357">
            <v>8204103</v>
          </cell>
          <cell r="H357" t="str">
            <v>ENGINRING/DESIGN OT</v>
          </cell>
          <cell r="K357">
            <v>457.92</v>
          </cell>
          <cell r="M357">
            <v>185.53</v>
          </cell>
          <cell r="AG357">
            <v>8204022</v>
          </cell>
          <cell r="AJ357" t="str">
            <v>MECHANICAL - ST</v>
          </cell>
          <cell r="AM357">
            <v>213.66</v>
          </cell>
        </row>
        <row r="358">
          <cell r="E358">
            <v>8204108</v>
          </cell>
          <cell r="H358" t="str">
            <v>ADMINISTRATION OT</v>
          </cell>
          <cell r="K358">
            <v>-317.94</v>
          </cell>
          <cell r="M358">
            <v>-130.63</v>
          </cell>
          <cell r="AG358">
            <v>8204022</v>
          </cell>
          <cell r="AJ358" t="str">
            <v>MECHANICAL - ST</v>
          </cell>
          <cell r="AM358">
            <v>78516.34</v>
          </cell>
        </row>
        <row r="359">
          <cell r="E359">
            <v>8204108</v>
          </cell>
          <cell r="H359" t="str">
            <v>ADMINISTRATION OT</v>
          </cell>
          <cell r="K359">
            <v>-5.88</v>
          </cell>
          <cell r="M359">
            <v>0</v>
          </cell>
          <cell r="AG359">
            <v>8204023</v>
          </cell>
          <cell r="AJ359" t="str">
            <v>WELDER - ST</v>
          </cell>
          <cell r="AM359">
            <v>-81850.75</v>
          </cell>
        </row>
        <row r="360">
          <cell r="E360">
            <v>8204108</v>
          </cell>
          <cell r="H360" t="str">
            <v>ADMINISTRATION OT</v>
          </cell>
          <cell r="K360">
            <v>323.82</v>
          </cell>
          <cell r="M360">
            <v>130.63</v>
          </cell>
          <cell r="AG360">
            <v>8204023</v>
          </cell>
          <cell r="AJ360" t="str">
            <v>WELDER - ST</v>
          </cell>
          <cell r="AM360">
            <v>14524.72</v>
          </cell>
        </row>
        <row r="361">
          <cell r="E361">
            <v>8204118</v>
          </cell>
          <cell r="H361" t="str">
            <v>ELECTRICAN - OT</v>
          </cell>
          <cell r="K361">
            <v>-414.29</v>
          </cell>
          <cell r="M361">
            <v>-207.15</v>
          </cell>
          <cell r="AG361">
            <v>8204023</v>
          </cell>
          <cell r="AJ361" t="str">
            <v>WELDER - ST</v>
          </cell>
          <cell r="AM361">
            <v>2848.8</v>
          </cell>
        </row>
        <row r="362">
          <cell r="E362">
            <v>8204118</v>
          </cell>
          <cell r="H362" t="str">
            <v>ELECTRICAN - OT</v>
          </cell>
          <cell r="K362">
            <v>414.29</v>
          </cell>
          <cell r="M362">
            <v>207.15</v>
          </cell>
          <cell r="AG362">
            <v>8204023</v>
          </cell>
          <cell r="AJ362" t="str">
            <v>WELDER - ST</v>
          </cell>
          <cell r="AM362">
            <v>64477.23</v>
          </cell>
        </row>
        <row r="363">
          <cell r="E363">
            <v>8204120</v>
          </cell>
          <cell r="H363" t="str">
            <v>EQUIPMENT OP - OT</v>
          </cell>
          <cell r="K363">
            <v>-13449.91</v>
          </cell>
          <cell r="M363">
            <v>-5200.34</v>
          </cell>
          <cell r="AG363">
            <v>8204031</v>
          </cell>
          <cell r="AJ363" t="str">
            <v>MARKETING ST</v>
          </cell>
          <cell r="AM363">
            <v>-955.67</v>
          </cell>
        </row>
        <row r="364">
          <cell r="E364">
            <v>8204120</v>
          </cell>
          <cell r="H364" t="str">
            <v>EQUIPMENT OP - OT</v>
          </cell>
          <cell r="K364">
            <v>12614.78</v>
          </cell>
          <cell r="M364">
            <v>5200.34</v>
          </cell>
          <cell r="AG364">
            <v>8204031</v>
          </cell>
          <cell r="AJ364" t="str">
            <v>MARKETING ST</v>
          </cell>
          <cell r="AM364">
            <v>955.67</v>
          </cell>
        </row>
        <row r="365">
          <cell r="E365">
            <v>8204122</v>
          </cell>
          <cell r="H365" t="str">
            <v>MECHANICAL - OT</v>
          </cell>
          <cell r="K365">
            <v>-949.61</v>
          </cell>
          <cell r="M365">
            <v>-483.44</v>
          </cell>
          <cell r="AG365">
            <v>8204032</v>
          </cell>
          <cell r="AJ365" t="str">
            <v>SUPERVISION</v>
          </cell>
          <cell r="AM365">
            <v>-326232.25</v>
          </cell>
        </row>
        <row r="366">
          <cell r="E366">
            <v>8204122</v>
          </cell>
          <cell r="H366" t="str">
            <v>MECHANICAL - OT</v>
          </cell>
          <cell r="K366">
            <v>949.61</v>
          </cell>
          <cell r="M366">
            <v>483.44</v>
          </cell>
          <cell r="AG366">
            <v>8204032</v>
          </cell>
          <cell r="AJ366" t="str">
            <v>SUPERVISION</v>
          </cell>
          <cell r="AM366">
            <v>27695.89</v>
          </cell>
        </row>
        <row r="367">
          <cell r="E367">
            <v>8204123</v>
          </cell>
          <cell r="H367" t="str">
            <v>WELDER - OT</v>
          </cell>
          <cell r="K367">
            <v>-7281.89</v>
          </cell>
          <cell r="M367">
            <v>-2475.1799999999998</v>
          </cell>
          <cell r="AG367">
            <v>8204032</v>
          </cell>
          <cell r="AJ367" t="str">
            <v>SUPERVISION</v>
          </cell>
          <cell r="AM367">
            <v>298536.36</v>
          </cell>
        </row>
        <row r="368">
          <cell r="E368">
            <v>8204123</v>
          </cell>
          <cell r="H368" t="str">
            <v>WELDER - OT</v>
          </cell>
          <cell r="K368">
            <v>2865.12</v>
          </cell>
          <cell r="M368">
            <v>828.55</v>
          </cell>
          <cell r="AG368">
            <v>8204042</v>
          </cell>
          <cell r="AJ368" t="str">
            <v>FLD CUST  SVC - ST</v>
          </cell>
          <cell r="AM368">
            <v>-578554.06999999995</v>
          </cell>
        </row>
        <row r="369">
          <cell r="E369">
            <v>8204123</v>
          </cell>
          <cell r="H369" t="str">
            <v>WELDER - OT</v>
          </cell>
          <cell r="K369">
            <v>3553.7</v>
          </cell>
          <cell r="M369">
            <v>1335.92</v>
          </cell>
          <cell r="AG369">
            <v>8204042</v>
          </cell>
          <cell r="AJ369" t="str">
            <v>FLD CUST  SVC - ST</v>
          </cell>
          <cell r="AM369">
            <v>273.92</v>
          </cell>
        </row>
        <row r="370">
          <cell r="E370">
            <v>8204142</v>
          </cell>
          <cell r="H370" t="str">
            <v>FLD CUST  SVC - OT</v>
          </cell>
          <cell r="K370">
            <v>-147972.96</v>
          </cell>
          <cell r="M370">
            <v>-66595.48</v>
          </cell>
          <cell r="AG370">
            <v>8204042</v>
          </cell>
          <cell r="AJ370" t="str">
            <v>FLD CUST  SVC - ST</v>
          </cell>
          <cell r="AM370">
            <v>1852.3</v>
          </cell>
        </row>
        <row r="371">
          <cell r="E371">
            <v>8204142</v>
          </cell>
          <cell r="H371" t="str">
            <v>FLD CUST  SVC - OT</v>
          </cell>
          <cell r="K371">
            <v>146530.26</v>
          </cell>
          <cell r="M371">
            <v>66595.48</v>
          </cell>
          <cell r="AG371">
            <v>8204042</v>
          </cell>
          <cell r="AJ371" t="str">
            <v>FLD CUST  SVC - ST</v>
          </cell>
          <cell r="AM371">
            <v>576427.85</v>
          </cell>
        </row>
        <row r="372">
          <cell r="E372">
            <v>8204143</v>
          </cell>
          <cell r="H372" t="str">
            <v>DIST OPS (GAS) - OT</v>
          </cell>
          <cell r="K372">
            <v>-223671.01</v>
          </cell>
          <cell r="M372">
            <v>-83416.22</v>
          </cell>
          <cell r="AG372">
            <v>8204043</v>
          </cell>
          <cell r="AJ372" t="str">
            <v>DIST OPS (GAS) - ST</v>
          </cell>
          <cell r="AM372">
            <v>-2145932.14</v>
          </cell>
        </row>
        <row r="373">
          <cell r="E373">
            <v>8204143</v>
          </cell>
          <cell r="H373" t="str">
            <v>DIST OPS (GAS) - OT</v>
          </cell>
          <cell r="K373">
            <v>224.07</v>
          </cell>
          <cell r="M373">
            <v>0</v>
          </cell>
          <cell r="AG373">
            <v>8204043</v>
          </cell>
          <cell r="AJ373" t="str">
            <v>DIST OPS (GAS) - ST</v>
          </cell>
          <cell r="AM373">
            <v>1435.62</v>
          </cell>
        </row>
        <row r="374">
          <cell r="E374">
            <v>8204143</v>
          </cell>
          <cell r="H374" t="str">
            <v>DIST OPS (GAS) - OT</v>
          </cell>
          <cell r="K374">
            <v>192431.51</v>
          </cell>
          <cell r="M374">
            <v>78981.63</v>
          </cell>
          <cell r="AG374">
            <v>8204043</v>
          </cell>
          <cell r="AJ374" t="str">
            <v>DIST OPS (GAS) - ST</v>
          </cell>
          <cell r="AM374">
            <v>328988.99</v>
          </cell>
        </row>
        <row r="375">
          <cell r="E375">
            <v>8204149</v>
          </cell>
          <cell r="H375" t="str">
            <v>GAS OPERATIONS - OT</v>
          </cell>
          <cell r="K375">
            <v>-111351.56</v>
          </cell>
          <cell r="M375">
            <v>-53828.59</v>
          </cell>
          <cell r="AG375">
            <v>8204043</v>
          </cell>
          <cell r="AJ375" t="str">
            <v>DIST OPS (GAS) - ST</v>
          </cell>
          <cell r="AM375">
            <v>1815507.53</v>
          </cell>
        </row>
        <row r="376">
          <cell r="E376">
            <v>8204149</v>
          </cell>
          <cell r="H376" t="str">
            <v>GAS OPERATIONS - OT</v>
          </cell>
          <cell r="K376">
            <v>-69.06</v>
          </cell>
          <cell r="M376">
            <v>-69.06</v>
          </cell>
          <cell r="AG376">
            <v>8204049</v>
          </cell>
          <cell r="AJ376" t="str">
            <v>GAS OPERATIONS - ST</v>
          </cell>
          <cell r="AM376">
            <v>-2186566.48</v>
          </cell>
        </row>
        <row r="377">
          <cell r="E377">
            <v>8204149</v>
          </cell>
          <cell r="H377" t="str">
            <v>GAS OPERATIONS - OT</v>
          </cell>
          <cell r="K377">
            <v>101349.4</v>
          </cell>
          <cell r="M377">
            <v>52489.94</v>
          </cell>
          <cell r="AG377">
            <v>8204049</v>
          </cell>
          <cell r="AJ377" t="str">
            <v>GAS OPERATIONS - ST</v>
          </cell>
          <cell r="AM377">
            <v>19851.3</v>
          </cell>
        </row>
        <row r="378">
          <cell r="E378">
            <v>8204154</v>
          </cell>
          <cell r="H378" t="str">
            <v>MATERIAL ADM - OT</v>
          </cell>
          <cell r="K378">
            <v>-634.80999999999995</v>
          </cell>
          <cell r="M378">
            <v>-70.87</v>
          </cell>
          <cell r="AG378">
            <v>8204049</v>
          </cell>
          <cell r="AJ378" t="str">
            <v>GAS OPERATIONS - ST</v>
          </cell>
          <cell r="AM378">
            <v>112699.48</v>
          </cell>
        </row>
        <row r="379">
          <cell r="E379">
            <v>8204154</v>
          </cell>
          <cell r="H379" t="str">
            <v>MATERIAL ADM - OT</v>
          </cell>
          <cell r="K379">
            <v>634.80999999999995</v>
          </cell>
          <cell r="M379">
            <v>70.87</v>
          </cell>
          <cell r="AG379">
            <v>8204049</v>
          </cell>
          <cell r="AJ379" t="str">
            <v>GAS OPERATIONS - ST</v>
          </cell>
          <cell r="AM379">
            <v>-13881.36</v>
          </cell>
        </row>
        <row r="380">
          <cell r="E380">
            <v>8204160</v>
          </cell>
          <cell r="H380" t="str">
            <v>TECH SALARY SPPT-OT</v>
          </cell>
          <cell r="K380">
            <v>-937.95</v>
          </cell>
          <cell r="M380">
            <v>-532.58000000000004</v>
          </cell>
          <cell r="AG380">
            <v>8204049</v>
          </cell>
          <cell r="AJ380" t="str">
            <v>GAS OPERATIONS - ST</v>
          </cell>
          <cell r="AM380">
            <v>13881.36</v>
          </cell>
        </row>
        <row r="381">
          <cell r="E381">
            <v>8204160</v>
          </cell>
          <cell r="H381" t="str">
            <v>TECH SALARY SPPT-OT</v>
          </cell>
          <cell r="K381">
            <v>937.95</v>
          </cell>
          <cell r="M381">
            <v>532.58000000000004</v>
          </cell>
          <cell r="AG381">
            <v>8204049</v>
          </cell>
          <cell r="AJ381" t="str">
            <v>GAS OPERATIONS - ST</v>
          </cell>
          <cell r="AM381">
            <v>2054015.7</v>
          </cell>
        </row>
        <row r="382">
          <cell r="E382" t="str">
            <v xml:space="preserve">  TOTAL LABOR</v>
          </cell>
          <cell r="K382">
            <v>51158727.229999997</v>
          </cell>
          <cell r="M382">
            <v>26635347.469999999</v>
          </cell>
          <cell r="AG382">
            <v>8204054</v>
          </cell>
          <cell r="AJ382" t="str">
            <v>MATERIAL ADM - ST</v>
          </cell>
          <cell r="AM382">
            <v>-50921.37</v>
          </cell>
        </row>
        <row r="383">
          <cell r="E383" t="str">
            <v>EMPLOYEE BENEFITS</v>
          </cell>
          <cell r="AG383">
            <v>8204054</v>
          </cell>
          <cell r="AJ383" t="str">
            <v>MATERIAL ADM - ST</v>
          </cell>
          <cell r="AM383">
            <v>50921.37</v>
          </cell>
        </row>
        <row r="384">
          <cell r="E384">
            <v>5301010</v>
          </cell>
          <cell r="H384" t="str">
            <v>Employee Benefits - Medical</v>
          </cell>
          <cell r="K384">
            <v>4993816.55</v>
          </cell>
          <cell r="M384">
            <v>2443779.52</v>
          </cell>
          <cell r="AG384">
            <v>8204060</v>
          </cell>
          <cell r="AJ384" t="str">
            <v>TECHNICAL SALARY SPT</v>
          </cell>
          <cell r="AM384">
            <v>-65322.89</v>
          </cell>
        </row>
        <row r="385">
          <cell r="E385">
            <v>5301010</v>
          </cell>
          <cell r="H385" t="str">
            <v>Employee Benefits - Medical</v>
          </cell>
          <cell r="K385">
            <v>133808.57999999999</v>
          </cell>
          <cell r="M385">
            <v>66904.289999999994</v>
          </cell>
          <cell r="AG385">
            <v>8204060</v>
          </cell>
          <cell r="AJ385" t="str">
            <v>TECHNICAL SALARY SPT</v>
          </cell>
          <cell r="AM385">
            <v>2338</v>
          </cell>
        </row>
        <row r="386">
          <cell r="E386">
            <v>5301010</v>
          </cell>
          <cell r="H386" t="str">
            <v>Employee Benefits - Medical</v>
          </cell>
          <cell r="K386">
            <v>57530.94</v>
          </cell>
          <cell r="M386">
            <v>28765.47</v>
          </cell>
          <cell r="AG386">
            <v>8204060</v>
          </cell>
          <cell r="AJ386" t="str">
            <v>TECHNICAL SALARY SPT</v>
          </cell>
          <cell r="AM386">
            <v>62984.89</v>
          </cell>
        </row>
        <row r="387">
          <cell r="E387">
            <v>5301010</v>
          </cell>
          <cell r="H387" t="str">
            <v>Employee Benefits - Medical</v>
          </cell>
          <cell r="K387">
            <v>1023036.9</v>
          </cell>
          <cell r="M387">
            <v>552423.88</v>
          </cell>
          <cell r="AG387">
            <v>8204064</v>
          </cell>
          <cell r="AJ387" t="str">
            <v>Clerical - IBEW</v>
          </cell>
          <cell r="AM387">
            <v>-4810.8599999999997</v>
          </cell>
        </row>
        <row r="388">
          <cell r="E388">
            <v>5301010</v>
          </cell>
          <cell r="H388" t="str">
            <v>Employee Benefits - Medical</v>
          </cell>
          <cell r="K388">
            <v>1826896.34</v>
          </cell>
          <cell r="M388">
            <v>912854.55</v>
          </cell>
          <cell r="AG388">
            <v>8204064</v>
          </cell>
          <cell r="AJ388" t="str">
            <v>Clerical - IBEW</v>
          </cell>
          <cell r="AM388">
            <v>4810.8599999999997</v>
          </cell>
        </row>
        <row r="389">
          <cell r="E389">
            <v>5301011</v>
          </cell>
          <cell r="H389" t="str">
            <v>Employee Benefits - Medical-HSA Contrib</v>
          </cell>
          <cell r="K389">
            <v>380093.43</v>
          </cell>
          <cell r="M389">
            <v>187605.96</v>
          </cell>
          <cell r="AG389">
            <v>8204103</v>
          </cell>
          <cell r="AJ389" t="str">
            <v>ENGINRING/DESIGN OT</v>
          </cell>
          <cell r="AM389">
            <v>-457.92</v>
          </cell>
        </row>
        <row r="390">
          <cell r="E390">
            <v>5301011</v>
          </cell>
          <cell r="H390" t="str">
            <v>Employee Benefits - Medical-HSA Contrib</v>
          </cell>
          <cell r="K390">
            <v>13909.05</v>
          </cell>
          <cell r="M390">
            <v>7295.43</v>
          </cell>
          <cell r="AG390">
            <v>8204103</v>
          </cell>
          <cell r="AJ390" t="str">
            <v>ENGINRING/DESIGN OT</v>
          </cell>
          <cell r="AM390">
            <v>457.92</v>
          </cell>
        </row>
        <row r="391">
          <cell r="E391">
            <v>5301011</v>
          </cell>
          <cell r="H391" t="str">
            <v>Employee Benefits - Medical-HSA Contrib</v>
          </cell>
          <cell r="K391">
            <v>6750</v>
          </cell>
          <cell r="M391">
            <v>3375</v>
          </cell>
          <cell r="AG391">
            <v>8204108</v>
          </cell>
          <cell r="AJ391" t="str">
            <v>ADMINISTRATION OT</v>
          </cell>
          <cell r="AM391">
            <v>-317.94</v>
          </cell>
        </row>
        <row r="392">
          <cell r="E392">
            <v>5301011</v>
          </cell>
          <cell r="H392" t="str">
            <v>Employee Benefits - Medical-HSA Contrib</v>
          </cell>
          <cell r="K392">
            <v>269036.86</v>
          </cell>
          <cell r="M392">
            <v>134224.4</v>
          </cell>
          <cell r="AG392">
            <v>8204108</v>
          </cell>
          <cell r="AJ392" t="str">
            <v>ADMINISTRATION OT</v>
          </cell>
          <cell r="AM392">
            <v>-5.88</v>
          </cell>
        </row>
        <row r="393">
          <cell r="E393">
            <v>5301015</v>
          </cell>
          <cell r="H393" t="str">
            <v>Employee Benefits - Union Medical</v>
          </cell>
          <cell r="K393">
            <v>1324492.3400000001</v>
          </cell>
          <cell r="M393">
            <v>703808.39</v>
          </cell>
          <cell r="AG393">
            <v>8204108</v>
          </cell>
          <cell r="AJ393" t="str">
            <v>ADMINISTRATION OT</v>
          </cell>
          <cell r="AM393">
            <v>323.82</v>
          </cell>
        </row>
        <row r="394">
          <cell r="E394">
            <v>5301015</v>
          </cell>
          <cell r="H394" t="str">
            <v>Employee Benefits - Union Medical</v>
          </cell>
          <cell r="K394">
            <v>30337.040000000001</v>
          </cell>
          <cell r="M394">
            <v>13327.57</v>
          </cell>
          <cell r="AG394">
            <v>8204118</v>
          </cell>
          <cell r="AJ394" t="str">
            <v>ELECTRICAN - OT</v>
          </cell>
          <cell r="AM394">
            <v>-414.29</v>
          </cell>
        </row>
        <row r="395">
          <cell r="E395">
            <v>5301020</v>
          </cell>
          <cell r="H395" t="str">
            <v>Employee Benefits - Dental / Vision</v>
          </cell>
          <cell r="K395">
            <v>300399.21999999997</v>
          </cell>
          <cell r="M395">
            <v>146098.57</v>
          </cell>
          <cell r="AG395">
            <v>8204118</v>
          </cell>
          <cell r="AJ395" t="str">
            <v>ELECTRICAN - OT</v>
          </cell>
          <cell r="AM395">
            <v>414.29</v>
          </cell>
        </row>
        <row r="396">
          <cell r="E396">
            <v>5301020</v>
          </cell>
          <cell r="H396" t="str">
            <v>Employee Benefits - Dental / Vision</v>
          </cell>
          <cell r="K396">
            <v>9698.57</v>
          </cell>
          <cell r="M396">
            <v>4905.66</v>
          </cell>
          <cell r="AG396">
            <v>8204120</v>
          </cell>
          <cell r="AJ396" t="str">
            <v>EQUIPMENT OP - OT</v>
          </cell>
          <cell r="AM396">
            <v>-13449.91</v>
          </cell>
        </row>
        <row r="397">
          <cell r="E397">
            <v>5301020</v>
          </cell>
          <cell r="H397" t="str">
            <v>Employee Benefits - Dental / Vision</v>
          </cell>
          <cell r="K397">
            <v>2600.94</v>
          </cell>
          <cell r="M397">
            <v>1376.85</v>
          </cell>
          <cell r="AG397">
            <v>8204120</v>
          </cell>
          <cell r="AJ397" t="str">
            <v>EQUIPMENT OP - OT</v>
          </cell>
          <cell r="AM397">
            <v>835.13</v>
          </cell>
        </row>
        <row r="398">
          <cell r="E398">
            <v>5301020</v>
          </cell>
          <cell r="H398" t="str">
            <v>Employee Benefits - Dental / Vision</v>
          </cell>
          <cell r="K398">
            <v>55052.01</v>
          </cell>
          <cell r="M398">
            <v>25606.74</v>
          </cell>
          <cell r="AG398">
            <v>8204120</v>
          </cell>
          <cell r="AJ398" t="str">
            <v>EQUIPMENT OP - OT</v>
          </cell>
          <cell r="AM398">
            <v>12614.78</v>
          </cell>
        </row>
        <row r="399">
          <cell r="E399">
            <v>5301020</v>
          </cell>
          <cell r="H399" t="str">
            <v>Employee Benefits - Dental / Vision</v>
          </cell>
          <cell r="K399">
            <v>113435.03</v>
          </cell>
          <cell r="M399">
            <v>59408.89</v>
          </cell>
          <cell r="AG399">
            <v>8204122</v>
          </cell>
          <cell r="AJ399" t="str">
            <v>MECHANICAL - OT</v>
          </cell>
          <cell r="AM399">
            <v>-949.61</v>
          </cell>
        </row>
        <row r="400">
          <cell r="E400">
            <v>5301030</v>
          </cell>
          <cell r="H400" t="str">
            <v>Employee Benefits - Life Insurance</v>
          </cell>
          <cell r="K400">
            <v>116328.84</v>
          </cell>
          <cell r="M400">
            <v>51772.4</v>
          </cell>
          <cell r="AG400">
            <v>8204122</v>
          </cell>
          <cell r="AJ400" t="str">
            <v>MECHANICAL - OT</v>
          </cell>
          <cell r="AM400">
            <v>949.61</v>
          </cell>
        </row>
        <row r="401">
          <cell r="E401">
            <v>5301030</v>
          </cell>
          <cell r="H401" t="str">
            <v>Employee Benefits - Life Insurance</v>
          </cell>
          <cell r="K401">
            <v>2891.06</v>
          </cell>
          <cell r="M401">
            <v>1451.79</v>
          </cell>
          <cell r="AG401">
            <v>8204123</v>
          </cell>
          <cell r="AJ401" t="str">
            <v>WELDER - OT</v>
          </cell>
          <cell r="AM401">
            <v>-7281.89</v>
          </cell>
        </row>
        <row r="402">
          <cell r="E402">
            <v>5301030</v>
          </cell>
          <cell r="H402" t="str">
            <v>Employee Benefits - Life Insurance</v>
          </cell>
          <cell r="K402">
            <v>1149.6300000000001</v>
          </cell>
          <cell r="M402">
            <v>581.54999999999995</v>
          </cell>
          <cell r="AG402">
            <v>8204123</v>
          </cell>
          <cell r="AJ402" t="str">
            <v>WELDER - OT</v>
          </cell>
          <cell r="AM402">
            <v>2865.12</v>
          </cell>
        </row>
        <row r="403">
          <cell r="E403">
            <v>5301030</v>
          </cell>
          <cell r="H403" t="str">
            <v>Employee Benefits - Life Insurance</v>
          </cell>
          <cell r="K403">
            <v>8962.16</v>
          </cell>
          <cell r="M403">
            <v>11308.98</v>
          </cell>
          <cell r="AG403">
            <v>8204123</v>
          </cell>
          <cell r="AJ403" t="str">
            <v>WELDER - OT</v>
          </cell>
          <cell r="AM403">
            <v>863.07</v>
          </cell>
        </row>
        <row r="404">
          <cell r="E404">
            <v>5301030</v>
          </cell>
          <cell r="H404" t="str">
            <v>Employee Benefits - Life Insurance</v>
          </cell>
          <cell r="K404">
            <v>63088.78</v>
          </cell>
          <cell r="M404">
            <v>32470.18</v>
          </cell>
          <cell r="AG404">
            <v>8204123</v>
          </cell>
          <cell r="AJ404" t="str">
            <v>WELDER - OT</v>
          </cell>
          <cell r="AM404">
            <v>3553.7</v>
          </cell>
        </row>
        <row r="405">
          <cell r="E405">
            <v>5301040</v>
          </cell>
          <cell r="H405" t="str">
            <v>Employee Benefits - Disability</v>
          </cell>
          <cell r="K405">
            <v>195094.15</v>
          </cell>
          <cell r="M405">
            <v>96726.61</v>
          </cell>
          <cell r="AG405">
            <v>8204142</v>
          </cell>
          <cell r="AJ405" t="str">
            <v>FLD CUST  SVC - OT</v>
          </cell>
          <cell r="AM405">
            <v>-147972.96</v>
          </cell>
        </row>
        <row r="406">
          <cell r="E406">
            <v>5301040</v>
          </cell>
          <cell r="H406" t="str">
            <v>Employee Benefits - Disability</v>
          </cell>
          <cell r="K406">
            <v>4206.22</v>
          </cell>
          <cell r="M406">
            <v>2110.5700000000002</v>
          </cell>
          <cell r="AG406">
            <v>8204142</v>
          </cell>
          <cell r="AJ406" t="str">
            <v>FLD CUST  SVC - OT</v>
          </cell>
          <cell r="AM406">
            <v>1442.7</v>
          </cell>
        </row>
        <row r="407">
          <cell r="E407">
            <v>5301040</v>
          </cell>
          <cell r="H407" t="str">
            <v>Employee Benefits - Disability</v>
          </cell>
          <cell r="K407">
            <v>1480.02</v>
          </cell>
          <cell r="M407">
            <v>749.7</v>
          </cell>
          <cell r="AG407">
            <v>8204142</v>
          </cell>
          <cell r="AJ407" t="str">
            <v>FLD CUST  SVC - OT</v>
          </cell>
          <cell r="AM407">
            <v>146530.26</v>
          </cell>
        </row>
        <row r="408">
          <cell r="E408">
            <v>5301040</v>
          </cell>
          <cell r="H408" t="str">
            <v>Employee Benefits - Disability</v>
          </cell>
          <cell r="K408">
            <v>29970.16</v>
          </cell>
          <cell r="M408">
            <v>24669.360000000001</v>
          </cell>
          <cell r="AG408">
            <v>8204143</v>
          </cell>
          <cell r="AJ408" t="str">
            <v>DIST OPS (GAS) - OT</v>
          </cell>
          <cell r="AM408">
            <v>-223671.01</v>
          </cell>
        </row>
        <row r="409">
          <cell r="E409">
            <v>5301040</v>
          </cell>
          <cell r="H409" t="str">
            <v>Employee Benefits - Disability</v>
          </cell>
          <cell r="K409">
            <v>82397.039999999994</v>
          </cell>
          <cell r="M409">
            <v>41686.26</v>
          </cell>
          <cell r="AG409">
            <v>8204143</v>
          </cell>
          <cell r="AJ409" t="str">
            <v>DIST OPS (GAS) - OT</v>
          </cell>
          <cell r="AM409">
            <v>224.07</v>
          </cell>
        </row>
        <row r="410">
          <cell r="E410">
            <v>5301060</v>
          </cell>
          <cell r="H410" t="str">
            <v>Employee Benefits - OPEB</v>
          </cell>
          <cell r="K410">
            <v>850245.72</v>
          </cell>
          <cell r="M410">
            <v>425122.86</v>
          </cell>
          <cell r="AG410">
            <v>8204143</v>
          </cell>
          <cell r="AJ410" t="str">
            <v>DIST OPS (GAS) - OT</v>
          </cell>
          <cell r="AM410">
            <v>31015.43</v>
          </cell>
        </row>
        <row r="411">
          <cell r="E411">
            <v>5301060</v>
          </cell>
          <cell r="H411" t="str">
            <v>Employee Benefits - OPEB</v>
          </cell>
          <cell r="K411">
            <v>8860.2099999999991</v>
          </cell>
          <cell r="M411">
            <v>4430.1000000000004</v>
          </cell>
          <cell r="AG411">
            <v>8204143</v>
          </cell>
          <cell r="AJ411" t="str">
            <v>DIST OPS (GAS) - OT</v>
          </cell>
          <cell r="AM411">
            <v>192431.51</v>
          </cell>
        </row>
        <row r="412">
          <cell r="E412">
            <v>5301060</v>
          </cell>
          <cell r="H412" t="str">
            <v>Employee Benefits - OPEB</v>
          </cell>
          <cell r="K412">
            <v>3467.05</v>
          </cell>
          <cell r="M412">
            <v>1733.52</v>
          </cell>
          <cell r="AG412">
            <v>8204149</v>
          </cell>
          <cell r="AJ412" t="str">
            <v>GAS OPERATIONS - OT</v>
          </cell>
          <cell r="AM412">
            <v>-111351.56</v>
          </cell>
        </row>
        <row r="413">
          <cell r="E413">
            <v>5301060</v>
          </cell>
          <cell r="H413" t="str">
            <v>Employee Benefits - OPEB</v>
          </cell>
          <cell r="K413">
            <v>128475.48</v>
          </cell>
          <cell r="M413">
            <v>64237.74</v>
          </cell>
          <cell r="AG413">
            <v>8204149</v>
          </cell>
          <cell r="AJ413" t="str">
            <v>GAS OPERATIONS - OT</v>
          </cell>
          <cell r="AM413">
            <v>10002.16</v>
          </cell>
        </row>
        <row r="414">
          <cell r="E414">
            <v>5301061</v>
          </cell>
          <cell r="H414" t="str">
            <v>Employee Benefits - OPEB - Xfer</v>
          </cell>
          <cell r="K414">
            <v>244499.99</v>
          </cell>
          <cell r="M414">
            <v>122250</v>
          </cell>
          <cell r="AG414">
            <v>8204149</v>
          </cell>
          <cell r="AJ414" t="str">
            <v>GAS OPERATIONS - OT</v>
          </cell>
          <cell r="AM414">
            <v>-69.06</v>
          </cell>
        </row>
        <row r="415">
          <cell r="E415">
            <v>5301061</v>
          </cell>
          <cell r="H415" t="str">
            <v>Employee Benefits - OPEB - Xfer</v>
          </cell>
          <cell r="K415">
            <v>-244499.99</v>
          </cell>
          <cell r="M415">
            <v>-122250</v>
          </cell>
          <cell r="AG415">
            <v>8204149</v>
          </cell>
          <cell r="AJ415" t="str">
            <v>GAS OPERATIONS - OT</v>
          </cell>
          <cell r="AM415">
            <v>69.06</v>
          </cell>
        </row>
        <row r="416">
          <cell r="E416">
            <v>5301070</v>
          </cell>
          <cell r="H416" t="str">
            <v>Employee Benefits - OPEB Def</v>
          </cell>
          <cell r="K416">
            <v>-14284.03</v>
          </cell>
          <cell r="M416">
            <v>-7142.01</v>
          </cell>
          <cell r="AG416">
            <v>8204149</v>
          </cell>
          <cell r="AJ416" t="str">
            <v>GAS OPERATIONS - OT</v>
          </cell>
          <cell r="AM416">
            <v>101349.4</v>
          </cell>
        </row>
        <row r="417">
          <cell r="E417">
            <v>5301070</v>
          </cell>
          <cell r="H417" t="str">
            <v>Employee Benefits - OPEB Def</v>
          </cell>
          <cell r="K417">
            <v>316777.5</v>
          </cell>
          <cell r="M417">
            <v>158388.75</v>
          </cell>
          <cell r="AG417">
            <v>8204154</v>
          </cell>
          <cell r="AJ417" t="str">
            <v>MATERIAL ADM - OT</v>
          </cell>
          <cell r="AM417">
            <v>-634.80999999999995</v>
          </cell>
        </row>
        <row r="418">
          <cell r="E418">
            <v>5301080</v>
          </cell>
          <cell r="H418" t="str">
            <v>Employee Benefits - NonService Costs Be</v>
          </cell>
          <cell r="K418">
            <v>-0.01</v>
          </cell>
          <cell r="M418">
            <v>0</v>
          </cell>
          <cell r="AG418">
            <v>8204154</v>
          </cell>
          <cell r="AJ418" t="str">
            <v>MATERIAL ADM - OT</v>
          </cell>
          <cell r="AM418">
            <v>634.80999999999995</v>
          </cell>
        </row>
        <row r="419">
          <cell r="E419">
            <v>5301080</v>
          </cell>
          <cell r="H419" t="str">
            <v>Employee Benefits - NonService Costs Be</v>
          </cell>
          <cell r="K419">
            <v>-0.01</v>
          </cell>
          <cell r="M419">
            <v>0</v>
          </cell>
          <cell r="AG419">
            <v>8204160</v>
          </cell>
          <cell r="AJ419" t="str">
            <v>TECH SALARY SPPT-OT</v>
          </cell>
          <cell r="AM419">
            <v>-937.95</v>
          </cell>
        </row>
        <row r="420">
          <cell r="E420">
            <v>5301080</v>
          </cell>
          <cell r="H420" t="str">
            <v>Employee Benefits - NonService Costs Be</v>
          </cell>
          <cell r="K420">
            <v>0.03</v>
          </cell>
          <cell r="M420">
            <v>0</v>
          </cell>
          <cell r="AG420">
            <v>8204160</v>
          </cell>
          <cell r="AJ420" t="str">
            <v>TECH SALARY SPPT-OT</v>
          </cell>
          <cell r="AM420">
            <v>937.95</v>
          </cell>
        </row>
        <row r="421">
          <cell r="E421">
            <v>5301080</v>
          </cell>
          <cell r="H421" t="str">
            <v>Employee Benefits - NonService Costs Be</v>
          </cell>
          <cell r="K421">
            <v>-0.01</v>
          </cell>
          <cell r="M421">
            <v>0</v>
          </cell>
          <cell r="AG421" t="str">
            <v xml:space="preserve">  TOTAL LABOR</v>
          </cell>
          <cell r="AM421">
            <v>51613691.240000002</v>
          </cell>
        </row>
        <row r="422">
          <cell r="E422">
            <v>5301090</v>
          </cell>
          <cell r="H422" t="str">
            <v>Employee Benefits - Plan Administration</v>
          </cell>
          <cell r="K422">
            <v>12869.25</v>
          </cell>
          <cell r="M422">
            <v>6485.75</v>
          </cell>
          <cell r="AG422" t="str">
            <v>EMPLOYEE BENEFITS</v>
          </cell>
        </row>
        <row r="423">
          <cell r="E423">
            <v>5301090</v>
          </cell>
          <cell r="H423" t="str">
            <v>Employee Benefits - Plan Administration</v>
          </cell>
          <cell r="K423">
            <v>321.74</v>
          </cell>
          <cell r="M423">
            <v>162.15</v>
          </cell>
          <cell r="AG423">
            <v>5301010</v>
          </cell>
          <cell r="AJ423" t="str">
            <v>Employee Benefits - Medical</v>
          </cell>
          <cell r="AM423">
            <v>4993816.55</v>
          </cell>
        </row>
        <row r="424">
          <cell r="E424">
            <v>5301090</v>
          </cell>
          <cell r="H424" t="str">
            <v>Employee Benefits - Plan Administration</v>
          </cell>
          <cell r="K424">
            <v>125.89</v>
          </cell>
          <cell r="M424">
            <v>63.45</v>
          </cell>
          <cell r="AG424">
            <v>5301010</v>
          </cell>
          <cell r="AJ424" t="str">
            <v>Employee Benefits - Medical</v>
          </cell>
          <cell r="AM424">
            <v>133808.57999999999</v>
          </cell>
        </row>
        <row r="425">
          <cell r="E425">
            <v>5301090</v>
          </cell>
          <cell r="H425" t="str">
            <v>Employee Benefits - Plan Administration</v>
          </cell>
          <cell r="K425">
            <v>55623.14</v>
          </cell>
          <cell r="M425">
            <v>15522.61</v>
          </cell>
          <cell r="AG425">
            <v>5301010</v>
          </cell>
          <cell r="AJ425" t="str">
            <v>Employee Benefits - Medical</v>
          </cell>
          <cell r="AM425">
            <v>57530.94</v>
          </cell>
        </row>
        <row r="426">
          <cell r="E426">
            <v>5301090</v>
          </cell>
          <cell r="H426" t="str">
            <v>Employee Benefits - Plan Administration</v>
          </cell>
          <cell r="K426">
            <v>5777.17</v>
          </cell>
          <cell r="M426">
            <v>2911.54</v>
          </cell>
          <cell r="AG426">
            <v>5301010</v>
          </cell>
          <cell r="AJ426" t="str">
            <v>Employee Benefits - Medical</v>
          </cell>
          <cell r="AM426">
            <v>1023036.9</v>
          </cell>
        </row>
        <row r="427">
          <cell r="E427">
            <v>5301110</v>
          </cell>
          <cell r="H427" t="str">
            <v>Employee Benefits - Pensions</v>
          </cell>
          <cell r="K427">
            <v>0.01</v>
          </cell>
          <cell r="M427">
            <v>0</v>
          </cell>
          <cell r="AG427">
            <v>5301010</v>
          </cell>
          <cell r="AJ427" t="str">
            <v>Employee Benefits - Medical</v>
          </cell>
          <cell r="AM427">
            <v>1826896.34</v>
          </cell>
        </row>
        <row r="428">
          <cell r="E428">
            <v>5301110</v>
          </cell>
          <cell r="H428" t="str">
            <v>Employee Benefits - Pensions</v>
          </cell>
          <cell r="K428">
            <v>-0.02</v>
          </cell>
          <cell r="M428">
            <v>0</v>
          </cell>
          <cell r="AG428">
            <v>5301011</v>
          </cell>
          <cell r="AJ428" t="str">
            <v>Employee Benefits - Medical-HSA Contrib</v>
          </cell>
          <cell r="AM428">
            <v>380093.43</v>
          </cell>
        </row>
        <row r="429">
          <cell r="E429">
            <v>5301110</v>
          </cell>
          <cell r="H429" t="str">
            <v>Employee Benefits - Pensions</v>
          </cell>
          <cell r="K429">
            <v>318045</v>
          </cell>
          <cell r="M429">
            <v>79511.25</v>
          </cell>
          <cell r="AG429">
            <v>5301011</v>
          </cell>
          <cell r="AJ429" t="str">
            <v>Employee Benefits - Medical-HSA Contrib</v>
          </cell>
          <cell r="AM429">
            <v>13909.05</v>
          </cell>
        </row>
        <row r="430">
          <cell r="E430">
            <v>5301110</v>
          </cell>
          <cell r="H430" t="str">
            <v>Employee Benefits - Pensions</v>
          </cell>
          <cell r="K430">
            <v>0.02</v>
          </cell>
          <cell r="M430">
            <v>0</v>
          </cell>
          <cell r="AG430">
            <v>5301011</v>
          </cell>
          <cell r="AJ430" t="str">
            <v>Employee Benefits - Medical-HSA Contrib</v>
          </cell>
          <cell r="AM430">
            <v>6750</v>
          </cell>
        </row>
        <row r="431">
          <cell r="E431">
            <v>5301111</v>
          </cell>
          <cell r="H431" t="str">
            <v>Employee Benefits - Pensions - Xfer</v>
          </cell>
          <cell r="K431">
            <v>-210307.81</v>
          </cell>
          <cell r="M431">
            <v>-104220.58</v>
          </cell>
          <cell r="AG431">
            <v>5301011</v>
          </cell>
          <cell r="AJ431" t="str">
            <v>Employee Benefits - Medical-HSA Contrib</v>
          </cell>
          <cell r="AM431">
            <v>269036.86</v>
          </cell>
        </row>
        <row r="432">
          <cell r="E432">
            <v>5301111</v>
          </cell>
          <cell r="H432" t="str">
            <v>Employee Benefits - Pensions - Xfer</v>
          </cell>
          <cell r="K432">
            <v>210307.81</v>
          </cell>
          <cell r="M432">
            <v>104220.58</v>
          </cell>
          <cell r="AG432">
            <v>5301015</v>
          </cell>
          <cell r="AJ432" t="str">
            <v>Employee Benefits - Union Medical</v>
          </cell>
          <cell r="AM432">
            <v>1324492.3400000001</v>
          </cell>
        </row>
        <row r="433">
          <cell r="E433">
            <v>5301130</v>
          </cell>
          <cell r="H433" t="str">
            <v>Employee Benefits - Savings Plan</v>
          </cell>
          <cell r="K433">
            <v>4211193.91</v>
          </cell>
          <cell r="M433">
            <v>2132787.34</v>
          </cell>
          <cell r="AG433">
            <v>5301015</v>
          </cell>
          <cell r="AJ433" t="str">
            <v>Employee Benefits - Union Medical</v>
          </cell>
          <cell r="AM433">
            <v>30337.040000000001</v>
          </cell>
        </row>
        <row r="434">
          <cell r="E434">
            <v>5301130</v>
          </cell>
          <cell r="H434" t="str">
            <v>Employee Benefits - Savings Plan</v>
          </cell>
          <cell r="K434">
            <v>101820.58</v>
          </cell>
          <cell r="M434">
            <v>51298.58</v>
          </cell>
          <cell r="AG434">
            <v>5301020</v>
          </cell>
          <cell r="AJ434" t="str">
            <v>Employee Benefits - Dental / Vision</v>
          </cell>
          <cell r="AM434">
            <v>300399.21999999997</v>
          </cell>
        </row>
        <row r="435">
          <cell r="E435">
            <v>5301130</v>
          </cell>
          <cell r="H435" t="str">
            <v>Employee Benefits - Savings Plan</v>
          </cell>
          <cell r="K435">
            <v>28597.87</v>
          </cell>
          <cell r="M435">
            <v>14603.82</v>
          </cell>
          <cell r="AG435">
            <v>5301020</v>
          </cell>
          <cell r="AJ435" t="str">
            <v>Employee Benefits - Dental / Vision</v>
          </cell>
          <cell r="AM435">
            <v>9698.57</v>
          </cell>
        </row>
        <row r="436">
          <cell r="E436">
            <v>5301130</v>
          </cell>
          <cell r="H436" t="str">
            <v>Employee Benefits - Savings Plan</v>
          </cell>
          <cell r="K436">
            <v>204333.55</v>
          </cell>
          <cell r="M436">
            <v>114821.77</v>
          </cell>
          <cell r="AG436">
            <v>5301020</v>
          </cell>
          <cell r="AJ436" t="str">
            <v>Employee Benefits - Dental / Vision</v>
          </cell>
          <cell r="AM436">
            <v>2600.94</v>
          </cell>
        </row>
        <row r="437">
          <cell r="E437">
            <v>5301130</v>
          </cell>
          <cell r="H437" t="str">
            <v>Employee Benefits - Savings Plan</v>
          </cell>
          <cell r="K437">
            <v>1440316.7</v>
          </cell>
          <cell r="M437">
            <v>779454.63</v>
          </cell>
          <cell r="AG437">
            <v>5301020</v>
          </cell>
          <cell r="AJ437" t="str">
            <v>Employee Benefits - Dental / Vision</v>
          </cell>
          <cell r="AM437">
            <v>55052.01</v>
          </cell>
        </row>
        <row r="438">
          <cell r="E438">
            <v>5301192</v>
          </cell>
          <cell r="H438" t="str">
            <v>Employee Benefits - Medical Dental Visi</v>
          </cell>
          <cell r="K438">
            <v>1893652.65</v>
          </cell>
          <cell r="M438">
            <v>938032.92</v>
          </cell>
          <cell r="AG438">
            <v>5301020</v>
          </cell>
          <cell r="AJ438" t="str">
            <v>Employee Benefits - Dental / Vision</v>
          </cell>
          <cell r="AM438">
            <v>113435.03</v>
          </cell>
        </row>
        <row r="439">
          <cell r="E439">
            <v>5301192</v>
          </cell>
          <cell r="H439" t="str">
            <v>Employee Benefits - Medical Dental Visi</v>
          </cell>
          <cell r="K439">
            <v>36565.35</v>
          </cell>
          <cell r="M439">
            <v>18345.75</v>
          </cell>
          <cell r="AG439">
            <v>5301030</v>
          </cell>
          <cell r="AJ439" t="str">
            <v>Employee Benefits - Life Insurance</v>
          </cell>
          <cell r="AM439">
            <v>116328.84</v>
          </cell>
        </row>
        <row r="440">
          <cell r="E440">
            <v>5301192</v>
          </cell>
          <cell r="H440" t="str">
            <v>Employee Benefits - Medical Dental Visi</v>
          </cell>
          <cell r="K440">
            <v>7867.65</v>
          </cell>
          <cell r="M440">
            <v>3891.71</v>
          </cell>
          <cell r="AG440">
            <v>5301030</v>
          </cell>
          <cell r="AJ440" t="str">
            <v>Employee Benefits - Life Insurance</v>
          </cell>
          <cell r="AM440">
            <v>2891.06</v>
          </cell>
        </row>
        <row r="441">
          <cell r="E441">
            <v>5301192</v>
          </cell>
          <cell r="H441" t="str">
            <v>Employee Benefits - Medical Dental Visi</v>
          </cell>
          <cell r="K441">
            <v>24926.28</v>
          </cell>
          <cell r="M441">
            <v>9293.2099999999991</v>
          </cell>
          <cell r="AG441">
            <v>5301030</v>
          </cell>
          <cell r="AJ441" t="str">
            <v>Employee Benefits - Life Insurance</v>
          </cell>
          <cell r="AM441">
            <v>1149.6300000000001</v>
          </cell>
        </row>
        <row r="442">
          <cell r="E442">
            <v>5301192</v>
          </cell>
          <cell r="H442" t="str">
            <v>Employee Benefits - Medical Dental Visi</v>
          </cell>
          <cell r="K442">
            <v>227574.26</v>
          </cell>
          <cell r="M442">
            <v>112249.8</v>
          </cell>
          <cell r="AG442">
            <v>5301030</v>
          </cell>
          <cell r="AJ442" t="str">
            <v>Employee Benefits - Life Insurance</v>
          </cell>
          <cell r="AM442">
            <v>8962.16</v>
          </cell>
        </row>
        <row r="443">
          <cell r="E443">
            <v>5301192</v>
          </cell>
          <cell r="H443" t="str">
            <v>Employee Benefits - Medical Dental Visi</v>
          </cell>
          <cell r="K443">
            <v>-2194857.15</v>
          </cell>
          <cell r="M443">
            <v>-1083975.3700000001</v>
          </cell>
          <cell r="AG443">
            <v>5301030</v>
          </cell>
          <cell r="AJ443" t="str">
            <v>Employee Benefits - Life Insurance</v>
          </cell>
          <cell r="AM443">
            <v>63088.78</v>
          </cell>
        </row>
        <row r="444">
          <cell r="E444">
            <v>5301990</v>
          </cell>
          <cell r="H444" t="str">
            <v>Other Employee Benefits - Miscellaneous</v>
          </cell>
          <cell r="K444">
            <v>118964.94</v>
          </cell>
          <cell r="M444">
            <v>61528.31</v>
          </cell>
          <cell r="AG444">
            <v>5301040</v>
          </cell>
          <cell r="AJ444" t="str">
            <v>Employee Benefits - Disability</v>
          </cell>
          <cell r="AM444">
            <v>195094.15</v>
          </cell>
        </row>
        <row r="445">
          <cell r="E445">
            <v>5301990</v>
          </cell>
          <cell r="H445" t="str">
            <v>Other Employee Benefits - Miscellaneous</v>
          </cell>
          <cell r="K445">
            <v>1107.8399999999999</v>
          </cell>
          <cell r="M445">
            <v>553.91999999999996</v>
          </cell>
          <cell r="AG445">
            <v>5301040</v>
          </cell>
          <cell r="AJ445" t="str">
            <v>Employee Benefits - Disability</v>
          </cell>
          <cell r="AM445">
            <v>4206.22</v>
          </cell>
        </row>
        <row r="446">
          <cell r="E446">
            <v>5301990</v>
          </cell>
          <cell r="H446" t="str">
            <v>Other Employee Benefits - Miscellaneous</v>
          </cell>
          <cell r="K446">
            <v>1698.84</v>
          </cell>
          <cell r="M446">
            <v>837.52</v>
          </cell>
          <cell r="AG446">
            <v>5301040</v>
          </cell>
          <cell r="AJ446" t="str">
            <v>Employee Benefits - Disability</v>
          </cell>
          <cell r="AM446">
            <v>1480.02</v>
          </cell>
        </row>
        <row r="447">
          <cell r="E447">
            <v>5301990</v>
          </cell>
          <cell r="H447" t="str">
            <v>Other Employee Benefits - Miscellaneous</v>
          </cell>
          <cell r="K447">
            <v>45748.93</v>
          </cell>
          <cell r="M447">
            <v>23682.720000000001</v>
          </cell>
          <cell r="AG447">
            <v>5301040</v>
          </cell>
          <cell r="AJ447" t="str">
            <v>Employee Benefits - Disability</v>
          </cell>
          <cell r="AM447">
            <v>29970.16</v>
          </cell>
        </row>
        <row r="448">
          <cell r="E448">
            <v>5301990</v>
          </cell>
          <cell r="H448" t="str">
            <v>Other Employee Benefits - Miscellaneous</v>
          </cell>
          <cell r="K448">
            <v>3916.32</v>
          </cell>
          <cell r="M448">
            <v>1958.16</v>
          </cell>
          <cell r="AG448">
            <v>5301040</v>
          </cell>
          <cell r="AJ448" t="str">
            <v>Employee Benefits - Disability</v>
          </cell>
          <cell r="AM448">
            <v>82397.039999999994</v>
          </cell>
        </row>
        <row r="449">
          <cell r="E449">
            <v>5301991</v>
          </cell>
          <cell r="H449" t="str">
            <v>Other Employee Benefits - Miscellaneous</v>
          </cell>
          <cell r="K449">
            <v>1213273.1599999999</v>
          </cell>
          <cell r="M449">
            <v>645876.56999999995</v>
          </cell>
          <cell r="AG449">
            <v>5301060</v>
          </cell>
          <cell r="AJ449" t="str">
            <v>Employee Benefits - OPEB</v>
          </cell>
          <cell r="AM449">
            <v>850245.72</v>
          </cell>
        </row>
        <row r="450">
          <cell r="E450">
            <v>5301991</v>
          </cell>
          <cell r="H450" t="str">
            <v>Other Employee Benefits - Miscellaneous</v>
          </cell>
          <cell r="K450">
            <v>23506.99</v>
          </cell>
          <cell r="M450">
            <v>12633.64</v>
          </cell>
          <cell r="AG450">
            <v>5301060</v>
          </cell>
          <cell r="AJ450" t="str">
            <v>Employee Benefits - OPEB</v>
          </cell>
          <cell r="AM450">
            <v>8860.2099999999991</v>
          </cell>
        </row>
        <row r="451">
          <cell r="E451">
            <v>5301991</v>
          </cell>
          <cell r="H451" t="str">
            <v>Other Employee Benefits - Miscellaneous</v>
          </cell>
          <cell r="K451">
            <v>5070.1499999999996</v>
          </cell>
          <cell r="M451">
            <v>2681.47</v>
          </cell>
          <cell r="AG451">
            <v>5301060</v>
          </cell>
          <cell r="AJ451" t="str">
            <v>Employee Benefits - OPEB</v>
          </cell>
          <cell r="AM451">
            <v>3467.05</v>
          </cell>
        </row>
        <row r="452">
          <cell r="E452">
            <v>5301991</v>
          </cell>
          <cell r="H452" t="str">
            <v>Other Employee Benefits - Miscellaneous</v>
          </cell>
          <cell r="K452">
            <v>15570.2</v>
          </cell>
          <cell r="M452">
            <v>6494.62</v>
          </cell>
          <cell r="AG452">
            <v>5301060</v>
          </cell>
          <cell r="AJ452" t="str">
            <v>Employee Benefits - OPEB</v>
          </cell>
          <cell r="AM452">
            <v>128475.48</v>
          </cell>
        </row>
        <row r="453">
          <cell r="E453">
            <v>5301991</v>
          </cell>
          <cell r="H453" t="str">
            <v>Other Employee Benefits - Miscellaneous</v>
          </cell>
          <cell r="K453">
            <v>147072.87</v>
          </cell>
          <cell r="M453">
            <v>77604.399999999994</v>
          </cell>
          <cell r="AG453">
            <v>5301061</v>
          </cell>
          <cell r="AJ453" t="str">
            <v>Employee Benefits - OPEB - Xfer</v>
          </cell>
          <cell r="AM453">
            <v>244499.99</v>
          </cell>
        </row>
        <row r="454">
          <cell r="E454">
            <v>5301991</v>
          </cell>
          <cell r="H454" t="str">
            <v>Other Employee Benefits - Miscellaneous</v>
          </cell>
          <cell r="K454">
            <v>-1407129.28</v>
          </cell>
          <cell r="M454">
            <v>-746724.18</v>
          </cell>
          <cell r="AG454">
            <v>5301061</v>
          </cell>
          <cell r="AJ454" t="str">
            <v>Employee Benefits - OPEB - Xfer</v>
          </cell>
          <cell r="AM454">
            <v>-244499.99</v>
          </cell>
        </row>
        <row r="455">
          <cell r="E455">
            <v>5302110</v>
          </cell>
          <cell r="H455" t="str">
            <v>Recruiting Expenses</v>
          </cell>
          <cell r="K455">
            <v>123273.26</v>
          </cell>
          <cell r="M455">
            <v>1720.91</v>
          </cell>
          <cell r="AG455">
            <v>5301070</v>
          </cell>
          <cell r="AJ455" t="str">
            <v>Employee Benefits - OPEB Def</v>
          </cell>
          <cell r="AM455">
            <v>-14284.03</v>
          </cell>
        </row>
        <row r="456">
          <cell r="E456">
            <v>5302110</v>
          </cell>
          <cell r="H456" t="str">
            <v>Recruiting Expenses</v>
          </cell>
          <cell r="K456">
            <v>278.82</v>
          </cell>
          <cell r="M456">
            <v>0</v>
          </cell>
          <cell r="AG456">
            <v>5301070</v>
          </cell>
          <cell r="AJ456" t="str">
            <v>Employee Benefits - OPEB Def</v>
          </cell>
          <cell r="AM456">
            <v>316777.5</v>
          </cell>
        </row>
        <row r="457">
          <cell r="E457">
            <v>5302110</v>
          </cell>
          <cell r="H457" t="str">
            <v>Recruiting Expenses</v>
          </cell>
          <cell r="K457">
            <v>101.77</v>
          </cell>
          <cell r="M457">
            <v>0</v>
          </cell>
          <cell r="AG457">
            <v>5301080</v>
          </cell>
          <cell r="AJ457" t="str">
            <v>Employee Benefits - NonService Costs Be</v>
          </cell>
          <cell r="AM457">
            <v>-0.01</v>
          </cell>
        </row>
        <row r="458">
          <cell r="E458">
            <v>5302110</v>
          </cell>
          <cell r="H458" t="str">
            <v>Recruiting Expenses</v>
          </cell>
          <cell r="K458">
            <v>1359.23</v>
          </cell>
          <cell r="M458">
            <v>0</v>
          </cell>
          <cell r="AG458">
            <v>5301080</v>
          </cell>
          <cell r="AJ458" t="str">
            <v>Employee Benefits - NonService Costs Be</v>
          </cell>
          <cell r="AM458">
            <v>-0.01</v>
          </cell>
        </row>
        <row r="459">
          <cell r="E459">
            <v>5302110</v>
          </cell>
          <cell r="H459" t="str">
            <v>Recruiting Expenses</v>
          </cell>
          <cell r="K459">
            <v>31030</v>
          </cell>
          <cell r="M459">
            <v>31030</v>
          </cell>
          <cell r="AG459">
            <v>5301080</v>
          </cell>
          <cell r="AJ459" t="str">
            <v>Employee Benefits - NonService Costs Be</v>
          </cell>
          <cell r="AM459">
            <v>0.03</v>
          </cell>
        </row>
        <row r="460">
          <cell r="E460">
            <v>5302110</v>
          </cell>
          <cell r="H460" t="str">
            <v>Recruiting Expenses</v>
          </cell>
          <cell r="K460">
            <v>1555.8</v>
          </cell>
          <cell r="M460">
            <v>0</v>
          </cell>
          <cell r="AG460">
            <v>5301080</v>
          </cell>
          <cell r="AJ460" t="str">
            <v>Employee Benefits - NonService Costs Be</v>
          </cell>
          <cell r="AM460">
            <v>-0.01</v>
          </cell>
        </row>
        <row r="461">
          <cell r="E461">
            <v>5302920</v>
          </cell>
          <cell r="H461" t="str">
            <v>Tuition Reimbursement Expense</v>
          </cell>
          <cell r="K461">
            <v>18899.150000000001</v>
          </cell>
          <cell r="M461">
            <v>7352.95</v>
          </cell>
          <cell r="AG461">
            <v>5301090</v>
          </cell>
          <cell r="AJ461" t="str">
            <v>Employee Benefits - Plan Administration</v>
          </cell>
          <cell r="AM461">
            <v>12869.25</v>
          </cell>
        </row>
        <row r="462">
          <cell r="E462">
            <v>5302920</v>
          </cell>
          <cell r="H462" t="str">
            <v>Tuition Reimbursement Expense</v>
          </cell>
          <cell r="K462">
            <v>10487.69</v>
          </cell>
          <cell r="M462">
            <v>5971.77</v>
          </cell>
          <cell r="AG462">
            <v>5301090</v>
          </cell>
          <cell r="AJ462" t="str">
            <v>Employee Benefits - Plan Administration</v>
          </cell>
          <cell r="AM462">
            <v>321.74</v>
          </cell>
        </row>
        <row r="463">
          <cell r="E463">
            <v>5302930</v>
          </cell>
          <cell r="H463" t="str">
            <v>Employee Relations Expense</v>
          </cell>
          <cell r="K463">
            <v>40764.410000000003</v>
          </cell>
          <cell r="M463">
            <v>23170.65</v>
          </cell>
          <cell r="AG463">
            <v>5301090</v>
          </cell>
          <cell r="AJ463" t="str">
            <v>Employee Benefits - Plan Administration</v>
          </cell>
          <cell r="AM463">
            <v>125.89</v>
          </cell>
        </row>
        <row r="464">
          <cell r="E464">
            <v>5302930</v>
          </cell>
          <cell r="H464" t="str">
            <v>Employee Relations Expense</v>
          </cell>
          <cell r="K464">
            <v>4876.38</v>
          </cell>
          <cell r="M464">
            <v>455.9</v>
          </cell>
          <cell r="AG464">
            <v>5301090</v>
          </cell>
          <cell r="AJ464" t="str">
            <v>Employee Benefits - Plan Administration</v>
          </cell>
          <cell r="AM464">
            <v>55623.14</v>
          </cell>
        </row>
        <row r="465">
          <cell r="E465">
            <v>5302930</v>
          </cell>
          <cell r="H465" t="str">
            <v>Employee Relations Expense</v>
          </cell>
          <cell r="K465">
            <v>29453.41</v>
          </cell>
          <cell r="M465">
            <v>15993.79</v>
          </cell>
          <cell r="AG465">
            <v>5301090</v>
          </cell>
          <cell r="AJ465" t="str">
            <v>Employee Benefits - Plan Administration</v>
          </cell>
          <cell r="AM465">
            <v>5777.17</v>
          </cell>
        </row>
        <row r="466">
          <cell r="E466">
            <v>5302930</v>
          </cell>
          <cell r="H466" t="str">
            <v>Employee Relations Expense</v>
          </cell>
          <cell r="K466">
            <v>162.43</v>
          </cell>
          <cell r="M466">
            <v>73.5</v>
          </cell>
          <cell r="AG466">
            <v>5301110</v>
          </cell>
          <cell r="AJ466" t="str">
            <v>Employee Benefits - Pensions</v>
          </cell>
          <cell r="AM466">
            <v>0.01</v>
          </cell>
        </row>
        <row r="467">
          <cell r="E467">
            <v>5302990</v>
          </cell>
          <cell r="H467" t="str">
            <v>Miscellaneous Employee-Related Expense</v>
          </cell>
          <cell r="K467">
            <v>73964.67</v>
          </cell>
          <cell r="M467">
            <v>11015.12</v>
          </cell>
          <cell r="AG467">
            <v>5301110</v>
          </cell>
          <cell r="AJ467" t="str">
            <v>Employee Benefits - Pensions</v>
          </cell>
          <cell r="AM467">
            <v>-0.02</v>
          </cell>
        </row>
        <row r="468">
          <cell r="E468">
            <v>5302990</v>
          </cell>
          <cell r="H468" t="str">
            <v>Miscellaneous Employee-Related Expense</v>
          </cell>
          <cell r="K468">
            <v>429.2</v>
          </cell>
          <cell r="M468">
            <v>304.18</v>
          </cell>
          <cell r="AG468">
            <v>5301110</v>
          </cell>
          <cell r="AJ468" t="str">
            <v>Employee Benefits - Pensions</v>
          </cell>
          <cell r="AM468">
            <v>318045</v>
          </cell>
        </row>
        <row r="469">
          <cell r="E469">
            <v>5302990</v>
          </cell>
          <cell r="H469" t="str">
            <v>Miscellaneous Employee-Related Expense</v>
          </cell>
          <cell r="K469">
            <v>-4229.9799999999996</v>
          </cell>
          <cell r="M469">
            <v>-4229.9799999999996</v>
          </cell>
          <cell r="AG469">
            <v>5301110</v>
          </cell>
          <cell r="AJ469" t="str">
            <v>Employee Benefits - Pensions</v>
          </cell>
          <cell r="AM469">
            <v>0.02</v>
          </cell>
        </row>
        <row r="470">
          <cell r="E470">
            <v>5302990</v>
          </cell>
          <cell r="H470" t="str">
            <v>Miscellaneous Employee-Related Expense</v>
          </cell>
          <cell r="K470">
            <v>100910.43</v>
          </cell>
          <cell r="M470">
            <v>51800.32</v>
          </cell>
          <cell r="AG470">
            <v>5301111</v>
          </cell>
          <cell r="AJ470" t="str">
            <v>Employee Benefits - Pensions - Xfer</v>
          </cell>
          <cell r="AM470">
            <v>-210307.81</v>
          </cell>
        </row>
        <row r="471">
          <cell r="E471">
            <v>5302990</v>
          </cell>
          <cell r="H471" t="str">
            <v>Miscellaneous Employee-Related Expense</v>
          </cell>
          <cell r="K471">
            <v>-120.78</v>
          </cell>
          <cell r="M471">
            <v>-436.34</v>
          </cell>
          <cell r="AG471">
            <v>5301111</v>
          </cell>
          <cell r="AJ471" t="str">
            <v>Employee Benefits - Pensions - Xfer</v>
          </cell>
          <cell r="AM471">
            <v>210307.81</v>
          </cell>
        </row>
        <row r="472">
          <cell r="E472">
            <v>5302991</v>
          </cell>
          <cell r="H472" t="str">
            <v>Misc Employee-Related Expense 2200</v>
          </cell>
          <cell r="K472">
            <v>133689.67000000001</v>
          </cell>
          <cell r="M472">
            <v>79866.350000000006</v>
          </cell>
          <cell r="AG472">
            <v>5301130</v>
          </cell>
          <cell r="AJ472" t="str">
            <v>Employee Benefits - Savings Plan</v>
          </cell>
          <cell r="AM472">
            <v>4211193.91</v>
          </cell>
        </row>
        <row r="473">
          <cell r="E473">
            <v>5302991</v>
          </cell>
          <cell r="H473" t="str">
            <v>Misc Employee-Related Expense 2200</v>
          </cell>
          <cell r="K473">
            <v>2412.4499999999998</v>
          </cell>
          <cell r="M473">
            <v>1692.97</v>
          </cell>
          <cell r="AG473">
            <v>5301130</v>
          </cell>
          <cell r="AJ473" t="str">
            <v>Employee Benefits - Savings Plan</v>
          </cell>
          <cell r="AM473">
            <v>101820.58</v>
          </cell>
        </row>
        <row r="474">
          <cell r="E474">
            <v>5302991</v>
          </cell>
          <cell r="H474" t="str">
            <v>Misc Employee-Related Expense 2200</v>
          </cell>
          <cell r="K474">
            <v>872.68</v>
          </cell>
          <cell r="M474">
            <v>531.41999999999996</v>
          </cell>
          <cell r="AG474">
            <v>5301130</v>
          </cell>
          <cell r="AJ474" t="str">
            <v>Employee Benefits - Savings Plan</v>
          </cell>
          <cell r="AM474">
            <v>28597.87</v>
          </cell>
        </row>
        <row r="475">
          <cell r="E475">
            <v>5302991</v>
          </cell>
          <cell r="H475" t="str">
            <v>Misc Employee-Related Expense 2200</v>
          </cell>
          <cell r="K475">
            <v>1798.04</v>
          </cell>
          <cell r="M475">
            <v>1550.71</v>
          </cell>
          <cell r="AG475">
            <v>5301130</v>
          </cell>
          <cell r="AJ475" t="str">
            <v>Employee Benefits - Savings Plan</v>
          </cell>
          <cell r="AM475">
            <v>204333.55</v>
          </cell>
        </row>
        <row r="476">
          <cell r="E476">
            <v>5302991</v>
          </cell>
          <cell r="H476" t="str">
            <v>Misc Employee-Related Expense 2200</v>
          </cell>
          <cell r="K476">
            <v>23152.71</v>
          </cell>
          <cell r="M476">
            <v>13125.81</v>
          </cell>
          <cell r="AG476">
            <v>5301130</v>
          </cell>
          <cell r="AJ476" t="str">
            <v>Employee Benefits - Savings Plan</v>
          </cell>
          <cell r="AM476">
            <v>1440316.7</v>
          </cell>
        </row>
        <row r="477">
          <cell r="E477">
            <v>5302991</v>
          </cell>
          <cell r="H477" t="str">
            <v>Misc Employee-Related Expense 2200</v>
          </cell>
          <cell r="K477">
            <v>-162026.09</v>
          </cell>
          <cell r="M477">
            <v>-96866.96</v>
          </cell>
          <cell r="AG477">
            <v>5301192</v>
          </cell>
          <cell r="AJ477" t="str">
            <v>Employee Benefits - Medical Dental Visi</v>
          </cell>
          <cell r="AM477">
            <v>1893652.65</v>
          </cell>
        </row>
        <row r="478">
          <cell r="E478" t="str">
            <v xml:space="preserve">  TOTAL EMPLOYEE BENEFITS</v>
          </cell>
          <cell r="K478">
            <v>19316653.949999999</v>
          </cell>
          <cell r="M478">
            <v>9628770.6600000001</v>
          </cell>
          <cell r="AG478">
            <v>5301192</v>
          </cell>
          <cell r="AJ478" t="str">
            <v>Employee Benefits - Medical Dental Visi</v>
          </cell>
          <cell r="AM478">
            <v>36565.35</v>
          </cell>
        </row>
        <row r="479">
          <cell r="E479" t="str">
            <v>OUTSIDE SERVICES</v>
          </cell>
          <cell r="AG479">
            <v>5301192</v>
          </cell>
          <cell r="AJ479" t="str">
            <v>Employee Benefits - Medical Dental Visi</v>
          </cell>
          <cell r="AM479">
            <v>7867.65</v>
          </cell>
        </row>
        <row r="480">
          <cell r="E480">
            <v>5303010</v>
          </cell>
          <cell r="H480" t="str">
            <v>Contractor Labor - Straight Time</v>
          </cell>
          <cell r="K480">
            <v>13560.67</v>
          </cell>
          <cell r="M480">
            <v>2753.3</v>
          </cell>
          <cell r="AG480">
            <v>5301192</v>
          </cell>
          <cell r="AJ480" t="str">
            <v>Employee Benefits - Medical Dental Visi</v>
          </cell>
          <cell r="AM480">
            <v>3739.81</v>
          </cell>
        </row>
        <row r="481">
          <cell r="E481">
            <v>5303020</v>
          </cell>
          <cell r="H481" t="str">
            <v>Contractor Materials</v>
          </cell>
          <cell r="K481">
            <v>3533130.94</v>
          </cell>
          <cell r="M481">
            <v>2051186.95</v>
          </cell>
          <cell r="AG481">
            <v>5301192</v>
          </cell>
          <cell r="AJ481" t="str">
            <v>Employee Benefits - Medical Dental Visi</v>
          </cell>
          <cell r="AM481">
            <v>531.15</v>
          </cell>
        </row>
        <row r="482">
          <cell r="E482">
            <v>5303020</v>
          </cell>
          <cell r="H482" t="str">
            <v>Contractor Materials</v>
          </cell>
          <cell r="K482">
            <v>25066.63</v>
          </cell>
          <cell r="M482">
            <v>16074.85</v>
          </cell>
          <cell r="AG482">
            <v>5301192</v>
          </cell>
          <cell r="AJ482" t="str">
            <v>Employee Benefits - Medical Dental Visi</v>
          </cell>
          <cell r="AM482">
            <v>24926.28</v>
          </cell>
        </row>
        <row r="483">
          <cell r="E483">
            <v>5303020</v>
          </cell>
          <cell r="H483" t="str">
            <v>Contractor Materials</v>
          </cell>
          <cell r="K483">
            <v>4462.5</v>
          </cell>
          <cell r="M483">
            <v>0</v>
          </cell>
          <cell r="AG483">
            <v>5301192</v>
          </cell>
          <cell r="AJ483" t="str">
            <v>Employee Benefits - Medical Dental Visi</v>
          </cell>
          <cell r="AM483">
            <v>227574.26</v>
          </cell>
        </row>
        <row r="484">
          <cell r="E484">
            <v>5303020</v>
          </cell>
          <cell r="H484" t="str">
            <v>Contractor Materials</v>
          </cell>
          <cell r="K484">
            <v>359176.96000000002</v>
          </cell>
          <cell r="M484">
            <v>57593.78</v>
          </cell>
          <cell r="AG484">
            <v>5301192</v>
          </cell>
          <cell r="AJ484" t="str">
            <v>Employee Benefits - Medical Dental Visi</v>
          </cell>
          <cell r="AM484">
            <v>-2194857.15</v>
          </cell>
        </row>
        <row r="485">
          <cell r="E485">
            <v>5303030</v>
          </cell>
          <cell r="H485" t="str">
            <v>Contractor Services</v>
          </cell>
          <cell r="K485">
            <v>31310470.48</v>
          </cell>
          <cell r="M485">
            <v>16801156.16</v>
          </cell>
          <cell r="AG485">
            <v>5301990</v>
          </cell>
          <cell r="AJ485" t="str">
            <v>Other Employee Benefits - Miscellaneous</v>
          </cell>
          <cell r="AM485">
            <v>118964.94</v>
          </cell>
        </row>
        <row r="486">
          <cell r="E486">
            <v>5303030</v>
          </cell>
          <cell r="H486" t="str">
            <v>Contractor Services</v>
          </cell>
          <cell r="K486">
            <v>333779.88</v>
          </cell>
          <cell r="M486">
            <v>68616.820000000007</v>
          </cell>
          <cell r="AG486">
            <v>5301990</v>
          </cell>
          <cell r="AJ486" t="str">
            <v>Other Employee Benefits - Miscellaneous</v>
          </cell>
          <cell r="AM486">
            <v>1107.8399999999999</v>
          </cell>
        </row>
        <row r="487">
          <cell r="E487">
            <v>5303030</v>
          </cell>
          <cell r="H487" t="str">
            <v>Contractor Services</v>
          </cell>
          <cell r="K487">
            <v>1968494.13</v>
          </cell>
          <cell r="M487">
            <v>1942702.27</v>
          </cell>
          <cell r="AG487">
            <v>5301990</v>
          </cell>
          <cell r="AJ487" t="str">
            <v>Other Employee Benefits - Miscellaneous</v>
          </cell>
          <cell r="AM487">
            <v>1698.84</v>
          </cell>
        </row>
        <row r="488">
          <cell r="E488">
            <v>5303030</v>
          </cell>
          <cell r="H488" t="str">
            <v>Contractor Services</v>
          </cell>
          <cell r="K488">
            <v>2959487.68</v>
          </cell>
          <cell r="M488">
            <v>1576519.1</v>
          </cell>
          <cell r="AG488">
            <v>5301990</v>
          </cell>
          <cell r="AJ488" t="str">
            <v>Other Employee Benefits - Miscellaneous</v>
          </cell>
          <cell r="AM488">
            <v>45748.93</v>
          </cell>
        </row>
        <row r="489">
          <cell r="E489">
            <v>5303035</v>
          </cell>
          <cell r="H489" t="str">
            <v>Contractor Services - Restoration</v>
          </cell>
          <cell r="K489">
            <v>29982115.300000001</v>
          </cell>
          <cell r="M489">
            <v>24301427.149999999</v>
          </cell>
          <cell r="AG489">
            <v>5301990</v>
          </cell>
          <cell r="AJ489" t="str">
            <v>Other Employee Benefits - Miscellaneous</v>
          </cell>
          <cell r="AM489">
            <v>3916.32</v>
          </cell>
        </row>
        <row r="490">
          <cell r="E490">
            <v>5303035</v>
          </cell>
          <cell r="H490" t="str">
            <v>Contractor Services - Restoration</v>
          </cell>
          <cell r="K490">
            <v>92363.87</v>
          </cell>
          <cell r="M490">
            <v>66014.98</v>
          </cell>
          <cell r="AG490">
            <v>5301991</v>
          </cell>
          <cell r="AJ490" t="str">
            <v>Other Employee Benefits - Miscellaneous</v>
          </cell>
          <cell r="AM490">
            <v>1213273.1599999999</v>
          </cell>
        </row>
        <row r="491">
          <cell r="E491">
            <v>5303035</v>
          </cell>
          <cell r="H491" t="str">
            <v>Contractor Services - Restoration</v>
          </cell>
          <cell r="K491">
            <v>15579</v>
          </cell>
          <cell r="M491">
            <v>14769</v>
          </cell>
          <cell r="AG491">
            <v>5301991</v>
          </cell>
          <cell r="AJ491" t="str">
            <v>Other Employee Benefits - Miscellaneous</v>
          </cell>
          <cell r="AM491">
            <v>23506.99</v>
          </cell>
        </row>
        <row r="492">
          <cell r="E492">
            <v>5303035</v>
          </cell>
          <cell r="H492" t="str">
            <v>Contractor Services - Restoration</v>
          </cell>
          <cell r="K492">
            <v>1283274.32</v>
          </cell>
          <cell r="M492">
            <v>1258904.0900000001</v>
          </cell>
          <cell r="AG492">
            <v>5301991</v>
          </cell>
          <cell r="AJ492" t="str">
            <v>Other Employee Benefits - Miscellaneous</v>
          </cell>
          <cell r="AM492">
            <v>5070.1499999999996</v>
          </cell>
        </row>
        <row r="493">
          <cell r="E493">
            <v>5303040</v>
          </cell>
          <cell r="H493" t="str">
            <v>Environmental  Services</v>
          </cell>
          <cell r="K493">
            <v>346159.16</v>
          </cell>
          <cell r="M493">
            <v>218992.76</v>
          </cell>
          <cell r="AG493">
            <v>5301991</v>
          </cell>
          <cell r="AJ493" t="str">
            <v>Other Employee Benefits - Miscellaneous</v>
          </cell>
          <cell r="AM493">
            <v>2286.4899999999998</v>
          </cell>
        </row>
        <row r="494">
          <cell r="E494">
            <v>5303040</v>
          </cell>
          <cell r="H494" t="str">
            <v>Environmental  Services</v>
          </cell>
          <cell r="K494">
            <v>2094.42</v>
          </cell>
          <cell r="M494">
            <v>802.74</v>
          </cell>
          <cell r="AG494">
            <v>5301991</v>
          </cell>
          <cell r="AJ494" t="str">
            <v>Other Employee Benefits - Miscellaneous</v>
          </cell>
          <cell r="AM494">
            <v>349.42</v>
          </cell>
        </row>
        <row r="495">
          <cell r="E495">
            <v>5303040</v>
          </cell>
          <cell r="H495" t="str">
            <v>Environmental  Services</v>
          </cell>
          <cell r="K495">
            <v>180</v>
          </cell>
          <cell r="M495">
            <v>90</v>
          </cell>
          <cell r="AG495">
            <v>5301991</v>
          </cell>
          <cell r="AJ495" t="str">
            <v>Other Employee Benefits - Miscellaneous</v>
          </cell>
          <cell r="AM495">
            <v>15570.2</v>
          </cell>
        </row>
        <row r="496">
          <cell r="E496">
            <v>5303040</v>
          </cell>
          <cell r="H496" t="str">
            <v>Environmental  Services</v>
          </cell>
          <cell r="K496">
            <v>45940.639999999999</v>
          </cell>
          <cell r="M496">
            <v>20934.66</v>
          </cell>
          <cell r="AG496">
            <v>5301991</v>
          </cell>
          <cell r="AJ496" t="str">
            <v>Other Employee Benefits - Miscellaneous</v>
          </cell>
          <cell r="AM496">
            <v>147072.87</v>
          </cell>
        </row>
        <row r="497">
          <cell r="E497">
            <v>5303110</v>
          </cell>
          <cell r="H497" t="str">
            <v>Office Equipment Maintenance Services</v>
          </cell>
          <cell r="K497">
            <v>13551.05</v>
          </cell>
          <cell r="M497">
            <v>6438.58</v>
          </cell>
          <cell r="AG497">
            <v>5301991</v>
          </cell>
          <cell r="AJ497" t="str">
            <v>Other Employee Benefits - Miscellaneous</v>
          </cell>
          <cell r="AM497">
            <v>-1407129.28</v>
          </cell>
        </row>
        <row r="498">
          <cell r="E498">
            <v>5303110</v>
          </cell>
          <cell r="H498" t="str">
            <v>Office Equipment Maintenance Services</v>
          </cell>
          <cell r="K498">
            <v>469.46</v>
          </cell>
          <cell r="M498">
            <v>113.44</v>
          </cell>
          <cell r="AG498">
            <v>5302110</v>
          </cell>
          <cell r="AJ498" t="str">
            <v>Recruiting Expenses</v>
          </cell>
          <cell r="AM498">
            <v>123273.26</v>
          </cell>
        </row>
        <row r="499">
          <cell r="E499">
            <v>5303110</v>
          </cell>
          <cell r="H499" t="str">
            <v>Office Equipment Maintenance Services</v>
          </cell>
          <cell r="K499">
            <v>54.59</v>
          </cell>
          <cell r="M499">
            <v>18.739999999999998</v>
          </cell>
          <cell r="AG499">
            <v>5302110</v>
          </cell>
          <cell r="AJ499" t="str">
            <v>Recruiting Expenses</v>
          </cell>
          <cell r="AM499">
            <v>278.82</v>
          </cell>
        </row>
        <row r="500">
          <cell r="E500">
            <v>5303110</v>
          </cell>
          <cell r="H500" t="str">
            <v>Office Equipment Maintenance Services</v>
          </cell>
          <cell r="K500">
            <v>10336</v>
          </cell>
          <cell r="M500">
            <v>3838.35</v>
          </cell>
          <cell r="AG500">
            <v>5302110</v>
          </cell>
          <cell r="AJ500" t="str">
            <v>Recruiting Expenses</v>
          </cell>
          <cell r="AM500">
            <v>101.77</v>
          </cell>
        </row>
        <row r="501">
          <cell r="E501">
            <v>5303120</v>
          </cell>
          <cell r="H501" t="str">
            <v>Computer &amp; Software Maintenance Service</v>
          </cell>
          <cell r="K501">
            <v>2842627.45</v>
          </cell>
          <cell r="M501">
            <v>1416241.31</v>
          </cell>
          <cell r="AG501">
            <v>5302110</v>
          </cell>
          <cell r="AJ501" t="str">
            <v>Recruiting Expenses</v>
          </cell>
          <cell r="AM501">
            <v>1359.23</v>
          </cell>
        </row>
        <row r="502">
          <cell r="E502">
            <v>5303120</v>
          </cell>
          <cell r="H502" t="str">
            <v>Computer &amp; Software Maintenance Service</v>
          </cell>
          <cell r="K502">
            <v>77990.63</v>
          </cell>
          <cell r="M502">
            <v>38719.22</v>
          </cell>
          <cell r="AG502">
            <v>5302110</v>
          </cell>
          <cell r="AJ502" t="str">
            <v>Recruiting Expenses</v>
          </cell>
          <cell r="AM502">
            <v>31030</v>
          </cell>
        </row>
        <row r="503">
          <cell r="E503">
            <v>5303120</v>
          </cell>
          <cell r="H503" t="str">
            <v>Computer &amp; Software Maintenance Service</v>
          </cell>
          <cell r="K503">
            <v>19893.740000000002</v>
          </cell>
          <cell r="M503">
            <v>9841.14</v>
          </cell>
          <cell r="AG503">
            <v>5302110</v>
          </cell>
          <cell r="AJ503" t="str">
            <v>Recruiting Expenses</v>
          </cell>
          <cell r="AM503">
            <v>1555.8</v>
          </cell>
        </row>
        <row r="504">
          <cell r="E504">
            <v>5303120</v>
          </cell>
          <cell r="H504" t="str">
            <v>Computer &amp; Software Maintenance Service</v>
          </cell>
          <cell r="K504">
            <v>287179.07</v>
          </cell>
          <cell r="M504">
            <v>105403.57</v>
          </cell>
          <cell r="AG504">
            <v>5302920</v>
          </cell>
          <cell r="AJ504" t="str">
            <v>Tuition Reimbursement Expense</v>
          </cell>
          <cell r="AM504">
            <v>18899.150000000001</v>
          </cell>
        </row>
        <row r="505">
          <cell r="E505">
            <v>5303120</v>
          </cell>
          <cell r="H505" t="str">
            <v>Computer &amp; Software Maintenance Service</v>
          </cell>
          <cell r="K505">
            <v>5000</v>
          </cell>
          <cell r="M505">
            <v>0</v>
          </cell>
          <cell r="AG505">
            <v>5302920</v>
          </cell>
          <cell r="AJ505" t="str">
            <v>Tuition Reimbursement Expense</v>
          </cell>
          <cell r="AM505">
            <v>10487.69</v>
          </cell>
        </row>
        <row r="506">
          <cell r="E506">
            <v>5303120</v>
          </cell>
          <cell r="H506" t="str">
            <v>Computer &amp; Software Maintenance Service</v>
          </cell>
          <cell r="K506">
            <v>296764.62</v>
          </cell>
          <cell r="M506">
            <v>146905.60999999999</v>
          </cell>
          <cell r="AG506">
            <v>5302930</v>
          </cell>
          <cell r="AJ506" t="str">
            <v>Employee Relations Expense</v>
          </cell>
          <cell r="AM506">
            <v>40764.410000000003</v>
          </cell>
        </row>
        <row r="507">
          <cell r="E507">
            <v>5303130</v>
          </cell>
          <cell r="H507" t="str">
            <v>Building &amp; Grounds Maintenance Services</v>
          </cell>
          <cell r="K507">
            <v>889852.07</v>
          </cell>
          <cell r="M507">
            <v>435906.42</v>
          </cell>
          <cell r="AG507">
            <v>5302930</v>
          </cell>
          <cell r="AJ507" t="str">
            <v>Employee Relations Expense</v>
          </cell>
          <cell r="AM507">
            <v>4876.38</v>
          </cell>
        </row>
        <row r="508">
          <cell r="E508">
            <v>5303130</v>
          </cell>
          <cell r="H508" t="str">
            <v>Building &amp; Grounds Maintenance Services</v>
          </cell>
          <cell r="K508">
            <v>20131.439999999999</v>
          </cell>
          <cell r="M508">
            <v>5826.98</v>
          </cell>
          <cell r="AG508">
            <v>5302930</v>
          </cell>
          <cell r="AJ508" t="str">
            <v>Employee Relations Expense</v>
          </cell>
          <cell r="AM508">
            <v>29453.41</v>
          </cell>
        </row>
        <row r="509">
          <cell r="E509">
            <v>5303130</v>
          </cell>
          <cell r="H509" t="str">
            <v>Building &amp; Grounds Maintenance Services</v>
          </cell>
          <cell r="K509">
            <v>3482.1</v>
          </cell>
          <cell r="M509">
            <v>3482.1</v>
          </cell>
          <cell r="AG509">
            <v>5302930</v>
          </cell>
          <cell r="AJ509" t="str">
            <v>Employee Relations Expense</v>
          </cell>
          <cell r="AM509">
            <v>162.43</v>
          </cell>
        </row>
        <row r="510">
          <cell r="E510">
            <v>5303130</v>
          </cell>
          <cell r="H510" t="str">
            <v>Building &amp; Grounds Maintenance Services</v>
          </cell>
          <cell r="K510">
            <v>74428.34</v>
          </cell>
          <cell r="M510">
            <v>26681.93</v>
          </cell>
          <cell r="AG510">
            <v>5302990</v>
          </cell>
          <cell r="AJ510" t="str">
            <v>Miscellaneous Employee-Related Expense</v>
          </cell>
          <cell r="AM510">
            <v>73964.67</v>
          </cell>
        </row>
        <row r="511">
          <cell r="E511">
            <v>5303130</v>
          </cell>
          <cell r="H511" t="str">
            <v>Building &amp; Grounds Maintenance Services</v>
          </cell>
          <cell r="K511">
            <v>194277.46</v>
          </cell>
          <cell r="M511">
            <v>138509.09</v>
          </cell>
          <cell r="AG511">
            <v>5302990</v>
          </cell>
          <cell r="AJ511" t="str">
            <v>Miscellaneous Employee-Related Expense</v>
          </cell>
          <cell r="AM511">
            <v>429.2</v>
          </cell>
        </row>
        <row r="512">
          <cell r="E512">
            <v>5303140</v>
          </cell>
          <cell r="H512" t="str">
            <v>Security Equipment Maintenance Services</v>
          </cell>
          <cell r="K512">
            <v>108672.29</v>
          </cell>
          <cell r="M512">
            <v>58868.58</v>
          </cell>
          <cell r="AG512">
            <v>5302990</v>
          </cell>
          <cell r="AJ512" t="str">
            <v>Miscellaneous Employee-Related Expense</v>
          </cell>
          <cell r="AM512">
            <v>-4229.9799999999996</v>
          </cell>
        </row>
        <row r="513">
          <cell r="E513">
            <v>5303140</v>
          </cell>
          <cell r="H513" t="str">
            <v>Security Equipment Maintenance Services</v>
          </cell>
          <cell r="K513">
            <v>4729.62</v>
          </cell>
          <cell r="M513">
            <v>874.04</v>
          </cell>
          <cell r="AG513">
            <v>5302990</v>
          </cell>
          <cell r="AJ513" t="str">
            <v>Miscellaneous Employee-Related Expense</v>
          </cell>
          <cell r="AM513">
            <v>100910.43</v>
          </cell>
        </row>
        <row r="514">
          <cell r="E514">
            <v>5303140</v>
          </cell>
          <cell r="H514" t="str">
            <v>Security Equipment Maintenance Services</v>
          </cell>
          <cell r="K514">
            <v>142085.4</v>
          </cell>
          <cell r="M514">
            <v>140019.29</v>
          </cell>
          <cell r="AG514">
            <v>5302990</v>
          </cell>
          <cell r="AJ514" t="str">
            <v>Miscellaneous Employee-Related Expense</v>
          </cell>
          <cell r="AM514">
            <v>-120.78</v>
          </cell>
        </row>
        <row r="515">
          <cell r="E515">
            <v>5303190</v>
          </cell>
          <cell r="H515" t="str">
            <v>Miscellaneous Repairs/Maintenance</v>
          </cell>
          <cell r="K515">
            <v>254393.61</v>
          </cell>
          <cell r="M515">
            <v>97715.95</v>
          </cell>
          <cell r="AG515">
            <v>5302991</v>
          </cell>
          <cell r="AJ515" t="str">
            <v>Misc Employee-Related Expense 2200</v>
          </cell>
          <cell r="AM515">
            <v>133689.67000000001</v>
          </cell>
        </row>
        <row r="516">
          <cell r="E516">
            <v>5303190</v>
          </cell>
          <cell r="H516" t="str">
            <v>Miscellaneous Repairs/Maintenance</v>
          </cell>
          <cell r="K516">
            <v>6465.49</v>
          </cell>
          <cell r="M516">
            <v>2622.05</v>
          </cell>
          <cell r="AG516">
            <v>5302991</v>
          </cell>
          <cell r="AJ516" t="str">
            <v>Misc Employee-Related Expense 2200</v>
          </cell>
          <cell r="AM516">
            <v>2412.4499999999998</v>
          </cell>
        </row>
        <row r="517">
          <cell r="E517">
            <v>5303190</v>
          </cell>
          <cell r="H517" t="str">
            <v>Miscellaneous Repairs/Maintenance</v>
          </cell>
          <cell r="K517">
            <v>67024.77</v>
          </cell>
          <cell r="M517">
            <v>14706.83</v>
          </cell>
          <cell r="AG517">
            <v>5302991</v>
          </cell>
          <cell r="AJ517" t="str">
            <v>Misc Employee-Related Expense 2200</v>
          </cell>
          <cell r="AM517">
            <v>872.68</v>
          </cell>
        </row>
        <row r="518">
          <cell r="E518">
            <v>5303190</v>
          </cell>
          <cell r="H518" t="str">
            <v>Miscellaneous Repairs/Maintenance</v>
          </cell>
          <cell r="K518">
            <v>28081.21</v>
          </cell>
          <cell r="M518">
            <v>8264.66</v>
          </cell>
          <cell r="AG518">
            <v>5302991</v>
          </cell>
          <cell r="AJ518" t="str">
            <v>Misc Employee-Related Expense 2200</v>
          </cell>
          <cell r="AM518">
            <v>84.53</v>
          </cell>
        </row>
        <row r="519">
          <cell r="E519">
            <v>5303210</v>
          </cell>
          <cell r="H519" t="str">
            <v>Accounting/Auditing Services</v>
          </cell>
          <cell r="K519">
            <v>550978.43999999994</v>
          </cell>
          <cell r="M519">
            <v>281539.34999999998</v>
          </cell>
          <cell r="AG519">
            <v>5302991</v>
          </cell>
          <cell r="AJ519" t="str">
            <v>Misc Employee-Related Expense 2200</v>
          </cell>
          <cell r="AM519">
            <v>16.010000000000002</v>
          </cell>
        </row>
        <row r="520">
          <cell r="E520">
            <v>5303210</v>
          </cell>
          <cell r="H520" t="str">
            <v>Accounting/Auditing Services</v>
          </cell>
          <cell r="K520">
            <v>12563.25</v>
          </cell>
          <cell r="M520">
            <v>6724.23</v>
          </cell>
          <cell r="AG520">
            <v>5302991</v>
          </cell>
          <cell r="AJ520" t="str">
            <v>Misc Employee-Related Expense 2200</v>
          </cell>
          <cell r="AM520">
            <v>1798.04</v>
          </cell>
        </row>
        <row r="521">
          <cell r="E521">
            <v>5303210</v>
          </cell>
          <cell r="H521" t="str">
            <v>Accounting/Auditing Services</v>
          </cell>
          <cell r="K521">
            <v>5347.31</v>
          </cell>
          <cell r="M521">
            <v>2321.89</v>
          </cell>
          <cell r="AG521">
            <v>5302991</v>
          </cell>
          <cell r="AJ521" t="str">
            <v>Misc Employee-Related Expense 2200</v>
          </cell>
          <cell r="AM521">
            <v>23152.71</v>
          </cell>
        </row>
        <row r="522">
          <cell r="E522">
            <v>5303210</v>
          </cell>
          <cell r="H522" t="str">
            <v>Accounting/Auditing Services</v>
          </cell>
          <cell r="K522">
            <v>91762.93</v>
          </cell>
          <cell r="M522">
            <v>36078.29</v>
          </cell>
          <cell r="AG522">
            <v>5302991</v>
          </cell>
          <cell r="AJ522" t="str">
            <v>Misc Employee-Related Expense 2200</v>
          </cell>
          <cell r="AM522">
            <v>-162026.09</v>
          </cell>
        </row>
        <row r="523">
          <cell r="E523">
            <v>5303210</v>
          </cell>
          <cell r="H523" t="str">
            <v>Accounting/Auditing Services</v>
          </cell>
          <cell r="K523">
            <v>18578.2</v>
          </cell>
          <cell r="M523">
            <v>7077.65</v>
          </cell>
          <cell r="AG523" t="str">
            <v xml:space="preserve">  TOTAL EMPLOYEE BENEFITS</v>
          </cell>
          <cell r="AM523">
            <v>19323661.359999999</v>
          </cell>
        </row>
        <row r="524">
          <cell r="E524">
            <v>5303210</v>
          </cell>
          <cell r="H524" t="str">
            <v>Accounting/Auditing Services</v>
          </cell>
          <cell r="K524">
            <v>94719.73</v>
          </cell>
          <cell r="M524">
            <v>61057.16</v>
          </cell>
          <cell r="AG524" t="str">
            <v>OUTSIDE SERVICES</v>
          </cell>
        </row>
        <row r="525">
          <cell r="E525">
            <v>5303220</v>
          </cell>
          <cell r="H525" t="str">
            <v>Legal Services</v>
          </cell>
          <cell r="K525">
            <v>1068330.6100000001</v>
          </cell>
          <cell r="M525">
            <v>666181.48</v>
          </cell>
          <cell r="AG525">
            <v>5303010</v>
          </cell>
          <cell r="AJ525" t="str">
            <v>Contractor Labor - Straight Time</v>
          </cell>
          <cell r="AM525">
            <v>13560.67</v>
          </cell>
        </row>
        <row r="526">
          <cell r="E526">
            <v>5303220</v>
          </cell>
          <cell r="H526" t="str">
            <v>Legal Services</v>
          </cell>
          <cell r="K526">
            <v>50533.63</v>
          </cell>
          <cell r="M526">
            <v>30013.49</v>
          </cell>
          <cell r="AG526">
            <v>5303020</v>
          </cell>
          <cell r="AJ526" t="str">
            <v>Contractor Materials</v>
          </cell>
          <cell r="AM526">
            <v>3533130.94</v>
          </cell>
        </row>
        <row r="527">
          <cell r="E527">
            <v>5303220</v>
          </cell>
          <cell r="H527" t="str">
            <v>Legal Services</v>
          </cell>
          <cell r="K527">
            <v>7067</v>
          </cell>
          <cell r="M527">
            <v>7067</v>
          </cell>
          <cell r="AG527">
            <v>5303020</v>
          </cell>
          <cell r="AJ527" t="str">
            <v>Contractor Materials</v>
          </cell>
          <cell r="AM527">
            <v>25066.63</v>
          </cell>
        </row>
        <row r="528">
          <cell r="E528">
            <v>5303220</v>
          </cell>
          <cell r="H528" t="str">
            <v>Legal Services</v>
          </cell>
          <cell r="K528">
            <v>86681.08</v>
          </cell>
          <cell r="M528">
            <v>57197.06</v>
          </cell>
          <cell r="AG528">
            <v>5303020</v>
          </cell>
          <cell r="AJ528" t="str">
            <v>Contractor Materials</v>
          </cell>
          <cell r="AM528">
            <v>2884.28</v>
          </cell>
        </row>
        <row r="529">
          <cell r="E529">
            <v>5303220</v>
          </cell>
          <cell r="H529" t="str">
            <v>Legal Services</v>
          </cell>
          <cell r="K529">
            <v>24984.720000000001</v>
          </cell>
          <cell r="M529">
            <v>0</v>
          </cell>
          <cell r="AG529">
            <v>5303020</v>
          </cell>
          <cell r="AJ529" t="str">
            <v>Contractor Materials</v>
          </cell>
          <cell r="AM529">
            <v>4462.5</v>
          </cell>
        </row>
        <row r="530">
          <cell r="E530">
            <v>5303220</v>
          </cell>
          <cell r="H530" t="str">
            <v>Legal Services</v>
          </cell>
          <cell r="K530">
            <v>92628.15</v>
          </cell>
          <cell r="M530">
            <v>61546.45</v>
          </cell>
          <cell r="AG530">
            <v>5303020</v>
          </cell>
          <cell r="AJ530" t="str">
            <v>Contractor Materials</v>
          </cell>
          <cell r="AM530">
            <v>359176.96000000002</v>
          </cell>
        </row>
        <row r="531">
          <cell r="E531">
            <v>5303310</v>
          </cell>
          <cell r="H531" t="str">
            <v>Consultant Services</v>
          </cell>
          <cell r="K531">
            <v>14736983.470000001</v>
          </cell>
          <cell r="M531">
            <v>8329524.5</v>
          </cell>
          <cell r="AG531">
            <v>5303030</v>
          </cell>
          <cell r="AJ531" t="str">
            <v>Contractor Services</v>
          </cell>
          <cell r="AM531">
            <v>31310470.48</v>
          </cell>
        </row>
        <row r="532">
          <cell r="E532">
            <v>5303310</v>
          </cell>
          <cell r="H532" t="str">
            <v>Consultant Services</v>
          </cell>
          <cell r="K532">
            <v>18.89</v>
          </cell>
          <cell r="M532">
            <v>-84.73</v>
          </cell>
          <cell r="AG532">
            <v>5303030</v>
          </cell>
          <cell r="AJ532" t="str">
            <v>Contractor Services</v>
          </cell>
          <cell r="AM532">
            <v>333779.88</v>
          </cell>
        </row>
        <row r="533">
          <cell r="E533">
            <v>5303310</v>
          </cell>
          <cell r="H533" t="str">
            <v>Consultant Services</v>
          </cell>
          <cell r="K533">
            <v>7.12</v>
          </cell>
          <cell r="M533">
            <v>-31.99</v>
          </cell>
          <cell r="AG533">
            <v>5303030</v>
          </cell>
          <cell r="AJ533" t="str">
            <v>Contractor Services</v>
          </cell>
          <cell r="AM533">
            <v>728069.31</v>
          </cell>
        </row>
        <row r="534">
          <cell r="E534">
            <v>5303310</v>
          </cell>
          <cell r="H534" t="str">
            <v>Consultant Services</v>
          </cell>
          <cell r="K534">
            <v>61003.75</v>
          </cell>
          <cell r="M534">
            <v>39406.25</v>
          </cell>
          <cell r="AG534">
            <v>5303030</v>
          </cell>
          <cell r="AJ534" t="str">
            <v>Contractor Services</v>
          </cell>
          <cell r="AM534">
            <v>1968494.13</v>
          </cell>
        </row>
        <row r="535">
          <cell r="E535">
            <v>5303310</v>
          </cell>
          <cell r="H535" t="str">
            <v>Consultant Services</v>
          </cell>
          <cell r="K535">
            <v>-35020</v>
          </cell>
          <cell r="M535">
            <v>0</v>
          </cell>
          <cell r="AG535">
            <v>5303030</v>
          </cell>
          <cell r="AJ535" t="str">
            <v>Contractor Services</v>
          </cell>
          <cell r="AM535">
            <v>2959487.68</v>
          </cell>
        </row>
        <row r="536">
          <cell r="E536">
            <v>5303310</v>
          </cell>
          <cell r="H536" t="str">
            <v>Consultant Services</v>
          </cell>
          <cell r="K536">
            <v>893329.1</v>
          </cell>
          <cell r="M536">
            <v>388715.55</v>
          </cell>
          <cell r="AG536">
            <v>5303035</v>
          </cell>
          <cell r="AJ536" t="str">
            <v>Contractor Services - Restoration</v>
          </cell>
          <cell r="AM536">
            <v>29982115.300000001</v>
          </cell>
        </row>
        <row r="537">
          <cell r="E537">
            <v>5303315</v>
          </cell>
          <cell r="H537" t="str">
            <v>IT/Telecom Contractor Services</v>
          </cell>
          <cell r="K537">
            <v>7022247.21</v>
          </cell>
          <cell r="M537">
            <v>3995546.53</v>
          </cell>
          <cell r="AG537">
            <v>5303035</v>
          </cell>
          <cell r="AJ537" t="str">
            <v>Contractor Services - Restoration</v>
          </cell>
          <cell r="AM537">
            <v>92363.87</v>
          </cell>
        </row>
        <row r="538">
          <cell r="E538">
            <v>5303315</v>
          </cell>
          <cell r="H538" t="str">
            <v>IT/Telecom Contractor Services</v>
          </cell>
          <cell r="K538">
            <v>119482.25</v>
          </cell>
          <cell r="M538">
            <v>69596.28</v>
          </cell>
          <cell r="AG538">
            <v>5303035</v>
          </cell>
          <cell r="AJ538" t="str">
            <v>Contractor Services - Restoration</v>
          </cell>
          <cell r="AM538">
            <v>13107.99</v>
          </cell>
        </row>
        <row r="539">
          <cell r="E539">
            <v>5303315</v>
          </cell>
          <cell r="H539" t="str">
            <v>IT/Telecom Contractor Services</v>
          </cell>
          <cell r="K539">
            <v>26801.040000000001</v>
          </cell>
          <cell r="M539">
            <v>15453.59</v>
          </cell>
          <cell r="AG539">
            <v>5303035</v>
          </cell>
          <cell r="AJ539" t="str">
            <v>Contractor Services - Restoration</v>
          </cell>
          <cell r="AM539">
            <v>15579</v>
          </cell>
        </row>
        <row r="540">
          <cell r="E540">
            <v>5303315</v>
          </cell>
          <cell r="H540" t="str">
            <v>IT/Telecom Contractor Services</v>
          </cell>
          <cell r="K540">
            <v>601901.24</v>
          </cell>
          <cell r="M540">
            <v>211960.64</v>
          </cell>
          <cell r="AG540">
            <v>5303035</v>
          </cell>
          <cell r="AJ540" t="str">
            <v>Contractor Services - Restoration</v>
          </cell>
          <cell r="AM540">
            <v>1283274.32</v>
          </cell>
        </row>
        <row r="541">
          <cell r="E541">
            <v>5303315</v>
          </cell>
          <cell r="H541" t="str">
            <v>IT/Telecom Contractor Services</v>
          </cell>
          <cell r="K541">
            <v>713120.47</v>
          </cell>
          <cell r="M541">
            <v>401605.35</v>
          </cell>
          <cell r="AG541">
            <v>5303040</v>
          </cell>
          <cell r="AJ541" t="str">
            <v>Environmental  Services</v>
          </cell>
          <cell r="AM541">
            <v>346159.16</v>
          </cell>
        </row>
        <row r="542">
          <cell r="E542">
            <v>5303320</v>
          </cell>
          <cell r="H542" t="str">
            <v>Training Services</v>
          </cell>
          <cell r="K542">
            <v>95072.46</v>
          </cell>
          <cell r="M542">
            <v>8047.13</v>
          </cell>
          <cell r="AG542">
            <v>5303040</v>
          </cell>
          <cell r="AJ542" t="str">
            <v>Environmental  Services</v>
          </cell>
          <cell r="AM542">
            <v>2094.42</v>
          </cell>
        </row>
        <row r="543">
          <cell r="E543">
            <v>5303320</v>
          </cell>
          <cell r="H543" t="str">
            <v>Training Services</v>
          </cell>
          <cell r="K543">
            <v>25</v>
          </cell>
          <cell r="M543">
            <v>25</v>
          </cell>
          <cell r="AG543">
            <v>5303040</v>
          </cell>
          <cell r="AJ543" t="str">
            <v>Environmental  Services</v>
          </cell>
          <cell r="AM543">
            <v>180</v>
          </cell>
        </row>
        <row r="544">
          <cell r="E544">
            <v>5303320</v>
          </cell>
          <cell r="H544" t="str">
            <v>Training Services</v>
          </cell>
          <cell r="K544">
            <v>28865.87</v>
          </cell>
          <cell r="M544">
            <v>17373.12</v>
          </cell>
          <cell r="AG544">
            <v>5303040</v>
          </cell>
          <cell r="AJ544" t="str">
            <v>Environmental  Services</v>
          </cell>
          <cell r="AM544">
            <v>45940.639999999999</v>
          </cell>
        </row>
        <row r="545">
          <cell r="E545">
            <v>5303320</v>
          </cell>
          <cell r="H545" t="str">
            <v>Training Services</v>
          </cell>
          <cell r="K545">
            <v>3460.15</v>
          </cell>
          <cell r="M545">
            <v>2255</v>
          </cell>
          <cell r="AG545">
            <v>5303110</v>
          </cell>
          <cell r="AJ545" t="str">
            <v>Office Equipment Maintenance Services</v>
          </cell>
          <cell r="AM545">
            <v>13551.05</v>
          </cell>
        </row>
        <row r="546">
          <cell r="E546">
            <v>5303320</v>
          </cell>
          <cell r="H546" t="str">
            <v>Training Services</v>
          </cell>
          <cell r="K546">
            <v>26.66</v>
          </cell>
          <cell r="M546">
            <v>26.66</v>
          </cell>
          <cell r="AG546">
            <v>5303110</v>
          </cell>
          <cell r="AJ546" t="str">
            <v>Office Equipment Maintenance Services</v>
          </cell>
          <cell r="AM546">
            <v>469.46</v>
          </cell>
        </row>
        <row r="547">
          <cell r="E547">
            <v>5303325</v>
          </cell>
          <cell r="H547" t="str">
            <v>Professional/Temporary Labor</v>
          </cell>
          <cell r="K547">
            <v>91484.18</v>
          </cell>
          <cell r="M547">
            <v>50766.54</v>
          </cell>
          <cell r="AG547">
            <v>5303110</v>
          </cell>
          <cell r="AJ547" t="str">
            <v>Office Equipment Maintenance Services</v>
          </cell>
          <cell r="AM547">
            <v>54.59</v>
          </cell>
        </row>
        <row r="548">
          <cell r="E548">
            <v>5303325</v>
          </cell>
          <cell r="H548" t="str">
            <v>Professional/Temporary Labor</v>
          </cell>
          <cell r="K548">
            <v>285973.32</v>
          </cell>
          <cell r="M548">
            <v>140339.89000000001</v>
          </cell>
          <cell r="AG548">
            <v>5303110</v>
          </cell>
          <cell r="AJ548" t="str">
            <v>Office Equipment Maintenance Services</v>
          </cell>
          <cell r="AM548">
            <v>10336</v>
          </cell>
        </row>
        <row r="549">
          <cell r="E549">
            <v>5303325</v>
          </cell>
          <cell r="H549" t="str">
            <v>Professional/Temporary Labor</v>
          </cell>
          <cell r="K549">
            <v>200</v>
          </cell>
          <cell r="M549">
            <v>0</v>
          </cell>
          <cell r="AG549">
            <v>5303120</v>
          </cell>
          <cell r="AJ549" t="str">
            <v>Computer &amp; Software Maintenance Service</v>
          </cell>
          <cell r="AM549">
            <v>2842627.45</v>
          </cell>
        </row>
        <row r="550">
          <cell r="E550">
            <v>5303820</v>
          </cell>
          <cell r="H550" t="str">
            <v>Collection Agency Services</v>
          </cell>
          <cell r="K550">
            <v>160184.62</v>
          </cell>
          <cell r="M550">
            <v>116782.24</v>
          </cell>
          <cell r="AG550">
            <v>5303120</v>
          </cell>
          <cell r="AJ550" t="str">
            <v>Computer &amp; Software Maintenance Service</v>
          </cell>
          <cell r="AM550">
            <v>77990.63</v>
          </cell>
        </row>
        <row r="551">
          <cell r="E551">
            <v>5303820</v>
          </cell>
          <cell r="H551" t="str">
            <v>Collection Agency Services</v>
          </cell>
          <cell r="K551">
            <v>1572.98</v>
          </cell>
          <cell r="M551">
            <v>1572.98</v>
          </cell>
          <cell r="AG551">
            <v>5303120</v>
          </cell>
          <cell r="AJ551" t="str">
            <v>Computer &amp; Software Maintenance Service</v>
          </cell>
          <cell r="AM551">
            <v>19893.740000000002</v>
          </cell>
        </row>
        <row r="552">
          <cell r="E552">
            <v>5303820</v>
          </cell>
          <cell r="H552" t="str">
            <v>Collection Agency Services</v>
          </cell>
          <cell r="K552">
            <v>-7.82</v>
          </cell>
          <cell r="M552">
            <v>0</v>
          </cell>
          <cell r="AG552">
            <v>5303120</v>
          </cell>
          <cell r="AJ552" t="str">
            <v>Computer &amp; Software Maintenance Service</v>
          </cell>
          <cell r="AM552">
            <v>60.15</v>
          </cell>
        </row>
        <row r="553">
          <cell r="E553">
            <v>5303820</v>
          </cell>
          <cell r="H553" t="str">
            <v>Collection Agency Services</v>
          </cell>
          <cell r="K553">
            <v>9164.07</v>
          </cell>
          <cell r="M553">
            <v>8407.9500000000007</v>
          </cell>
          <cell r="AG553">
            <v>5303120</v>
          </cell>
          <cell r="AJ553" t="str">
            <v>Computer &amp; Software Maintenance Service</v>
          </cell>
          <cell r="AM553">
            <v>287179.07</v>
          </cell>
        </row>
        <row r="554">
          <cell r="E554">
            <v>5303840</v>
          </cell>
          <cell r="H554" t="str">
            <v>Security &amp; Investigative Services</v>
          </cell>
          <cell r="K554">
            <v>134767.06</v>
          </cell>
          <cell r="M554">
            <v>63613.42</v>
          </cell>
          <cell r="AG554">
            <v>5303120</v>
          </cell>
          <cell r="AJ554" t="str">
            <v>Computer &amp; Software Maintenance Service</v>
          </cell>
          <cell r="AM554">
            <v>5000</v>
          </cell>
        </row>
        <row r="555">
          <cell r="E555">
            <v>5303850</v>
          </cell>
          <cell r="H555" t="str">
            <v>Testing Services</v>
          </cell>
          <cell r="K555">
            <v>45439.87</v>
          </cell>
          <cell r="M555">
            <v>17925.52</v>
          </cell>
          <cell r="AG555">
            <v>5303120</v>
          </cell>
          <cell r="AJ555" t="str">
            <v>Computer &amp; Software Maintenance Service</v>
          </cell>
          <cell r="AM555">
            <v>296764.62</v>
          </cell>
        </row>
        <row r="556">
          <cell r="E556">
            <v>5303850</v>
          </cell>
          <cell r="H556" t="str">
            <v>Testing Services</v>
          </cell>
          <cell r="K556">
            <v>640</v>
          </cell>
          <cell r="M556">
            <v>640</v>
          </cell>
          <cell r="AG556">
            <v>5303130</v>
          </cell>
          <cell r="AJ556" t="str">
            <v>Building &amp; Grounds Maintenance Services</v>
          </cell>
          <cell r="AM556">
            <v>889852.07</v>
          </cell>
        </row>
        <row r="557">
          <cell r="E557">
            <v>5303850</v>
          </cell>
          <cell r="H557" t="str">
            <v>Testing Services</v>
          </cell>
          <cell r="K557">
            <v>6789.4</v>
          </cell>
          <cell r="M557">
            <v>6789.4</v>
          </cell>
          <cell r="AG557">
            <v>5303130</v>
          </cell>
          <cell r="AJ557" t="str">
            <v>Building &amp; Grounds Maintenance Services</v>
          </cell>
          <cell r="AM557">
            <v>20131.439999999999</v>
          </cell>
        </row>
        <row r="558">
          <cell r="E558">
            <v>5303850</v>
          </cell>
          <cell r="H558" t="str">
            <v>Testing Services</v>
          </cell>
          <cell r="K558">
            <v>22492.35</v>
          </cell>
          <cell r="M558">
            <v>14701.49</v>
          </cell>
          <cell r="AG558">
            <v>5303130</v>
          </cell>
          <cell r="AJ558" t="str">
            <v>Building &amp; Grounds Maintenance Services</v>
          </cell>
          <cell r="AM558">
            <v>3482.1</v>
          </cell>
        </row>
        <row r="559">
          <cell r="E559">
            <v>5303890</v>
          </cell>
          <cell r="H559" t="str">
            <v>Miscellaneous Outside Services</v>
          </cell>
          <cell r="K559">
            <v>4497838.33</v>
          </cell>
          <cell r="M559">
            <v>2382230.81</v>
          </cell>
          <cell r="AG559">
            <v>5303130</v>
          </cell>
          <cell r="AJ559" t="str">
            <v>Building &amp; Grounds Maintenance Services</v>
          </cell>
          <cell r="AM559">
            <v>74428.34</v>
          </cell>
        </row>
        <row r="560">
          <cell r="E560">
            <v>5303890</v>
          </cell>
          <cell r="H560" t="str">
            <v>Miscellaneous Outside Services</v>
          </cell>
          <cell r="K560">
            <v>109255.09</v>
          </cell>
          <cell r="M560">
            <v>24169.439999999999</v>
          </cell>
          <cell r="AG560">
            <v>5303130</v>
          </cell>
          <cell r="AJ560" t="str">
            <v>Building &amp; Grounds Maintenance Services</v>
          </cell>
          <cell r="AM560">
            <v>194277.46</v>
          </cell>
        </row>
        <row r="561">
          <cell r="E561">
            <v>5303890</v>
          </cell>
          <cell r="H561" t="str">
            <v>Miscellaneous Outside Services</v>
          </cell>
          <cell r="K561">
            <v>66767.960000000006</v>
          </cell>
          <cell r="M561">
            <v>21339.9</v>
          </cell>
          <cell r="AG561">
            <v>5303140</v>
          </cell>
          <cell r="AJ561" t="str">
            <v>Security Equipment Maintenance Services</v>
          </cell>
          <cell r="AM561">
            <v>108672.29</v>
          </cell>
        </row>
        <row r="562">
          <cell r="E562">
            <v>5303890</v>
          </cell>
          <cell r="H562" t="str">
            <v>Miscellaneous Outside Services</v>
          </cell>
          <cell r="K562">
            <v>154947.53</v>
          </cell>
          <cell r="M562">
            <v>110804.51</v>
          </cell>
          <cell r="AG562">
            <v>5303140</v>
          </cell>
          <cell r="AJ562" t="str">
            <v>Security Equipment Maintenance Services</v>
          </cell>
          <cell r="AM562">
            <v>4729.62</v>
          </cell>
        </row>
        <row r="563">
          <cell r="E563">
            <v>5303890</v>
          </cell>
          <cell r="H563" t="str">
            <v>Miscellaneous Outside Services</v>
          </cell>
          <cell r="K563">
            <v>9264.9699999999993</v>
          </cell>
          <cell r="M563">
            <v>9264.9699999999993</v>
          </cell>
          <cell r="AG563">
            <v>5303140</v>
          </cell>
          <cell r="AJ563" t="str">
            <v>Security Equipment Maintenance Services</v>
          </cell>
          <cell r="AM563">
            <v>142085.4</v>
          </cell>
        </row>
        <row r="564">
          <cell r="E564">
            <v>5303890</v>
          </cell>
          <cell r="H564" t="str">
            <v>Miscellaneous Outside Services</v>
          </cell>
          <cell r="K564">
            <v>515594</v>
          </cell>
          <cell r="M564">
            <v>159019.09</v>
          </cell>
          <cell r="AG564">
            <v>5303190</v>
          </cell>
          <cell r="AJ564" t="str">
            <v>Miscellaneous Repairs/Maintenance</v>
          </cell>
          <cell r="AM564">
            <v>254393.61</v>
          </cell>
        </row>
        <row r="565">
          <cell r="E565">
            <v>5303991</v>
          </cell>
          <cell r="H565" t="str">
            <v>Miscellaneous Outside Services 2200</v>
          </cell>
          <cell r="K565">
            <v>233948.77</v>
          </cell>
          <cell r="M565">
            <v>104845.98</v>
          </cell>
          <cell r="AG565">
            <v>5303190</v>
          </cell>
          <cell r="AJ565" t="str">
            <v>Miscellaneous Repairs/Maintenance</v>
          </cell>
          <cell r="AM565">
            <v>6465.49</v>
          </cell>
        </row>
        <row r="566">
          <cell r="E566">
            <v>5303991</v>
          </cell>
          <cell r="H566" t="str">
            <v>Miscellaneous Outside Services 2200</v>
          </cell>
          <cell r="K566">
            <v>4654.95</v>
          </cell>
          <cell r="M566">
            <v>2148.19</v>
          </cell>
          <cell r="AG566">
            <v>5303190</v>
          </cell>
          <cell r="AJ566" t="str">
            <v>Miscellaneous Repairs/Maintenance</v>
          </cell>
          <cell r="AM566">
            <v>67024.77</v>
          </cell>
        </row>
        <row r="567">
          <cell r="E567">
            <v>5303991</v>
          </cell>
          <cell r="H567" t="str">
            <v>Miscellaneous Outside Services 2200</v>
          </cell>
          <cell r="K567">
            <v>1280.76</v>
          </cell>
          <cell r="M567">
            <v>561.25</v>
          </cell>
          <cell r="AG567">
            <v>5303190</v>
          </cell>
          <cell r="AJ567" t="str">
            <v>Miscellaneous Repairs/Maintenance</v>
          </cell>
          <cell r="AM567">
            <v>28081.21</v>
          </cell>
        </row>
        <row r="568">
          <cell r="E568">
            <v>5303991</v>
          </cell>
          <cell r="H568" t="str">
            <v>Miscellaneous Outside Services 2200</v>
          </cell>
          <cell r="K568">
            <v>5532.08</v>
          </cell>
          <cell r="M568">
            <v>3897.14</v>
          </cell>
          <cell r="AG568">
            <v>5303210</v>
          </cell>
          <cell r="AJ568" t="str">
            <v>Accounting/Auditing Services</v>
          </cell>
          <cell r="AM568">
            <v>550978.43999999994</v>
          </cell>
        </row>
        <row r="569">
          <cell r="E569">
            <v>5303991</v>
          </cell>
          <cell r="H569" t="str">
            <v>Miscellaneous Outside Services 2200</v>
          </cell>
          <cell r="K569">
            <v>26804.26</v>
          </cell>
          <cell r="M569">
            <v>12285.34</v>
          </cell>
          <cell r="AG569">
            <v>5303210</v>
          </cell>
          <cell r="AJ569" t="str">
            <v>Accounting/Auditing Services</v>
          </cell>
          <cell r="AM569">
            <v>12563.25</v>
          </cell>
        </row>
        <row r="570">
          <cell r="E570">
            <v>5303991</v>
          </cell>
          <cell r="H570" t="str">
            <v>Miscellaneous Outside Services 2200</v>
          </cell>
          <cell r="K570">
            <v>-272805.5</v>
          </cell>
          <cell r="M570">
            <v>-124099.13</v>
          </cell>
          <cell r="AG570">
            <v>5303210</v>
          </cell>
          <cell r="AJ570" t="str">
            <v>Accounting/Auditing Services</v>
          </cell>
          <cell r="AM570">
            <v>5347.31</v>
          </cell>
        </row>
        <row r="571">
          <cell r="E571">
            <v>5303999</v>
          </cell>
          <cell r="H571" t="str">
            <v>Capitalized Outside Services-PROJ SETTL</v>
          </cell>
          <cell r="K571">
            <v>-74760218.319999993</v>
          </cell>
          <cell r="M571">
            <v>-49503544.799999997</v>
          </cell>
          <cell r="AG571">
            <v>5303210</v>
          </cell>
          <cell r="AJ571" t="str">
            <v>Accounting/Auditing Services</v>
          </cell>
          <cell r="AM571">
            <v>91762.93</v>
          </cell>
        </row>
        <row r="572">
          <cell r="E572">
            <v>5303999</v>
          </cell>
          <cell r="H572" t="str">
            <v>Capitalized Outside Services-PROJ SETTL</v>
          </cell>
          <cell r="K572">
            <v>-516189.92</v>
          </cell>
          <cell r="M572">
            <v>-165563.76</v>
          </cell>
          <cell r="AG572">
            <v>5303210</v>
          </cell>
          <cell r="AJ572" t="str">
            <v>Accounting/Auditing Services</v>
          </cell>
          <cell r="AM572">
            <v>18578.2</v>
          </cell>
        </row>
        <row r="573">
          <cell r="E573">
            <v>5303999</v>
          </cell>
          <cell r="H573" t="str">
            <v>Capitalized Outside Services-PROJ SETTL</v>
          </cell>
          <cell r="K573">
            <v>-57799.06</v>
          </cell>
          <cell r="M573">
            <v>-18852.95</v>
          </cell>
          <cell r="AG573">
            <v>5303210</v>
          </cell>
          <cell r="AJ573" t="str">
            <v>Accounting/Auditing Services</v>
          </cell>
          <cell r="AM573">
            <v>94719.73</v>
          </cell>
        </row>
        <row r="574">
          <cell r="E574">
            <v>5303999</v>
          </cell>
          <cell r="H574" t="str">
            <v>Capitalized Outside Services-PROJ SETTL</v>
          </cell>
          <cell r="K574">
            <v>-2625929.1800000002</v>
          </cell>
          <cell r="M574">
            <v>-2178858.67</v>
          </cell>
          <cell r="AG574">
            <v>5303220</v>
          </cell>
          <cell r="AJ574" t="str">
            <v>Legal Services</v>
          </cell>
          <cell r="AM574">
            <v>1068330.6100000001</v>
          </cell>
        </row>
        <row r="575">
          <cell r="E575">
            <v>5303999</v>
          </cell>
          <cell r="H575" t="str">
            <v>Capitalized Outside Services-PROJ SETTL</v>
          </cell>
          <cell r="K575">
            <v>-4603815.24</v>
          </cell>
          <cell r="M575">
            <v>-3164697.07</v>
          </cell>
          <cell r="AG575">
            <v>5303220</v>
          </cell>
          <cell r="AJ575" t="str">
            <v>Legal Services</v>
          </cell>
          <cell r="AM575">
            <v>50533.63</v>
          </cell>
        </row>
        <row r="576">
          <cell r="E576" t="str">
            <v xml:space="preserve">  TOTAL OUTSIDE SERVICES</v>
          </cell>
          <cell r="K576">
            <v>27542158.23</v>
          </cell>
          <cell r="M576">
            <v>13852249.09</v>
          </cell>
          <cell r="AG576">
            <v>5303220</v>
          </cell>
          <cell r="AJ576" t="str">
            <v>Legal Services</v>
          </cell>
          <cell r="AM576">
            <v>7067</v>
          </cell>
        </row>
        <row r="577">
          <cell r="E577" t="str">
            <v>MATERIALS, SUPPLIES, TRANSPORTATION</v>
          </cell>
          <cell r="AG577">
            <v>5303220</v>
          </cell>
          <cell r="AJ577" t="str">
            <v>Legal Services</v>
          </cell>
          <cell r="AM577">
            <v>86681.08</v>
          </cell>
        </row>
        <row r="578">
          <cell r="E578">
            <v>5205720</v>
          </cell>
          <cell r="H578" t="str">
            <v>Gas Used - Compressor Station - Transmi</v>
          </cell>
          <cell r="K578">
            <v>-1510758.29</v>
          </cell>
          <cell r="M578">
            <v>-826502.74</v>
          </cell>
          <cell r="AG578">
            <v>5303220</v>
          </cell>
          <cell r="AJ578" t="str">
            <v>Legal Services</v>
          </cell>
          <cell r="AM578">
            <v>24984.720000000001</v>
          </cell>
        </row>
        <row r="579">
          <cell r="E579">
            <v>5205720</v>
          </cell>
          <cell r="H579" t="str">
            <v>Gas Used - Compressor Station - Transmi</v>
          </cell>
          <cell r="K579">
            <v>-161508.88</v>
          </cell>
          <cell r="M579">
            <v>-79497.69</v>
          </cell>
          <cell r="AG579">
            <v>5303220</v>
          </cell>
          <cell r="AJ579" t="str">
            <v>Legal Services</v>
          </cell>
          <cell r="AM579">
            <v>92628.15</v>
          </cell>
        </row>
        <row r="580">
          <cell r="E580">
            <v>5205770</v>
          </cell>
          <cell r="H580" t="str">
            <v>Gas Used For Other Utility Operations (</v>
          </cell>
          <cell r="K580">
            <v>-215663.4</v>
          </cell>
          <cell r="M580">
            <v>-69640.38</v>
          </cell>
          <cell r="AG580">
            <v>5303310</v>
          </cell>
          <cell r="AJ580" t="str">
            <v>Consultant Services</v>
          </cell>
          <cell r="AM580">
            <v>14736983.470000001</v>
          </cell>
        </row>
        <row r="581">
          <cell r="E581">
            <v>5205770</v>
          </cell>
          <cell r="H581" t="str">
            <v>Gas Used For Other Utility Operations (</v>
          </cell>
          <cell r="K581">
            <v>-54509.62</v>
          </cell>
          <cell r="M581">
            <v>-35352.300000000003</v>
          </cell>
          <cell r="AG581">
            <v>5303310</v>
          </cell>
          <cell r="AJ581" t="str">
            <v>Consultant Services</v>
          </cell>
          <cell r="AM581">
            <v>18.89</v>
          </cell>
        </row>
        <row r="582">
          <cell r="E582">
            <v>5303170</v>
          </cell>
          <cell r="H582" t="str">
            <v>Automobile Repairs/Maintenance</v>
          </cell>
          <cell r="K582">
            <v>1631137.28</v>
          </cell>
          <cell r="M582">
            <v>800294.88</v>
          </cell>
          <cell r="AG582">
            <v>5303310</v>
          </cell>
          <cell r="AJ582" t="str">
            <v>Consultant Services</v>
          </cell>
          <cell r="AM582">
            <v>7.12</v>
          </cell>
        </row>
        <row r="583">
          <cell r="E583">
            <v>5303170</v>
          </cell>
          <cell r="H583" t="str">
            <v>Automobile Repairs/Maintenance</v>
          </cell>
          <cell r="K583">
            <v>49670.43</v>
          </cell>
          <cell r="M583">
            <v>19994.09</v>
          </cell>
          <cell r="AG583">
            <v>5303310</v>
          </cell>
          <cell r="AJ583" t="str">
            <v>Consultant Services</v>
          </cell>
          <cell r="AM583">
            <v>61003.75</v>
          </cell>
        </row>
        <row r="584">
          <cell r="E584">
            <v>5303170</v>
          </cell>
          <cell r="H584" t="str">
            <v>Automobile Repairs/Maintenance</v>
          </cell>
          <cell r="K584">
            <v>12208.84</v>
          </cell>
          <cell r="M584">
            <v>6679.02</v>
          </cell>
          <cell r="AG584">
            <v>5303310</v>
          </cell>
          <cell r="AJ584" t="str">
            <v>Consultant Services</v>
          </cell>
          <cell r="AM584">
            <v>-35020</v>
          </cell>
        </row>
        <row r="585">
          <cell r="E585">
            <v>5303170</v>
          </cell>
          <cell r="H585" t="str">
            <v>Automobile Repairs/Maintenance</v>
          </cell>
          <cell r="K585">
            <v>29876.59</v>
          </cell>
          <cell r="M585">
            <v>13714.61</v>
          </cell>
          <cell r="AG585">
            <v>5303310</v>
          </cell>
          <cell r="AJ585" t="str">
            <v>Consultant Services</v>
          </cell>
          <cell r="AM585">
            <v>893329.1</v>
          </cell>
        </row>
        <row r="586">
          <cell r="E586">
            <v>5303170</v>
          </cell>
          <cell r="H586" t="str">
            <v>Automobile Repairs/Maintenance</v>
          </cell>
          <cell r="K586">
            <v>139868.92000000001</v>
          </cell>
          <cell r="M586">
            <v>76481.039999999994</v>
          </cell>
          <cell r="AG586">
            <v>5303315</v>
          </cell>
          <cell r="AJ586" t="str">
            <v>IT/Telecom Contractor Services</v>
          </cell>
          <cell r="AM586">
            <v>7022247.21</v>
          </cell>
        </row>
        <row r="587">
          <cell r="E587">
            <v>5304100</v>
          </cell>
          <cell r="H587" t="str">
            <v>Material Exp-Stock</v>
          </cell>
          <cell r="K587">
            <v>4742946.21</v>
          </cell>
          <cell r="M587">
            <v>2343992.88</v>
          </cell>
          <cell r="AG587">
            <v>5303315</v>
          </cell>
          <cell r="AJ587" t="str">
            <v>IT/Telecom Contractor Services</v>
          </cell>
          <cell r="AM587">
            <v>119482.25</v>
          </cell>
        </row>
        <row r="588">
          <cell r="E588">
            <v>5304100</v>
          </cell>
          <cell r="H588" t="str">
            <v>Material Exp-Stock</v>
          </cell>
          <cell r="K588">
            <v>106032.46</v>
          </cell>
          <cell r="M588">
            <v>37135.129999999997</v>
          </cell>
          <cell r="AG588">
            <v>5303315</v>
          </cell>
          <cell r="AJ588" t="str">
            <v>IT/Telecom Contractor Services</v>
          </cell>
          <cell r="AM588">
            <v>26801.040000000001</v>
          </cell>
        </row>
        <row r="589">
          <cell r="E589">
            <v>5304100</v>
          </cell>
          <cell r="H589" t="str">
            <v>Material Exp-Stock</v>
          </cell>
          <cell r="K589">
            <v>27660.23</v>
          </cell>
          <cell r="M589">
            <v>19683.580000000002</v>
          </cell>
          <cell r="AG589">
            <v>5303315</v>
          </cell>
          <cell r="AJ589" t="str">
            <v>IT/Telecom Contractor Services</v>
          </cell>
          <cell r="AM589">
            <v>601901.24</v>
          </cell>
        </row>
        <row r="590">
          <cell r="E590">
            <v>5304100</v>
          </cell>
          <cell r="H590" t="str">
            <v>Material Exp-Stock</v>
          </cell>
          <cell r="K590">
            <v>348441.46</v>
          </cell>
          <cell r="M590">
            <v>201149.31</v>
          </cell>
          <cell r="AG590">
            <v>5303315</v>
          </cell>
          <cell r="AJ590" t="str">
            <v>IT/Telecom Contractor Services</v>
          </cell>
          <cell r="AM590">
            <v>713120.47</v>
          </cell>
        </row>
        <row r="591">
          <cell r="E591">
            <v>5304100</v>
          </cell>
          <cell r="H591" t="str">
            <v>Material Exp-Stock</v>
          </cell>
          <cell r="K591">
            <v>487123.79</v>
          </cell>
          <cell r="M591">
            <v>245780.95</v>
          </cell>
          <cell r="AG591">
            <v>5303320</v>
          </cell>
          <cell r="AJ591" t="str">
            <v>Training Services</v>
          </cell>
          <cell r="AM591">
            <v>95072.46</v>
          </cell>
        </row>
        <row r="592">
          <cell r="E592">
            <v>5304110</v>
          </cell>
          <cell r="H592" t="str">
            <v>Material Exp-Cst Dif</v>
          </cell>
          <cell r="K592">
            <v>-6.06</v>
          </cell>
          <cell r="M592">
            <v>-22.72</v>
          </cell>
          <cell r="AG592">
            <v>5303320</v>
          </cell>
          <cell r="AJ592" t="str">
            <v>Training Services</v>
          </cell>
          <cell r="AM592">
            <v>25</v>
          </cell>
        </row>
        <row r="593">
          <cell r="E593">
            <v>5304110</v>
          </cell>
          <cell r="H593" t="str">
            <v>Material Exp-Cst Dif</v>
          </cell>
          <cell r="K593">
            <v>-0.3</v>
          </cell>
          <cell r="M593">
            <v>-0.3</v>
          </cell>
          <cell r="AG593">
            <v>5303320</v>
          </cell>
          <cell r="AJ593" t="str">
            <v>Training Services</v>
          </cell>
          <cell r="AM593">
            <v>28865.87</v>
          </cell>
        </row>
        <row r="594">
          <cell r="E594">
            <v>5304110</v>
          </cell>
          <cell r="H594" t="str">
            <v>Material Exp-Cst Dif</v>
          </cell>
          <cell r="K594">
            <v>23.78</v>
          </cell>
          <cell r="M594">
            <v>0</v>
          </cell>
          <cell r="AG594">
            <v>5303320</v>
          </cell>
          <cell r="AJ594" t="str">
            <v>Training Services</v>
          </cell>
          <cell r="AM594">
            <v>3460.15</v>
          </cell>
        </row>
        <row r="595">
          <cell r="E595">
            <v>5304140</v>
          </cell>
          <cell r="H595" t="str">
            <v>Material Exp-Inv Rvl</v>
          </cell>
          <cell r="K595">
            <v>55124.05</v>
          </cell>
          <cell r="M595">
            <v>27799.07</v>
          </cell>
          <cell r="AG595">
            <v>5303320</v>
          </cell>
          <cell r="AJ595" t="str">
            <v>Training Services</v>
          </cell>
          <cell r="AM595">
            <v>26.66</v>
          </cell>
        </row>
        <row r="596">
          <cell r="E596">
            <v>5304140</v>
          </cell>
          <cell r="H596" t="str">
            <v>Material Exp-Inv Rvl</v>
          </cell>
          <cell r="K596">
            <v>-3857.88</v>
          </cell>
          <cell r="M596">
            <v>178.6</v>
          </cell>
          <cell r="AG596">
            <v>5303325</v>
          </cell>
          <cell r="AJ596" t="str">
            <v>Professional/Temporary Labor</v>
          </cell>
          <cell r="AM596">
            <v>91484.18</v>
          </cell>
        </row>
        <row r="597">
          <cell r="E597">
            <v>5304140</v>
          </cell>
          <cell r="H597" t="str">
            <v>Material Exp-Inv Rvl</v>
          </cell>
          <cell r="K597">
            <v>11928.49</v>
          </cell>
          <cell r="M597">
            <v>9944.58</v>
          </cell>
          <cell r="AG597">
            <v>5303325</v>
          </cell>
          <cell r="AJ597" t="str">
            <v>Professional/Temporary Labor</v>
          </cell>
          <cell r="AM597">
            <v>285973.32</v>
          </cell>
        </row>
        <row r="598">
          <cell r="E598">
            <v>5304140</v>
          </cell>
          <cell r="H598" t="str">
            <v>Material Exp-Inv Rvl</v>
          </cell>
          <cell r="K598">
            <v>-20653.240000000002</v>
          </cell>
          <cell r="M598">
            <v>-11224.45</v>
          </cell>
          <cell r="AG598">
            <v>5303325</v>
          </cell>
          <cell r="AJ598" t="str">
            <v>Professional/Temporary Labor</v>
          </cell>
          <cell r="AM598">
            <v>200</v>
          </cell>
        </row>
        <row r="599">
          <cell r="E599">
            <v>5304200</v>
          </cell>
          <cell r="H599" t="str">
            <v>Material Exp-Non Stk</v>
          </cell>
          <cell r="K599">
            <v>2748727.38</v>
          </cell>
          <cell r="M599">
            <v>1594467.29</v>
          </cell>
          <cell r="AG599">
            <v>5303820</v>
          </cell>
          <cell r="AJ599" t="str">
            <v>Collection Agency Services</v>
          </cell>
          <cell r="AM599">
            <v>160184.62</v>
          </cell>
        </row>
        <row r="600">
          <cell r="E600">
            <v>5304200</v>
          </cell>
          <cell r="H600" t="str">
            <v>Material Exp-Non Stk</v>
          </cell>
          <cell r="K600">
            <v>53406.97</v>
          </cell>
          <cell r="M600">
            <v>25417.78</v>
          </cell>
          <cell r="AG600">
            <v>5303820</v>
          </cell>
          <cell r="AJ600" t="str">
            <v>Collection Agency Services</v>
          </cell>
          <cell r="AM600">
            <v>1572.98</v>
          </cell>
        </row>
        <row r="601">
          <cell r="E601">
            <v>5304200</v>
          </cell>
          <cell r="H601" t="str">
            <v>Material Exp-Non Stk</v>
          </cell>
          <cell r="K601">
            <v>3131.43</v>
          </cell>
          <cell r="M601">
            <v>1738.26</v>
          </cell>
          <cell r="AG601">
            <v>5303820</v>
          </cell>
          <cell r="AJ601" t="str">
            <v>Collection Agency Services</v>
          </cell>
          <cell r="AM601">
            <v>-7.82</v>
          </cell>
        </row>
        <row r="602">
          <cell r="E602">
            <v>5304200</v>
          </cell>
          <cell r="H602" t="str">
            <v>Material Exp-Non Stk</v>
          </cell>
          <cell r="K602">
            <v>280101.18</v>
          </cell>
          <cell r="M602">
            <v>226829.83</v>
          </cell>
          <cell r="AG602">
            <v>5303820</v>
          </cell>
          <cell r="AJ602" t="str">
            <v>Collection Agency Services</v>
          </cell>
          <cell r="AM602">
            <v>9164.07</v>
          </cell>
        </row>
        <row r="603">
          <cell r="E603">
            <v>5304200</v>
          </cell>
          <cell r="H603" t="str">
            <v>Material Exp-Non Stk</v>
          </cell>
          <cell r="K603">
            <v>313480.40000000002</v>
          </cell>
          <cell r="M603">
            <v>194787.74</v>
          </cell>
          <cell r="AG603">
            <v>5303840</v>
          </cell>
          <cell r="AJ603" t="str">
            <v>Security &amp; Investigative Services</v>
          </cell>
          <cell r="AM603">
            <v>134767.06</v>
          </cell>
        </row>
        <row r="604">
          <cell r="E604">
            <v>5304210</v>
          </cell>
          <cell r="H604" t="str">
            <v>Auto Parts &amp; Supplies</v>
          </cell>
          <cell r="K604">
            <v>357961.94</v>
          </cell>
          <cell r="M604">
            <v>286604.44</v>
          </cell>
          <cell r="AG604">
            <v>5303850</v>
          </cell>
          <cell r="AJ604" t="str">
            <v>Testing Services</v>
          </cell>
          <cell r="AM604">
            <v>45439.87</v>
          </cell>
        </row>
        <row r="605">
          <cell r="E605">
            <v>5304210</v>
          </cell>
          <cell r="H605" t="str">
            <v>Auto Parts &amp; Supplies</v>
          </cell>
          <cell r="K605">
            <v>4673.99</v>
          </cell>
          <cell r="M605">
            <v>392.01</v>
          </cell>
          <cell r="AG605">
            <v>5303850</v>
          </cell>
          <cell r="AJ605" t="str">
            <v>Testing Services</v>
          </cell>
          <cell r="AM605">
            <v>640</v>
          </cell>
        </row>
        <row r="606">
          <cell r="E606">
            <v>5304210</v>
          </cell>
          <cell r="H606" t="str">
            <v>Auto Parts &amp; Supplies</v>
          </cell>
          <cell r="K606">
            <v>181.12</v>
          </cell>
          <cell r="M606">
            <v>73</v>
          </cell>
          <cell r="AG606">
            <v>5303850</v>
          </cell>
          <cell r="AJ606" t="str">
            <v>Testing Services</v>
          </cell>
          <cell r="AM606">
            <v>6789.4</v>
          </cell>
        </row>
        <row r="607">
          <cell r="E607">
            <v>5304210</v>
          </cell>
          <cell r="H607" t="str">
            <v>Auto Parts &amp; Supplies</v>
          </cell>
          <cell r="K607">
            <v>99234.26</v>
          </cell>
          <cell r="M607">
            <v>57529.599999999999</v>
          </cell>
          <cell r="AG607">
            <v>5303850</v>
          </cell>
          <cell r="AJ607" t="str">
            <v>Testing Services</v>
          </cell>
          <cell r="AM607">
            <v>22492.35</v>
          </cell>
        </row>
        <row r="608">
          <cell r="E608">
            <v>5304210</v>
          </cell>
          <cell r="H608" t="str">
            <v>Auto Parts &amp; Supplies</v>
          </cell>
          <cell r="K608">
            <v>1298.5</v>
          </cell>
          <cell r="M608">
            <v>673.17</v>
          </cell>
          <cell r="AG608">
            <v>5303890</v>
          </cell>
          <cell r="AJ608" t="str">
            <v>Miscellaneous Outside Services</v>
          </cell>
          <cell r="AM608">
            <v>4497838.33</v>
          </cell>
        </row>
        <row r="609">
          <cell r="E609">
            <v>5304210</v>
          </cell>
          <cell r="H609" t="str">
            <v>Auto Parts &amp; Supplies</v>
          </cell>
          <cell r="K609">
            <v>82230.55</v>
          </cell>
          <cell r="M609">
            <v>44023.14</v>
          </cell>
          <cell r="AG609">
            <v>5303890</v>
          </cell>
          <cell r="AJ609" t="str">
            <v>Miscellaneous Outside Services</v>
          </cell>
          <cell r="AM609">
            <v>109255.09</v>
          </cell>
        </row>
        <row r="610">
          <cell r="E610">
            <v>5304300</v>
          </cell>
          <cell r="H610" t="str">
            <v>Meter/ERT Purchases</v>
          </cell>
          <cell r="K610">
            <v>528395.67000000004</v>
          </cell>
          <cell r="M610">
            <v>221460</v>
          </cell>
          <cell r="AG610">
            <v>5303890</v>
          </cell>
          <cell r="AJ610" t="str">
            <v>Miscellaneous Outside Services</v>
          </cell>
          <cell r="AM610">
            <v>66767.960000000006</v>
          </cell>
        </row>
        <row r="611">
          <cell r="E611">
            <v>5304300</v>
          </cell>
          <cell r="H611" t="str">
            <v>Meter/ERT Purchases</v>
          </cell>
          <cell r="K611">
            <v>32700</v>
          </cell>
          <cell r="M611">
            <v>9900</v>
          </cell>
          <cell r="AG611">
            <v>5303890</v>
          </cell>
          <cell r="AJ611" t="str">
            <v>Miscellaneous Outside Services</v>
          </cell>
          <cell r="AM611">
            <v>182936.34</v>
          </cell>
        </row>
        <row r="612">
          <cell r="E612">
            <v>5304300</v>
          </cell>
          <cell r="H612" t="str">
            <v>Meter/ERT Purchases</v>
          </cell>
          <cell r="K612">
            <v>16200</v>
          </cell>
          <cell r="M612">
            <v>0</v>
          </cell>
          <cell r="AG612">
            <v>5303890</v>
          </cell>
          <cell r="AJ612" t="str">
            <v>Miscellaneous Outside Services</v>
          </cell>
          <cell r="AM612">
            <v>154947.53</v>
          </cell>
        </row>
        <row r="613">
          <cell r="E613">
            <v>5304300</v>
          </cell>
          <cell r="H613" t="str">
            <v>Meter/ERT Purchases</v>
          </cell>
          <cell r="K613">
            <v>314070.68</v>
          </cell>
          <cell r="M613">
            <v>50041.71</v>
          </cell>
          <cell r="AG613">
            <v>5303890</v>
          </cell>
          <cell r="AJ613" t="str">
            <v>Miscellaneous Outside Services</v>
          </cell>
          <cell r="AM613">
            <v>9264.9699999999993</v>
          </cell>
        </row>
        <row r="614">
          <cell r="E614">
            <v>5304300</v>
          </cell>
          <cell r="H614" t="str">
            <v>Meter/ERT Purchases</v>
          </cell>
          <cell r="K614">
            <v>42480</v>
          </cell>
          <cell r="M614">
            <v>0</v>
          </cell>
          <cell r="AG614">
            <v>5303890</v>
          </cell>
          <cell r="AJ614" t="str">
            <v>Miscellaneous Outside Services</v>
          </cell>
          <cell r="AM614">
            <v>515594</v>
          </cell>
        </row>
        <row r="615">
          <cell r="E615">
            <v>5304310</v>
          </cell>
          <cell r="H615" t="str">
            <v>Office Supplies</v>
          </cell>
          <cell r="K615">
            <v>55536.07</v>
          </cell>
          <cell r="M615">
            <v>31585.37</v>
          </cell>
          <cell r="AG615">
            <v>5303991</v>
          </cell>
          <cell r="AJ615" t="str">
            <v>Miscellaneous Outside Services 2200</v>
          </cell>
          <cell r="AM615">
            <v>233948.77</v>
          </cell>
        </row>
        <row r="616">
          <cell r="E616">
            <v>5304310</v>
          </cell>
          <cell r="H616" t="str">
            <v>Office Supplies</v>
          </cell>
          <cell r="K616">
            <v>607.41999999999996</v>
          </cell>
          <cell r="M616">
            <v>168.76</v>
          </cell>
          <cell r="AG616">
            <v>5303991</v>
          </cell>
          <cell r="AJ616" t="str">
            <v>Miscellaneous Outside Services 2200</v>
          </cell>
          <cell r="AM616">
            <v>4654.95</v>
          </cell>
        </row>
        <row r="617">
          <cell r="E617">
            <v>5304310</v>
          </cell>
          <cell r="H617" t="str">
            <v>Office Supplies</v>
          </cell>
          <cell r="K617">
            <v>813.06</v>
          </cell>
          <cell r="M617">
            <v>398.07</v>
          </cell>
          <cell r="AG617">
            <v>5303991</v>
          </cell>
          <cell r="AJ617" t="str">
            <v>Miscellaneous Outside Services 2200</v>
          </cell>
          <cell r="AM617">
            <v>1280.76</v>
          </cell>
        </row>
        <row r="618">
          <cell r="E618">
            <v>5304310</v>
          </cell>
          <cell r="H618" t="str">
            <v>Office Supplies</v>
          </cell>
          <cell r="K618">
            <v>30440.67</v>
          </cell>
          <cell r="M618">
            <v>16131.72</v>
          </cell>
          <cell r="AG618">
            <v>5303991</v>
          </cell>
          <cell r="AJ618" t="str">
            <v>Miscellaneous Outside Services 2200</v>
          </cell>
          <cell r="AM618">
            <v>425.23</v>
          </cell>
        </row>
        <row r="619">
          <cell r="E619">
            <v>5304310</v>
          </cell>
          <cell r="H619" t="str">
            <v>Office Supplies</v>
          </cell>
          <cell r="K619">
            <v>8287.6</v>
          </cell>
          <cell r="M619">
            <v>3331.33</v>
          </cell>
          <cell r="AG619">
            <v>5303991</v>
          </cell>
          <cell r="AJ619" t="str">
            <v>Miscellaneous Outside Services 2200</v>
          </cell>
          <cell r="AM619">
            <v>159.44999999999999</v>
          </cell>
        </row>
        <row r="620">
          <cell r="E620">
            <v>5304310</v>
          </cell>
          <cell r="H620" t="str">
            <v>Office Supplies</v>
          </cell>
          <cell r="K620">
            <v>6829.85</v>
          </cell>
          <cell r="M620">
            <v>4464.1499999999996</v>
          </cell>
          <cell r="AG620">
            <v>5303991</v>
          </cell>
          <cell r="AJ620" t="str">
            <v>Miscellaneous Outside Services 2200</v>
          </cell>
          <cell r="AM620">
            <v>5532.08</v>
          </cell>
        </row>
        <row r="621">
          <cell r="E621">
            <v>5304320</v>
          </cell>
          <cell r="H621" t="str">
            <v>Postage, Shipping, &amp; Freight</v>
          </cell>
          <cell r="K621">
            <v>1540039.46</v>
          </cell>
          <cell r="M621">
            <v>734731.07</v>
          </cell>
          <cell r="AG621">
            <v>5303991</v>
          </cell>
          <cell r="AJ621" t="str">
            <v>Miscellaneous Outside Services 2200</v>
          </cell>
          <cell r="AM621">
            <v>26804.26</v>
          </cell>
        </row>
        <row r="622">
          <cell r="E622">
            <v>5304320</v>
          </cell>
          <cell r="H622" t="str">
            <v>Postage, Shipping, &amp; Freight</v>
          </cell>
          <cell r="K622">
            <v>27607.54</v>
          </cell>
          <cell r="M622">
            <v>13587.06</v>
          </cell>
          <cell r="AG622">
            <v>5303991</v>
          </cell>
          <cell r="AJ622" t="str">
            <v>Miscellaneous Outside Services 2200</v>
          </cell>
          <cell r="AM622">
            <v>-272805.5</v>
          </cell>
        </row>
        <row r="623">
          <cell r="E623">
            <v>5304320</v>
          </cell>
          <cell r="H623" t="str">
            <v>Postage, Shipping, &amp; Freight</v>
          </cell>
          <cell r="K623">
            <v>6301.92</v>
          </cell>
          <cell r="M623">
            <v>3206.47</v>
          </cell>
          <cell r="AG623">
            <v>5303999</v>
          </cell>
          <cell r="AJ623" t="str">
            <v>Capitalized Outside Services-PROJ SETTL</v>
          </cell>
          <cell r="AM623">
            <v>-74760218.319999993</v>
          </cell>
        </row>
        <row r="624">
          <cell r="E624">
            <v>5304320</v>
          </cell>
          <cell r="H624" t="str">
            <v>Postage, Shipping, &amp; Freight</v>
          </cell>
          <cell r="K624">
            <v>148593.24</v>
          </cell>
          <cell r="M624">
            <v>64408.54</v>
          </cell>
          <cell r="AG624">
            <v>5303999</v>
          </cell>
          <cell r="AJ624" t="str">
            <v>Capitalized Outside Services-PROJ SETTL</v>
          </cell>
          <cell r="AM624">
            <v>-516189.92</v>
          </cell>
        </row>
        <row r="625">
          <cell r="E625">
            <v>5304320</v>
          </cell>
          <cell r="H625" t="str">
            <v>Postage, Shipping, &amp; Freight</v>
          </cell>
          <cell r="K625">
            <v>2213.62</v>
          </cell>
          <cell r="M625">
            <v>1004.57</v>
          </cell>
          <cell r="AG625">
            <v>5303999</v>
          </cell>
          <cell r="AJ625" t="str">
            <v>Capitalized Outside Services-PROJ SETTL</v>
          </cell>
          <cell r="AM625">
            <v>-57799.06</v>
          </cell>
        </row>
        <row r="626">
          <cell r="E626">
            <v>5304320</v>
          </cell>
          <cell r="H626" t="str">
            <v>Postage, Shipping, &amp; Freight</v>
          </cell>
          <cell r="K626">
            <v>140231.43</v>
          </cell>
          <cell r="M626">
            <v>69821.06</v>
          </cell>
          <cell r="AG626">
            <v>5303999</v>
          </cell>
          <cell r="AJ626" t="str">
            <v>Capitalized Outside Services-PROJ SETTL</v>
          </cell>
          <cell r="AM626">
            <v>-188592.21</v>
          </cell>
        </row>
        <row r="627">
          <cell r="E627">
            <v>5304340</v>
          </cell>
          <cell r="H627" t="str">
            <v>Software/Hardware Purchases</v>
          </cell>
          <cell r="K627">
            <v>5616170.2000000002</v>
          </cell>
          <cell r="M627">
            <v>4893797.8099999996</v>
          </cell>
          <cell r="AG627">
            <v>5303999</v>
          </cell>
          <cell r="AJ627" t="str">
            <v>Capitalized Outside Services-PROJ SETTL</v>
          </cell>
          <cell r="AM627">
            <v>9567.76</v>
          </cell>
        </row>
        <row r="628">
          <cell r="E628">
            <v>5304340</v>
          </cell>
          <cell r="H628" t="str">
            <v>Software/Hardware Purchases</v>
          </cell>
          <cell r="K628">
            <v>67997.789999999994</v>
          </cell>
          <cell r="M628">
            <v>62482.15</v>
          </cell>
          <cell r="AG628">
            <v>5303999</v>
          </cell>
          <cell r="AJ628" t="str">
            <v>Capitalized Outside Services-PROJ SETTL</v>
          </cell>
          <cell r="AM628">
            <v>-2625929.1800000002</v>
          </cell>
        </row>
        <row r="629">
          <cell r="E629">
            <v>5304340</v>
          </cell>
          <cell r="H629" t="str">
            <v>Software/Hardware Purchases</v>
          </cell>
          <cell r="K629">
            <v>15355.81</v>
          </cell>
          <cell r="M629">
            <v>14439.7</v>
          </cell>
          <cell r="AG629">
            <v>5303999</v>
          </cell>
          <cell r="AJ629" t="str">
            <v>Capitalized Outside Services-PROJ SETTL</v>
          </cell>
          <cell r="AM629">
            <v>-4603815.24</v>
          </cell>
        </row>
        <row r="630">
          <cell r="E630">
            <v>5304340</v>
          </cell>
          <cell r="H630" t="str">
            <v>Software/Hardware Purchases</v>
          </cell>
          <cell r="K630">
            <v>335704.14</v>
          </cell>
          <cell r="M630">
            <v>214790.9</v>
          </cell>
          <cell r="AG630" t="str">
            <v xml:space="preserve">  TOTAL OUTSIDE SERVICES</v>
          </cell>
          <cell r="AM630">
            <v>28290776.530000001</v>
          </cell>
        </row>
        <row r="631">
          <cell r="E631">
            <v>5304340</v>
          </cell>
          <cell r="H631" t="str">
            <v>Software/Hardware Purchases</v>
          </cell>
          <cell r="K631">
            <v>317830.06</v>
          </cell>
          <cell r="M631">
            <v>149633.04999999999</v>
          </cell>
          <cell r="AG631" t="str">
            <v>MATERIALS, SUPPLIES, TRANSPORTATION</v>
          </cell>
        </row>
        <row r="632">
          <cell r="E632">
            <v>5304340</v>
          </cell>
          <cell r="H632" t="str">
            <v>Software/Hardware Purchases</v>
          </cell>
          <cell r="K632">
            <v>332621.40000000002</v>
          </cell>
          <cell r="M632">
            <v>305981.71000000002</v>
          </cell>
          <cell r="AG632">
            <v>5205720</v>
          </cell>
          <cell r="AJ632" t="str">
            <v>Gas Used - Compressor Station - Transmi</v>
          </cell>
          <cell r="AM632">
            <v>-1510758.29</v>
          </cell>
        </row>
        <row r="633">
          <cell r="E633">
            <v>5304350</v>
          </cell>
          <cell r="H633" t="str">
            <v>Office Furn &amp; Equip</v>
          </cell>
          <cell r="K633">
            <v>178784.91</v>
          </cell>
          <cell r="M633">
            <v>27197.55</v>
          </cell>
          <cell r="AG633">
            <v>5205720</v>
          </cell>
          <cell r="AJ633" t="str">
            <v>Gas Used - Compressor Station - Transmi</v>
          </cell>
          <cell r="AM633">
            <v>-161508.88</v>
          </cell>
        </row>
        <row r="634">
          <cell r="E634">
            <v>5304350</v>
          </cell>
          <cell r="H634" t="str">
            <v>Office Furn &amp; Equip</v>
          </cell>
          <cell r="K634">
            <v>3782</v>
          </cell>
          <cell r="M634">
            <v>0</v>
          </cell>
          <cell r="AG634">
            <v>5205770</v>
          </cell>
          <cell r="AJ634" t="str">
            <v>Gas Used For Other Utility Operations (</v>
          </cell>
          <cell r="AM634">
            <v>-215663.4</v>
          </cell>
        </row>
        <row r="635">
          <cell r="E635">
            <v>5304350</v>
          </cell>
          <cell r="H635" t="str">
            <v>Office Furn &amp; Equip</v>
          </cell>
          <cell r="K635">
            <v>33267.199999999997</v>
          </cell>
          <cell r="M635">
            <v>30530.74</v>
          </cell>
          <cell r="AG635">
            <v>5205770</v>
          </cell>
          <cell r="AJ635" t="str">
            <v>Gas Used For Other Utility Operations (</v>
          </cell>
          <cell r="AM635">
            <v>-54509.62</v>
          </cell>
        </row>
        <row r="636">
          <cell r="E636">
            <v>5304350</v>
          </cell>
          <cell r="H636" t="str">
            <v>Office Furn &amp; Equip</v>
          </cell>
          <cell r="K636">
            <v>201.8</v>
          </cell>
          <cell r="M636">
            <v>0</v>
          </cell>
          <cell r="AG636">
            <v>5303170</v>
          </cell>
          <cell r="AJ636" t="str">
            <v>Automobile Repairs/Maintenance</v>
          </cell>
          <cell r="AM636">
            <v>1631137.28</v>
          </cell>
        </row>
        <row r="637">
          <cell r="E637">
            <v>5304350</v>
          </cell>
          <cell r="H637" t="str">
            <v>Office Furn &amp; Equip</v>
          </cell>
          <cell r="K637">
            <v>43267.41</v>
          </cell>
          <cell r="M637">
            <v>33343.21</v>
          </cell>
          <cell r="AG637">
            <v>5303170</v>
          </cell>
          <cell r="AJ637" t="str">
            <v>Automobile Repairs/Maintenance</v>
          </cell>
          <cell r="AM637">
            <v>49670.43</v>
          </cell>
        </row>
        <row r="638">
          <cell r="E638">
            <v>5304360</v>
          </cell>
          <cell r="H638" t="str">
            <v>Promotion Supplies</v>
          </cell>
          <cell r="K638">
            <v>5935.81</v>
          </cell>
          <cell r="M638">
            <v>4566.79</v>
          </cell>
          <cell r="AG638">
            <v>5303170</v>
          </cell>
          <cell r="AJ638" t="str">
            <v>Automobile Repairs/Maintenance</v>
          </cell>
          <cell r="AM638">
            <v>12208.84</v>
          </cell>
        </row>
        <row r="639">
          <cell r="E639">
            <v>5304370</v>
          </cell>
          <cell r="H639" t="str">
            <v>Small Tools &amp; Work Equipment</v>
          </cell>
          <cell r="K639">
            <v>241848.93</v>
          </cell>
          <cell r="M639">
            <v>153688.71</v>
          </cell>
          <cell r="AG639">
            <v>5303170</v>
          </cell>
          <cell r="AJ639" t="str">
            <v>Automobile Repairs/Maintenance</v>
          </cell>
          <cell r="AM639">
            <v>29876.59</v>
          </cell>
        </row>
        <row r="640">
          <cell r="E640">
            <v>5304370</v>
          </cell>
          <cell r="H640" t="str">
            <v>Small Tools &amp; Work Equipment</v>
          </cell>
          <cell r="K640">
            <v>13233.66</v>
          </cell>
          <cell r="M640">
            <v>3359.05</v>
          </cell>
          <cell r="AG640">
            <v>5303170</v>
          </cell>
          <cell r="AJ640" t="str">
            <v>Automobile Repairs/Maintenance</v>
          </cell>
          <cell r="AM640">
            <v>139868.92000000001</v>
          </cell>
        </row>
        <row r="641">
          <cell r="E641">
            <v>5304370</v>
          </cell>
          <cell r="H641" t="str">
            <v>Small Tools &amp; Work Equipment</v>
          </cell>
          <cell r="K641">
            <v>149183.5</v>
          </cell>
          <cell r="M641">
            <v>87489.14</v>
          </cell>
          <cell r="AG641">
            <v>5304100</v>
          </cell>
          <cell r="AJ641" t="str">
            <v>Material Exp-Stock</v>
          </cell>
          <cell r="AM641">
            <v>4742946.21</v>
          </cell>
        </row>
        <row r="642">
          <cell r="E642">
            <v>5304370</v>
          </cell>
          <cell r="H642" t="str">
            <v>Small Tools &amp; Work Equipment</v>
          </cell>
          <cell r="K642">
            <v>15472.91</v>
          </cell>
          <cell r="M642">
            <v>9489.43</v>
          </cell>
          <cell r="AG642">
            <v>5304100</v>
          </cell>
          <cell r="AJ642" t="str">
            <v>Material Exp-Stock</v>
          </cell>
          <cell r="AM642">
            <v>106032.46</v>
          </cell>
        </row>
        <row r="643">
          <cell r="E643">
            <v>5304390</v>
          </cell>
          <cell r="H643" t="str">
            <v>Misc Supplies</v>
          </cell>
          <cell r="K643">
            <v>376213.55</v>
          </cell>
          <cell r="M643">
            <v>183816.59</v>
          </cell>
          <cell r="AG643">
            <v>5304100</v>
          </cell>
          <cell r="AJ643" t="str">
            <v>Material Exp-Stock</v>
          </cell>
          <cell r="AM643">
            <v>27660.23</v>
          </cell>
        </row>
        <row r="644">
          <cell r="E644">
            <v>5304390</v>
          </cell>
          <cell r="H644" t="str">
            <v>Misc Supplies</v>
          </cell>
          <cell r="K644">
            <v>3765.37</v>
          </cell>
          <cell r="M644">
            <v>1420.35</v>
          </cell>
          <cell r="AG644">
            <v>5304100</v>
          </cell>
          <cell r="AJ644" t="str">
            <v>Material Exp-Stock</v>
          </cell>
          <cell r="AM644">
            <v>94325.11</v>
          </cell>
        </row>
        <row r="645">
          <cell r="E645">
            <v>5304390</v>
          </cell>
          <cell r="H645" t="str">
            <v>Misc Supplies</v>
          </cell>
          <cell r="K645">
            <v>2.68</v>
          </cell>
          <cell r="M645">
            <v>1.1499999999999999</v>
          </cell>
          <cell r="AG645">
            <v>5304100</v>
          </cell>
          <cell r="AJ645" t="str">
            <v>Material Exp-Stock</v>
          </cell>
          <cell r="AM645">
            <v>348441.46</v>
          </cell>
        </row>
        <row r="646">
          <cell r="E646">
            <v>5304390</v>
          </cell>
          <cell r="H646" t="str">
            <v>Misc Supplies</v>
          </cell>
          <cell r="K646">
            <v>58692.7</v>
          </cell>
          <cell r="M646">
            <v>27393.34</v>
          </cell>
          <cell r="AG646">
            <v>5304100</v>
          </cell>
          <cell r="AJ646" t="str">
            <v>Material Exp-Stock</v>
          </cell>
          <cell r="AM646">
            <v>487123.79</v>
          </cell>
        </row>
        <row r="647">
          <cell r="E647">
            <v>5304390</v>
          </cell>
          <cell r="H647" t="str">
            <v>Misc Supplies</v>
          </cell>
          <cell r="K647">
            <v>9085.61</v>
          </cell>
          <cell r="M647">
            <v>7129.01</v>
          </cell>
          <cell r="AG647">
            <v>5304110</v>
          </cell>
          <cell r="AJ647" t="str">
            <v>Material Exp-Cst Dif</v>
          </cell>
          <cell r="AM647">
            <v>-6.06</v>
          </cell>
        </row>
        <row r="648">
          <cell r="E648">
            <v>5304390</v>
          </cell>
          <cell r="H648" t="str">
            <v>Misc Supplies</v>
          </cell>
          <cell r="K648">
            <v>94731.35</v>
          </cell>
          <cell r="M648">
            <v>35051.879999999997</v>
          </cell>
          <cell r="AG648">
            <v>5304110</v>
          </cell>
          <cell r="AJ648" t="str">
            <v>Material Exp-Cst Dif</v>
          </cell>
          <cell r="AM648">
            <v>-0.3</v>
          </cell>
        </row>
        <row r="649">
          <cell r="E649">
            <v>5304410</v>
          </cell>
          <cell r="H649" t="str">
            <v>Purchasing Card Expenses-MC</v>
          </cell>
          <cell r="K649">
            <v>45271.86</v>
          </cell>
          <cell r="M649">
            <v>-121207.76</v>
          </cell>
          <cell r="AG649">
            <v>5304110</v>
          </cell>
          <cell r="AJ649" t="str">
            <v>Material Exp-Cst Dif</v>
          </cell>
          <cell r="AM649">
            <v>23.78</v>
          </cell>
        </row>
        <row r="650">
          <cell r="E650">
            <v>5304410</v>
          </cell>
          <cell r="H650" t="str">
            <v>Purchasing Card Expenses-MC</v>
          </cell>
          <cell r="K650">
            <v>-1382.07</v>
          </cell>
          <cell r="M650">
            <v>4451.8900000000003</v>
          </cell>
          <cell r="AG650">
            <v>5304140</v>
          </cell>
          <cell r="AJ650" t="str">
            <v>Material Exp-Inv Rvl</v>
          </cell>
          <cell r="AM650">
            <v>55124.05</v>
          </cell>
        </row>
        <row r="651">
          <cell r="E651">
            <v>5304410</v>
          </cell>
          <cell r="H651" t="str">
            <v>Purchasing Card Expenses-MC</v>
          </cell>
          <cell r="K651">
            <v>1858.35</v>
          </cell>
          <cell r="M651">
            <v>2049.17</v>
          </cell>
          <cell r="AG651">
            <v>5304140</v>
          </cell>
          <cell r="AJ651" t="str">
            <v>Material Exp-Inv Rvl</v>
          </cell>
          <cell r="AM651">
            <v>-3857.88</v>
          </cell>
        </row>
        <row r="652">
          <cell r="E652">
            <v>5304410</v>
          </cell>
          <cell r="H652" t="str">
            <v>Purchasing Card Expenses-MC</v>
          </cell>
          <cell r="K652">
            <v>-9033.74</v>
          </cell>
          <cell r="M652">
            <v>6918.52</v>
          </cell>
          <cell r="AG652">
            <v>5304140</v>
          </cell>
          <cell r="AJ652" t="str">
            <v>Material Exp-Inv Rvl</v>
          </cell>
          <cell r="AM652">
            <v>11928.49</v>
          </cell>
        </row>
        <row r="653">
          <cell r="E653">
            <v>5304410</v>
          </cell>
          <cell r="H653" t="str">
            <v>Purchasing Card Expenses-MC</v>
          </cell>
          <cell r="K653">
            <v>120928.75</v>
          </cell>
          <cell r="M653">
            <v>150518.75</v>
          </cell>
          <cell r="AG653">
            <v>5304140</v>
          </cell>
          <cell r="AJ653" t="str">
            <v>Material Exp-Inv Rvl</v>
          </cell>
          <cell r="AM653">
            <v>-20653.240000000002</v>
          </cell>
        </row>
        <row r="654">
          <cell r="E654">
            <v>5304410</v>
          </cell>
          <cell r="H654" t="str">
            <v>Purchasing Card Expenses-MC</v>
          </cell>
          <cell r="K654">
            <v>0</v>
          </cell>
          <cell r="M654">
            <v>-1944.15</v>
          </cell>
          <cell r="AG654">
            <v>5304200</v>
          </cell>
          <cell r="AJ654" t="str">
            <v>Material Exp-Non Stk</v>
          </cell>
          <cell r="AM654">
            <v>2748727.38</v>
          </cell>
        </row>
        <row r="655">
          <cell r="E655">
            <v>5304510</v>
          </cell>
          <cell r="H655" t="str">
            <v>Gasoline</v>
          </cell>
          <cell r="K655">
            <v>1761229.26</v>
          </cell>
          <cell r="M655">
            <v>966784.43</v>
          </cell>
          <cell r="AG655">
            <v>5304200</v>
          </cell>
          <cell r="AJ655" t="str">
            <v>Material Exp-Non Stk</v>
          </cell>
          <cell r="AM655">
            <v>53406.97</v>
          </cell>
        </row>
        <row r="656">
          <cell r="E656">
            <v>5304510</v>
          </cell>
          <cell r="H656" t="str">
            <v>Gasoline</v>
          </cell>
          <cell r="K656">
            <v>58174.03</v>
          </cell>
          <cell r="M656">
            <v>33089.129999999997</v>
          </cell>
          <cell r="AG656">
            <v>5304200</v>
          </cell>
          <cell r="AJ656" t="str">
            <v>Material Exp-Non Stk</v>
          </cell>
          <cell r="AM656">
            <v>3131.43</v>
          </cell>
        </row>
        <row r="657">
          <cell r="E657">
            <v>5304510</v>
          </cell>
          <cell r="H657" t="str">
            <v>Gasoline</v>
          </cell>
          <cell r="K657">
            <v>23028.45</v>
          </cell>
          <cell r="M657">
            <v>12195.38</v>
          </cell>
          <cell r="AG657">
            <v>5304200</v>
          </cell>
          <cell r="AJ657" t="str">
            <v>Material Exp-Non Stk</v>
          </cell>
          <cell r="AM657">
            <v>-4447.29</v>
          </cell>
        </row>
        <row r="658">
          <cell r="E658">
            <v>5304510</v>
          </cell>
          <cell r="H658" t="str">
            <v>Gasoline</v>
          </cell>
          <cell r="K658">
            <v>211590.8</v>
          </cell>
          <cell r="M658">
            <v>122548.62</v>
          </cell>
          <cell r="AG658">
            <v>5304200</v>
          </cell>
          <cell r="AJ658" t="str">
            <v>Material Exp-Non Stk</v>
          </cell>
          <cell r="AM658">
            <v>280101.18</v>
          </cell>
        </row>
        <row r="659">
          <cell r="E659">
            <v>5304510</v>
          </cell>
          <cell r="H659" t="str">
            <v>Gasoline</v>
          </cell>
          <cell r="K659">
            <v>261877.47</v>
          </cell>
          <cell r="M659">
            <v>150069.82999999999</v>
          </cell>
          <cell r="AG659">
            <v>5304200</v>
          </cell>
          <cell r="AJ659" t="str">
            <v>Material Exp-Non Stk</v>
          </cell>
          <cell r="AM659">
            <v>287.26</v>
          </cell>
        </row>
        <row r="660">
          <cell r="E660">
            <v>5304520</v>
          </cell>
          <cell r="H660" t="str">
            <v>Fuel-Off Hwy Equip</v>
          </cell>
          <cell r="K660">
            <v>15117.11</v>
          </cell>
          <cell r="M660">
            <v>5833.12</v>
          </cell>
          <cell r="AG660">
            <v>5304200</v>
          </cell>
          <cell r="AJ660" t="str">
            <v>Material Exp-Non Stk</v>
          </cell>
          <cell r="AM660">
            <v>313480.40000000002</v>
          </cell>
        </row>
        <row r="661">
          <cell r="E661">
            <v>5304991</v>
          </cell>
          <cell r="H661" t="str">
            <v>Miscellaneous Materials &amp; Supplies-2200</v>
          </cell>
          <cell r="K661">
            <v>137574.81</v>
          </cell>
          <cell r="M661">
            <v>144619.81</v>
          </cell>
          <cell r="AG661">
            <v>5304210</v>
          </cell>
          <cell r="AJ661" t="str">
            <v>Auto Parts &amp; Supplies</v>
          </cell>
          <cell r="AM661">
            <v>357961.94</v>
          </cell>
        </row>
        <row r="662">
          <cell r="E662">
            <v>5304991</v>
          </cell>
          <cell r="H662" t="str">
            <v>Miscellaneous Materials &amp; Supplies-2200</v>
          </cell>
          <cell r="K662">
            <v>2635.18</v>
          </cell>
          <cell r="M662">
            <v>2820.81</v>
          </cell>
          <cell r="AG662">
            <v>5304210</v>
          </cell>
          <cell r="AJ662" t="str">
            <v>Auto Parts &amp; Supplies</v>
          </cell>
          <cell r="AM662">
            <v>4673.99</v>
          </cell>
        </row>
        <row r="663">
          <cell r="E663">
            <v>5304991</v>
          </cell>
          <cell r="H663" t="str">
            <v>Miscellaneous Materials &amp; Supplies-2200</v>
          </cell>
          <cell r="K663">
            <v>744.8</v>
          </cell>
          <cell r="M663">
            <v>776.77</v>
          </cell>
          <cell r="AG663">
            <v>5304210</v>
          </cell>
          <cell r="AJ663" t="str">
            <v>Auto Parts &amp; Supplies</v>
          </cell>
          <cell r="AM663">
            <v>181.12</v>
          </cell>
        </row>
        <row r="664">
          <cell r="E664">
            <v>5304991</v>
          </cell>
          <cell r="H664" t="str">
            <v>Miscellaneous Materials &amp; Supplies-2200</v>
          </cell>
          <cell r="K664">
            <v>574.29</v>
          </cell>
          <cell r="M664">
            <v>365.29</v>
          </cell>
          <cell r="AG664">
            <v>5304210</v>
          </cell>
          <cell r="AJ664" t="str">
            <v>Auto Parts &amp; Supplies</v>
          </cell>
          <cell r="AM664">
            <v>99234.26</v>
          </cell>
        </row>
        <row r="665">
          <cell r="E665">
            <v>5304991</v>
          </cell>
          <cell r="H665" t="str">
            <v>Miscellaneous Materials &amp; Supplies-2200</v>
          </cell>
          <cell r="K665">
            <v>17819.88</v>
          </cell>
          <cell r="M665">
            <v>17453.91</v>
          </cell>
          <cell r="AG665">
            <v>5304210</v>
          </cell>
          <cell r="AJ665" t="str">
            <v>Auto Parts &amp; Supplies</v>
          </cell>
          <cell r="AM665">
            <v>1298.5</v>
          </cell>
        </row>
        <row r="666">
          <cell r="E666">
            <v>5304991</v>
          </cell>
          <cell r="H666" t="str">
            <v>Miscellaneous Materials &amp; Supplies-2200</v>
          </cell>
          <cell r="K666">
            <v>-159490.73000000001</v>
          </cell>
          <cell r="M666">
            <v>-166154.29999999999</v>
          </cell>
          <cell r="AG666">
            <v>5304210</v>
          </cell>
          <cell r="AJ666" t="str">
            <v>Auto Parts &amp; Supplies</v>
          </cell>
          <cell r="AM666">
            <v>82230.55</v>
          </cell>
        </row>
        <row r="667">
          <cell r="E667">
            <v>5304999</v>
          </cell>
          <cell r="H667" t="str">
            <v>Capitalized M&amp;S-PROJ SETTLMT USE ONLY</v>
          </cell>
          <cell r="K667">
            <v>-9343033.2599999998</v>
          </cell>
          <cell r="M667">
            <v>-6988056.1200000001</v>
          </cell>
          <cell r="AG667">
            <v>5304300</v>
          </cell>
          <cell r="AJ667" t="str">
            <v>Meter/ERT Purchases</v>
          </cell>
          <cell r="AM667">
            <v>528395.67000000004</v>
          </cell>
        </row>
        <row r="668">
          <cell r="E668">
            <v>5304999</v>
          </cell>
          <cell r="H668" t="str">
            <v>Capitalized M&amp;S-PROJ SETTLMT USE ONLY</v>
          </cell>
          <cell r="K668">
            <v>-222784.27</v>
          </cell>
          <cell r="M668">
            <v>-121333.72</v>
          </cell>
          <cell r="AG668">
            <v>5304300</v>
          </cell>
          <cell r="AJ668" t="str">
            <v>Meter/ERT Purchases</v>
          </cell>
          <cell r="AM668">
            <v>32700</v>
          </cell>
        </row>
        <row r="669">
          <cell r="E669">
            <v>5304999</v>
          </cell>
          <cell r="H669" t="str">
            <v>Capitalized M&amp;S-PROJ SETTLMT USE ONLY</v>
          </cell>
          <cell r="K669">
            <v>-32999.51</v>
          </cell>
          <cell r="M669">
            <v>-14058.18</v>
          </cell>
          <cell r="AG669">
            <v>5304300</v>
          </cell>
          <cell r="AJ669" t="str">
            <v>Meter/ERT Purchases</v>
          </cell>
          <cell r="AM669">
            <v>16200</v>
          </cell>
        </row>
        <row r="670">
          <cell r="E670">
            <v>5304999</v>
          </cell>
          <cell r="H670" t="str">
            <v>Capitalized M&amp;S-PROJ SETTLMT USE ONLY</v>
          </cell>
          <cell r="K670">
            <v>-957728.63</v>
          </cell>
          <cell r="M670">
            <v>-491148.31</v>
          </cell>
          <cell r="AG670">
            <v>5304300</v>
          </cell>
          <cell r="AJ670" t="str">
            <v>Meter/ERT Purchases</v>
          </cell>
          <cell r="AM670">
            <v>314070.68</v>
          </cell>
        </row>
        <row r="671">
          <cell r="E671">
            <v>5304999</v>
          </cell>
          <cell r="H671" t="str">
            <v>Capitalized M&amp;S-PROJ SETTLMT USE ONLY</v>
          </cell>
          <cell r="K671">
            <v>-280476.32</v>
          </cell>
          <cell r="M671">
            <v>-137358.16</v>
          </cell>
          <cell r="AG671">
            <v>5304300</v>
          </cell>
          <cell r="AJ671" t="str">
            <v>Meter/ERT Purchases</v>
          </cell>
          <cell r="AM671">
            <v>42480</v>
          </cell>
        </row>
        <row r="672">
          <cell r="E672">
            <v>5304999</v>
          </cell>
          <cell r="H672" t="str">
            <v>Capitalized M&amp;S-PROJ SETTLMT USE ONLY</v>
          </cell>
          <cell r="K672">
            <v>-706436.3</v>
          </cell>
          <cell r="M672">
            <v>-515728.22</v>
          </cell>
          <cell r="AG672">
            <v>5304310</v>
          </cell>
          <cell r="AJ672" t="str">
            <v>Office Supplies</v>
          </cell>
          <cell r="AM672">
            <v>55536.07</v>
          </cell>
        </row>
        <row r="673">
          <cell r="E673">
            <v>5320680</v>
          </cell>
          <cell r="H673" t="str">
            <v>Gas Used - Equity</v>
          </cell>
          <cell r="K673">
            <v>211113.46</v>
          </cell>
          <cell r="M673">
            <v>66482.81</v>
          </cell>
          <cell r="AG673">
            <v>5304310</v>
          </cell>
          <cell r="AJ673" t="str">
            <v>Office Supplies</v>
          </cell>
          <cell r="AM673">
            <v>607.41999999999996</v>
          </cell>
        </row>
        <row r="674">
          <cell r="E674">
            <v>5320680</v>
          </cell>
          <cell r="H674" t="str">
            <v>Gas Used - Equity</v>
          </cell>
          <cell r="K674">
            <v>56793.65</v>
          </cell>
          <cell r="M674">
            <v>36796.44</v>
          </cell>
          <cell r="AG674">
            <v>5304310</v>
          </cell>
          <cell r="AJ674" t="str">
            <v>Office Supplies</v>
          </cell>
          <cell r="AM674">
            <v>813.06</v>
          </cell>
        </row>
        <row r="675">
          <cell r="E675">
            <v>5330050</v>
          </cell>
          <cell r="H675" t="str">
            <v>Gas For Compressor Station Fuel</v>
          </cell>
          <cell r="K675">
            <v>1510758.29</v>
          </cell>
          <cell r="M675">
            <v>826502.74</v>
          </cell>
          <cell r="AG675">
            <v>5304310</v>
          </cell>
          <cell r="AJ675" t="str">
            <v>Office Supplies</v>
          </cell>
          <cell r="AM675">
            <v>30440.67</v>
          </cell>
        </row>
        <row r="676">
          <cell r="E676">
            <v>5330050</v>
          </cell>
          <cell r="H676" t="str">
            <v>Gas For Compressor Station Fuel</v>
          </cell>
          <cell r="K676">
            <v>161508.88</v>
          </cell>
          <cell r="M676">
            <v>79497.69</v>
          </cell>
          <cell r="AG676">
            <v>5304310</v>
          </cell>
          <cell r="AJ676" t="str">
            <v>Office Supplies</v>
          </cell>
          <cell r="AM676">
            <v>8287.6</v>
          </cell>
        </row>
        <row r="677">
          <cell r="E677">
            <v>5330080</v>
          </cell>
          <cell r="H677" t="str">
            <v>Gas Lost</v>
          </cell>
          <cell r="K677">
            <v>4845.3500000000004</v>
          </cell>
          <cell r="M677">
            <v>0.03</v>
          </cell>
          <cell r="AG677">
            <v>5304310</v>
          </cell>
          <cell r="AJ677" t="str">
            <v>Office Supplies</v>
          </cell>
          <cell r="AM677">
            <v>6829.85</v>
          </cell>
        </row>
        <row r="678">
          <cell r="E678">
            <v>5330080</v>
          </cell>
          <cell r="H678" t="str">
            <v>Gas Lost</v>
          </cell>
          <cell r="K678">
            <v>0.05</v>
          </cell>
          <cell r="M678">
            <v>0.02</v>
          </cell>
          <cell r="AG678">
            <v>5304320</v>
          </cell>
          <cell r="AJ678" t="str">
            <v>Postage, Shipping, &amp; Freight</v>
          </cell>
          <cell r="AM678">
            <v>1540039.46</v>
          </cell>
        </row>
        <row r="679">
          <cell r="E679">
            <v>5330080</v>
          </cell>
          <cell r="H679" t="str">
            <v>Gas Lost</v>
          </cell>
          <cell r="K679">
            <v>200.81</v>
          </cell>
          <cell r="M679">
            <v>200.76</v>
          </cell>
          <cell r="AG679">
            <v>5304320</v>
          </cell>
          <cell r="AJ679" t="str">
            <v>Postage, Shipping, &amp; Freight</v>
          </cell>
          <cell r="AM679">
            <v>27607.54</v>
          </cell>
        </row>
        <row r="680">
          <cell r="E680">
            <v>5330080</v>
          </cell>
          <cell r="H680" t="str">
            <v>Gas Lost</v>
          </cell>
          <cell r="K680">
            <v>7129.55</v>
          </cell>
          <cell r="M680">
            <v>0</v>
          </cell>
          <cell r="AG680">
            <v>5304320</v>
          </cell>
          <cell r="AJ680" t="str">
            <v>Postage, Shipping, &amp; Freight</v>
          </cell>
          <cell r="AM680">
            <v>6301.92</v>
          </cell>
        </row>
        <row r="681">
          <cell r="E681">
            <v>8400000</v>
          </cell>
          <cell r="H681" t="str">
            <v>MATERIAL OVERHEAD</v>
          </cell>
          <cell r="K681">
            <v>-1474.93</v>
          </cell>
          <cell r="M681">
            <v>-1024.3900000000001</v>
          </cell>
          <cell r="AG681">
            <v>5304320</v>
          </cell>
          <cell r="AJ681" t="str">
            <v>Postage, Shipping, &amp; Freight</v>
          </cell>
          <cell r="AM681">
            <v>33700.199999999997</v>
          </cell>
        </row>
        <row r="682">
          <cell r="E682">
            <v>8400000</v>
          </cell>
          <cell r="H682" t="str">
            <v>MATERIAL OVERHEAD</v>
          </cell>
          <cell r="K682">
            <v>16.440000000000001</v>
          </cell>
          <cell r="M682">
            <v>16.440000000000001</v>
          </cell>
          <cell r="AG682">
            <v>5304320</v>
          </cell>
          <cell r="AJ682" t="str">
            <v>Postage, Shipping, &amp; Freight</v>
          </cell>
          <cell r="AM682">
            <v>148593.24</v>
          </cell>
        </row>
        <row r="683">
          <cell r="E683" t="str">
            <v xml:space="preserve">  TOTAL MATERIALS, SUPPLIES, TRANSPORTATION</v>
          </cell>
          <cell r="K683">
            <v>13329961.359999999</v>
          </cell>
          <cell r="M683">
            <v>6754944.6100000003</v>
          </cell>
          <cell r="AG683">
            <v>5304320</v>
          </cell>
          <cell r="AJ683" t="str">
            <v>Postage, Shipping, &amp; Freight</v>
          </cell>
          <cell r="AM683">
            <v>2213.62</v>
          </cell>
        </row>
        <row r="684">
          <cell r="E684" t="str">
            <v>INSURANCE, LEASES, PERMITS &amp; FEES</v>
          </cell>
          <cell r="AG684">
            <v>5304320</v>
          </cell>
          <cell r="AJ684" t="str">
            <v>Postage, Shipping, &amp; Freight</v>
          </cell>
          <cell r="AM684">
            <v>140231.43</v>
          </cell>
        </row>
        <row r="685">
          <cell r="E685">
            <v>5305010</v>
          </cell>
          <cell r="H685" t="str">
            <v>Injury Expenses</v>
          </cell>
          <cell r="K685">
            <v>19600</v>
          </cell>
          <cell r="M685">
            <v>0</v>
          </cell>
          <cell r="AG685">
            <v>5304340</v>
          </cell>
          <cell r="AJ685" t="str">
            <v>Software/Hardware Purchases</v>
          </cell>
          <cell r="AM685">
            <v>5616170.2000000002</v>
          </cell>
        </row>
        <row r="686">
          <cell r="E686">
            <v>5305020</v>
          </cell>
          <cell r="H686" t="str">
            <v>Damages - Property</v>
          </cell>
          <cell r="K686">
            <v>1495930.87</v>
          </cell>
          <cell r="M686">
            <v>764431.09</v>
          </cell>
          <cell r="AG686">
            <v>5304340</v>
          </cell>
          <cell r="AJ686" t="str">
            <v>Software/Hardware Purchases</v>
          </cell>
          <cell r="AM686">
            <v>67997.789999999994</v>
          </cell>
        </row>
        <row r="687">
          <cell r="E687">
            <v>5305020</v>
          </cell>
          <cell r="H687" t="str">
            <v>Damages - Property</v>
          </cell>
          <cell r="K687">
            <v>27290.23</v>
          </cell>
          <cell r="M687">
            <v>14176.23</v>
          </cell>
          <cell r="AG687">
            <v>5304340</v>
          </cell>
          <cell r="AJ687" t="str">
            <v>Software/Hardware Purchases</v>
          </cell>
          <cell r="AM687">
            <v>15355.81</v>
          </cell>
        </row>
        <row r="688">
          <cell r="E688">
            <v>5305020</v>
          </cell>
          <cell r="H688" t="str">
            <v>Damages - Property</v>
          </cell>
          <cell r="K688">
            <v>2391.98</v>
          </cell>
          <cell r="M688">
            <v>1195.98</v>
          </cell>
          <cell r="AG688">
            <v>5304340</v>
          </cell>
          <cell r="AJ688" t="str">
            <v>Software/Hardware Purchases</v>
          </cell>
          <cell r="AM688">
            <v>168.57</v>
          </cell>
        </row>
        <row r="689">
          <cell r="E689">
            <v>5305020</v>
          </cell>
          <cell r="H689" t="str">
            <v>Damages - Property</v>
          </cell>
          <cell r="K689">
            <v>263444.01</v>
          </cell>
          <cell r="M689">
            <v>135511.20000000001</v>
          </cell>
          <cell r="AG689">
            <v>5304340</v>
          </cell>
          <cell r="AJ689" t="str">
            <v>Software/Hardware Purchases</v>
          </cell>
          <cell r="AM689">
            <v>11.83</v>
          </cell>
        </row>
        <row r="690">
          <cell r="E690">
            <v>5305020</v>
          </cell>
          <cell r="H690" t="str">
            <v>Damages - Property</v>
          </cell>
          <cell r="K690">
            <v>245351.94</v>
          </cell>
          <cell r="M690">
            <v>128567.83</v>
          </cell>
          <cell r="AG690">
            <v>5304340</v>
          </cell>
          <cell r="AJ690" t="str">
            <v>Software/Hardware Purchases</v>
          </cell>
          <cell r="AM690">
            <v>335704.14</v>
          </cell>
        </row>
        <row r="691">
          <cell r="E691">
            <v>5305030</v>
          </cell>
          <cell r="H691" t="str">
            <v>Claims Reimburse</v>
          </cell>
          <cell r="K691">
            <v>-64996.66</v>
          </cell>
          <cell r="M691">
            <v>-18956.2</v>
          </cell>
          <cell r="AG691">
            <v>5304340</v>
          </cell>
          <cell r="AJ691" t="str">
            <v>Software/Hardware Purchases</v>
          </cell>
          <cell r="AM691">
            <v>317830.06</v>
          </cell>
        </row>
        <row r="692">
          <cell r="E692">
            <v>5305030</v>
          </cell>
          <cell r="H692" t="str">
            <v>Claims Reimburse</v>
          </cell>
          <cell r="K692">
            <v>-1089.8399999999999</v>
          </cell>
          <cell r="M692">
            <v>-1089.8399999999999</v>
          </cell>
          <cell r="AG692">
            <v>5304340</v>
          </cell>
          <cell r="AJ692" t="str">
            <v>Software/Hardware Purchases</v>
          </cell>
          <cell r="AM692">
            <v>332621.40000000002</v>
          </cell>
        </row>
        <row r="693">
          <cell r="E693">
            <v>5305030</v>
          </cell>
          <cell r="H693" t="str">
            <v>Claims Reimburse</v>
          </cell>
          <cell r="K693">
            <v>-1730.62</v>
          </cell>
          <cell r="M693">
            <v>-1609.62</v>
          </cell>
          <cell r="AG693">
            <v>5304350</v>
          </cell>
          <cell r="AJ693" t="str">
            <v>Office Furn &amp; Equip</v>
          </cell>
          <cell r="AM693">
            <v>178784.91</v>
          </cell>
        </row>
        <row r="694">
          <cell r="E694">
            <v>5305030</v>
          </cell>
          <cell r="H694" t="str">
            <v>Claims Reimburse</v>
          </cell>
          <cell r="K694">
            <v>-18861.29</v>
          </cell>
          <cell r="M694">
            <v>-16846.13</v>
          </cell>
          <cell r="AG694">
            <v>5304350</v>
          </cell>
          <cell r="AJ694" t="str">
            <v>Office Furn &amp; Equip</v>
          </cell>
          <cell r="AM694">
            <v>3782</v>
          </cell>
        </row>
        <row r="695">
          <cell r="E695">
            <v>5305050</v>
          </cell>
          <cell r="H695" t="str">
            <v>Worker's Compensation Claim Expenses</v>
          </cell>
          <cell r="K695">
            <v>306688.26</v>
          </cell>
          <cell r="M695">
            <v>153934.21</v>
          </cell>
          <cell r="AG695">
            <v>5304350</v>
          </cell>
          <cell r="AJ695" t="str">
            <v>Office Furn &amp; Equip</v>
          </cell>
          <cell r="AM695">
            <v>33267.199999999997</v>
          </cell>
        </row>
        <row r="696">
          <cell r="E696">
            <v>5305050</v>
          </cell>
          <cell r="H696" t="str">
            <v>Worker's Compensation Claim Expenses</v>
          </cell>
          <cell r="K696">
            <v>7422.71</v>
          </cell>
          <cell r="M696">
            <v>3711.36</v>
          </cell>
          <cell r="AG696">
            <v>5304350</v>
          </cell>
          <cell r="AJ696" t="str">
            <v>Office Furn &amp; Equip</v>
          </cell>
          <cell r="AM696">
            <v>201.8</v>
          </cell>
        </row>
        <row r="697">
          <cell r="E697">
            <v>5305050</v>
          </cell>
          <cell r="H697" t="str">
            <v>Worker's Compensation Claim Expenses</v>
          </cell>
          <cell r="K697">
            <v>2627.46</v>
          </cell>
          <cell r="M697">
            <v>1361.43</v>
          </cell>
          <cell r="AG697">
            <v>5304350</v>
          </cell>
          <cell r="AJ697" t="str">
            <v>Office Furn &amp; Equip</v>
          </cell>
          <cell r="AM697">
            <v>43267.41</v>
          </cell>
        </row>
        <row r="698">
          <cell r="E698">
            <v>5305050</v>
          </cell>
          <cell r="H698" t="str">
            <v>Worker's Compensation Claim Expenses</v>
          </cell>
          <cell r="K698">
            <v>38157.9</v>
          </cell>
          <cell r="M698">
            <v>19078.95</v>
          </cell>
          <cell r="AG698">
            <v>5304360</v>
          </cell>
          <cell r="AJ698" t="str">
            <v>Promotion Supplies</v>
          </cell>
          <cell r="AM698">
            <v>5935.81</v>
          </cell>
        </row>
        <row r="699">
          <cell r="E699">
            <v>5305050</v>
          </cell>
          <cell r="H699" t="str">
            <v>Worker's Compensation Claim Expenses</v>
          </cell>
          <cell r="K699">
            <v>41403</v>
          </cell>
          <cell r="M699">
            <v>20701.5</v>
          </cell>
          <cell r="AG699">
            <v>5304370</v>
          </cell>
          <cell r="AJ699" t="str">
            <v>Small Tools &amp; Work Equipment</v>
          </cell>
          <cell r="AM699">
            <v>241848.93</v>
          </cell>
        </row>
        <row r="700">
          <cell r="E700">
            <v>5305060</v>
          </cell>
          <cell r="H700" t="str">
            <v>Worker's Compensation Admin</v>
          </cell>
          <cell r="K700">
            <v>9056.56</v>
          </cell>
          <cell r="M700">
            <v>5100</v>
          </cell>
          <cell r="AG700">
            <v>5304370</v>
          </cell>
          <cell r="AJ700" t="str">
            <v>Small Tools &amp; Work Equipment</v>
          </cell>
          <cell r="AM700">
            <v>13233.66</v>
          </cell>
        </row>
        <row r="701">
          <cell r="E701">
            <v>5305060</v>
          </cell>
          <cell r="H701" t="str">
            <v>Worker's Compensation Admin</v>
          </cell>
          <cell r="K701">
            <v>95.42</v>
          </cell>
          <cell r="M701">
            <v>0</v>
          </cell>
          <cell r="AG701">
            <v>5304370</v>
          </cell>
          <cell r="AJ701" t="str">
            <v>Small Tools &amp; Work Equipment</v>
          </cell>
          <cell r="AM701">
            <v>149183.5</v>
          </cell>
        </row>
        <row r="702">
          <cell r="E702">
            <v>5306010</v>
          </cell>
          <cell r="H702" t="str">
            <v>Insurance-Directors&amp;Officers/Fiduciary/</v>
          </cell>
          <cell r="K702">
            <v>206812.2</v>
          </cell>
          <cell r="M702">
            <v>103406.1</v>
          </cell>
          <cell r="AG702">
            <v>5304370</v>
          </cell>
          <cell r="AJ702" t="str">
            <v>Small Tools &amp; Work Equipment</v>
          </cell>
          <cell r="AM702">
            <v>15472.91</v>
          </cell>
        </row>
        <row r="703">
          <cell r="E703">
            <v>5306010</v>
          </cell>
          <cell r="H703" t="str">
            <v>Insurance-Directors&amp;Officers/Fiduciary/</v>
          </cell>
          <cell r="K703">
            <v>3954.12</v>
          </cell>
          <cell r="M703">
            <v>1977.06</v>
          </cell>
          <cell r="AG703">
            <v>5304390</v>
          </cell>
          <cell r="AJ703" t="str">
            <v>Misc Supplies</v>
          </cell>
          <cell r="AM703">
            <v>376213.55</v>
          </cell>
        </row>
        <row r="704">
          <cell r="E704">
            <v>5306010</v>
          </cell>
          <cell r="H704" t="str">
            <v>Insurance-Directors&amp;Officers/Fiduciary/</v>
          </cell>
          <cell r="K704">
            <v>362.04</v>
          </cell>
          <cell r="M704">
            <v>181.02</v>
          </cell>
          <cell r="AG704">
            <v>5304390</v>
          </cell>
          <cell r="AJ704" t="str">
            <v>Misc Supplies</v>
          </cell>
          <cell r="AM704">
            <v>3765.37</v>
          </cell>
        </row>
        <row r="705">
          <cell r="E705">
            <v>5306010</v>
          </cell>
          <cell r="H705" t="str">
            <v>Insurance-Directors&amp;Officers/Fiduciary/</v>
          </cell>
          <cell r="K705">
            <v>33220.32</v>
          </cell>
          <cell r="M705">
            <v>16610.16</v>
          </cell>
          <cell r="AG705">
            <v>5304390</v>
          </cell>
          <cell r="AJ705" t="str">
            <v>Misc Supplies</v>
          </cell>
          <cell r="AM705">
            <v>2.68</v>
          </cell>
        </row>
        <row r="706">
          <cell r="E706">
            <v>5306010</v>
          </cell>
          <cell r="H706" t="str">
            <v>Insurance-Directors&amp;Officers/Fiduciary/</v>
          </cell>
          <cell r="K706">
            <v>34111.32</v>
          </cell>
          <cell r="M706">
            <v>17055.66</v>
          </cell>
          <cell r="AG706">
            <v>5304390</v>
          </cell>
          <cell r="AJ706" t="str">
            <v>Misc Supplies</v>
          </cell>
          <cell r="AM706">
            <v>58692.7</v>
          </cell>
        </row>
        <row r="707">
          <cell r="E707">
            <v>5306020</v>
          </cell>
          <cell r="H707" t="str">
            <v>Insurance-Excess Liability/Surty</v>
          </cell>
          <cell r="K707">
            <v>1616737.32</v>
          </cell>
          <cell r="M707">
            <v>811288.66</v>
          </cell>
          <cell r="AG707">
            <v>5304390</v>
          </cell>
          <cell r="AJ707" t="str">
            <v>Misc Supplies</v>
          </cell>
          <cell r="AM707">
            <v>9085.61</v>
          </cell>
        </row>
        <row r="708">
          <cell r="E708">
            <v>5306020</v>
          </cell>
          <cell r="H708" t="str">
            <v>Insurance-Excess Liability/Surty</v>
          </cell>
          <cell r="K708">
            <v>33330.82</v>
          </cell>
          <cell r="M708">
            <v>17433.41</v>
          </cell>
          <cell r="AG708">
            <v>5304390</v>
          </cell>
          <cell r="AJ708" t="str">
            <v>Misc Supplies</v>
          </cell>
          <cell r="AM708">
            <v>94731.35</v>
          </cell>
        </row>
        <row r="709">
          <cell r="E709">
            <v>5306020</v>
          </cell>
          <cell r="H709" t="str">
            <v>Insurance-Excess Liability/Surty</v>
          </cell>
          <cell r="K709">
            <v>3914.12</v>
          </cell>
          <cell r="M709">
            <v>1997.78</v>
          </cell>
          <cell r="AG709">
            <v>5304410</v>
          </cell>
          <cell r="AJ709" t="str">
            <v>Purchasing Card Expenses-MC</v>
          </cell>
          <cell r="AM709">
            <v>45271.86</v>
          </cell>
        </row>
        <row r="710">
          <cell r="E710">
            <v>5306020</v>
          </cell>
          <cell r="H710" t="str">
            <v>Insurance-Excess Liability/Surty</v>
          </cell>
          <cell r="K710">
            <v>240408.94</v>
          </cell>
          <cell r="M710">
            <v>120184.11</v>
          </cell>
          <cell r="AG710">
            <v>5304410</v>
          </cell>
          <cell r="AJ710" t="str">
            <v>Purchasing Card Expenses-MC</v>
          </cell>
          <cell r="AM710">
            <v>-1382.07</v>
          </cell>
        </row>
        <row r="711">
          <cell r="E711">
            <v>5306020</v>
          </cell>
          <cell r="H711" t="str">
            <v>Insurance-Excess Liability/Surty</v>
          </cell>
          <cell r="K711">
            <v>257884.92</v>
          </cell>
          <cell r="M711">
            <v>128269.96</v>
          </cell>
          <cell r="AG711">
            <v>5304410</v>
          </cell>
          <cell r="AJ711" t="str">
            <v>Purchasing Card Expenses-MC</v>
          </cell>
          <cell r="AM711">
            <v>1858.35</v>
          </cell>
        </row>
        <row r="712">
          <cell r="E712">
            <v>5306060</v>
          </cell>
          <cell r="H712" t="str">
            <v>Insurance-General Property</v>
          </cell>
          <cell r="K712">
            <v>305902.56</v>
          </cell>
          <cell r="M712">
            <v>152951.28</v>
          </cell>
          <cell r="AG712">
            <v>5304410</v>
          </cell>
          <cell r="AJ712" t="str">
            <v>Purchasing Card Expenses-MC</v>
          </cell>
          <cell r="AM712">
            <v>-9033.74</v>
          </cell>
        </row>
        <row r="713">
          <cell r="E713">
            <v>5306060</v>
          </cell>
          <cell r="H713" t="str">
            <v>Insurance-General Property</v>
          </cell>
          <cell r="K713">
            <v>5848.67</v>
          </cell>
          <cell r="M713">
            <v>2924.34</v>
          </cell>
          <cell r="AG713">
            <v>5304410</v>
          </cell>
          <cell r="AJ713" t="str">
            <v>Purchasing Card Expenses-MC</v>
          </cell>
          <cell r="AM713">
            <v>120928.75</v>
          </cell>
        </row>
        <row r="714">
          <cell r="E714">
            <v>5306060</v>
          </cell>
          <cell r="H714" t="str">
            <v>Insurance-General Property</v>
          </cell>
          <cell r="K714">
            <v>535.44000000000005</v>
          </cell>
          <cell r="M714">
            <v>267.72000000000003</v>
          </cell>
          <cell r="AG714">
            <v>5304410</v>
          </cell>
          <cell r="AJ714" t="str">
            <v>Purchasing Card Expenses-MC</v>
          </cell>
          <cell r="AM714">
            <v>0</v>
          </cell>
        </row>
        <row r="715">
          <cell r="E715">
            <v>5306060</v>
          </cell>
          <cell r="H715" t="str">
            <v>Insurance-General Property</v>
          </cell>
          <cell r="K715">
            <v>52927.19</v>
          </cell>
          <cell r="M715">
            <v>28358.59</v>
          </cell>
          <cell r="AG715">
            <v>5304510</v>
          </cell>
          <cell r="AJ715" t="str">
            <v>Gasoline</v>
          </cell>
          <cell r="AM715">
            <v>1761229.26</v>
          </cell>
        </row>
        <row r="716">
          <cell r="E716">
            <v>5306060</v>
          </cell>
          <cell r="H716" t="str">
            <v>Insurance-General Property</v>
          </cell>
          <cell r="K716">
            <v>50455.199999999997</v>
          </cell>
          <cell r="M716">
            <v>25227.599999999999</v>
          </cell>
          <cell r="AG716">
            <v>5304510</v>
          </cell>
          <cell r="AJ716" t="str">
            <v>Gasoline</v>
          </cell>
          <cell r="AM716">
            <v>58174.03</v>
          </cell>
        </row>
        <row r="717">
          <cell r="E717">
            <v>5306070</v>
          </cell>
          <cell r="H717" t="str">
            <v>Insurance-Worker's Comp</v>
          </cell>
          <cell r="K717">
            <v>167393.76999999999</v>
          </cell>
          <cell r="M717">
            <v>83696.88</v>
          </cell>
          <cell r="AG717">
            <v>5304510</v>
          </cell>
          <cell r="AJ717" t="str">
            <v>Gasoline</v>
          </cell>
          <cell r="AM717">
            <v>23028.45</v>
          </cell>
        </row>
        <row r="718">
          <cell r="E718">
            <v>5306070</v>
          </cell>
          <cell r="H718" t="str">
            <v>Insurance-Worker's Comp</v>
          </cell>
          <cell r="K718">
            <v>4385.95</v>
          </cell>
          <cell r="M718">
            <v>2192.9699999999998</v>
          </cell>
          <cell r="AG718">
            <v>5304510</v>
          </cell>
          <cell r="AJ718" t="str">
            <v>Gasoline</v>
          </cell>
          <cell r="AM718">
            <v>211590.8</v>
          </cell>
        </row>
        <row r="719">
          <cell r="E719">
            <v>5306070</v>
          </cell>
          <cell r="H719" t="str">
            <v>Insurance-Worker's Comp</v>
          </cell>
          <cell r="K719">
            <v>1608.94</v>
          </cell>
          <cell r="M719">
            <v>804.48</v>
          </cell>
          <cell r="AG719">
            <v>5304510</v>
          </cell>
          <cell r="AJ719" t="str">
            <v>Gasoline</v>
          </cell>
          <cell r="AM719">
            <v>261877.47</v>
          </cell>
        </row>
        <row r="720">
          <cell r="E720">
            <v>5306070</v>
          </cell>
          <cell r="H720" t="str">
            <v>Insurance-Worker's Comp</v>
          </cell>
          <cell r="K720">
            <v>22546.92</v>
          </cell>
          <cell r="M720">
            <v>11273.46</v>
          </cell>
          <cell r="AG720">
            <v>5304520</v>
          </cell>
          <cell r="AJ720" t="str">
            <v>Fuel-Off Hwy Equip</v>
          </cell>
          <cell r="AM720">
            <v>15117.11</v>
          </cell>
        </row>
        <row r="721">
          <cell r="E721">
            <v>5306070</v>
          </cell>
          <cell r="H721" t="str">
            <v>Insurance-Worker's Comp</v>
          </cell>
          <cell r="K721">
            <v>24464.400000000001</v>
          </cell>
          <cell r="M721">
            <v>12232.2</v>
          </cell>
          <cell r="AG721">
            <v>5304991</v>
          </cell>
          <cell r="AJ721" t="str">
            <v>Miscellaneous Materials &amp; Supplies-2200</v>
          </cell>
          <cell r="AM721">
            <v>137574.81</v>
          </cell>
        </row>
        <row r="722">
          <cell r="E722">
            <v>5306099</v>
          </cell>
          <cell r="H722" t="str">
            <v>Insurance-Other</v>
          </cell>
          <cell r="K722">
            <v>122345.28</v>
          </cell>
          <cell r="M722">
            <v>61172.639999999999</v>
          </cell>
          <cell r="AG722">
            <v>5304991</v>
          </cell>
          <cell r="AJ722" t="str">
            <v>Miscellaneous Materials &amp; Supplies-2200</v>
          </cell>
          <cell r="AM722">
            <v>2635.18</v>
          </cell>
        </row>
        <row r="723">
          <cell r="E723">
            <v>5306099</v>
          </cell>
          <cell r="H723" t="str">
            <v>Insurance-Other</v>
          </cell>
          <cell r="K723">
            <v>4220.04</v>
          </cell>
          <cell r="M723">
            <v>2110.02</v>
          </cell>
          <cell r="AG723">
            <v>5304991</v>
          </cell>
          <cell r="AJ723" t="str">
            <v>Miscellaneous Materials &amp; Supplies-2200</v>
          </cell>
          <cell r="AM723">
            <v>744.8</v>
          </cell>
        </row>
        <row r="724">
          <cell r="E724">
            <v>5306099</v>
          </cell>
          <cell r="H724" t="str">
            <v>Insurance-Other</v>
          </cell>
          <cell r="K724">
            <v>1376.46</v>
          </cell>
          <cell r="M724">
            <v>688.23</v>
          </cell>
          <cell r="AG724">
            <v>5304991</v>
          </cell>
          <cell r="AJ724" t="str">
            <v>Miscellaneous Materials &amp; Supplies-2200</v>
          </cell>
          <cell r="AM724">
            <v>85.28</v>
          </cell>
        </row>
        <row r="725">
          <cell r="E725">
            <v>5306099</v>
          </cell>
          <cell r="H725" t="str">
            <v>Insurance-Other</v>
          </cell>
          <cell r="K725">
            <v>59458.74</v>
          </cell>
          <cell r="M725">
            <v>27304.080000000002</v>
          </cell>
          <cell r="AG725">
            <v>5304991</v>
          </cell>
          <cell r="AJ725" t="str">
            <v>Miscellaneous Materials &amp; Supplies-2200</v>
          </cell>
          <cell r="AM725">
            <v>56.49</v>
          </cell>
        </row>
        <row r="726">
          <cell r="E726">
            <v>5306099</v>
          </cell>
          <cell r="H726" t="str">
            <v>Insurance-Other</v>
          </cell>
          <cell r="K726">
            <v>22205.1</v>
          </cell>
          <cell r="M726">
            <v>11102.55</v>
          </cell>
          <cell r="AG726">
            <v>5304991</v>
          </cell>
          <cell r="AJ726" t="str">
            <v>Miscellaneous Materials &amp; Supplies-2200</v>
          </cell>
          <cell r="AM726">
            <v>574.29</v>
          </cell>
        </row>
        <row r="727">
          <cell r="E727">
            <v>5307010</v>
          </cell>
          <cell r="H727" t="str">
            <v>Rent Expense - Buildings</v>
          </cell>
          <cell r="K727">
            <v>2218105.7000000002</v>
          </cell>
          <cell r="M727">
            <v>1215078.69</v>
          </cell>
          <cell r="AG727">
            <v>5304991</v>
          </cell>
          <cell r="AJ727" t="str">
            <v>Miscellaneous Materials &amp; Supplies-2200</v>
          </cell>
          <cell r="AM727">
            <v>17819.88</v>
          </cell>
        </row>
        <row r="728">
          <cell r="E728">
            <v>5307010</v>
          </cell>
          <cell r="H728" t="str">
            <v>Rent Expense - Buildings</v>
          </cell>
          <cell r="K728">
            <v>111181.31</v>
          </cell>
          <cell r="M728">
            <v>57042.42</v>
          </cell>
          <cell r="AG728">
            <v>5304991</v>
          </cell>
          <cell r="AJ728" t="str">
            <v>Miscellaneous Materials &amp; Supplies-2200</v>
          </cell>
          <cell r="AM728">
            <v>-159490.73000000001</v>
          </cell>
        </row>
        <row r="729">
          <cell r="E729">
            <v>5307010</v>
          </cell>
          <cell r="H729" t="str">
            <v>Rent Expense - Buildings</v>
          </cell>
          <cell r="K729">
            <v>22034.92</v>
          </cell>
          <cell r="M729">
            <v>11347.62</v>
          </cell>
          <cell r="AG729">
            <v>5304999</v>
          </cell>
          <cell r="AJ729" t="str">
            <v>Capitalized M&amp;S-PROJ SETTLMT USE ONLY</v>
          </cell>
          <cell r="AM729">
            <v>-9343033.2599999998</v>
          </cell>
        </row>
        <row r="730">
          <cell r="E730">
            <v>5307010</v>
          </cell>
          <cell r="H730" t="str">
            <v>Rent Expense - Buildings</v>
          </cell>
          <cell r="K730">
            <v>6648.17</v>
          </cell>
          <cell r="M730">
            <v>3572.52</v>
          </cell>
          <cell r="AG730">
            <v>5304999</v>
          </cell>
          <cell r="AJ730" t="str">
            <v>Capitalized M&amp;S-PROJ SETTLMT USE ONLY</v>
          </cell>
          <cell r="AM730">
            <v>-222784.27</v>
          </cell>
        </row>
        <row r="731">
          <cell r="E731">
            <v>5307010</v>
          </cell>
          <cell r="H731" t="str">
            <v>Rent Expense - Buildings</v>
          </cell>
          <cell r="K731">
            <v>220375.22</v>
          </cell>
          <cell r="M731">
            <v>118422.99</v>
          </cell>
          <cell r="AG731">
            <v>5304999</v>
          </cell>
          <cell r="AJ731" t="str">
            <v>Capitalized M&amp;S-PROJ SETTLMT USE ONLY</v>
          </cell>
          <cell r="AM731">
            <v>-32999.51</v>
          </cell>
        </row>
        <row r="732">
          <cell r="E732">
            <v>5307030</v>
          </cell>
          <cell r="H732" t="str">
            <v>Rent Expense - Equipment (Office &amp; Othe</v>
          </cell>
          <cell r="K732">
            <v>290539.08</v>
          </cell>
          <cell r="M732">
            <v>159573.04</v>
          </cell>
          <cell r="AG732">
            <v>5304999</v>
          </cell>
          <cell r="AJ732" t="str">
            <v>Capitalized M&amp;S-PROJ SETTLMT USE ONLY</v>
          </cell>
          <cell r="AM732">
            <v>-11329.35</v>
          </cell>
        </row>
        <row r="733">
          <cell r="E733">
            <v>5307030</v>
          </cell>
          <cell r="H733" t="str">
            <v>Rent Expense - Equipment (Office &amp; Othe</v>
          </cell>
          <cell r="K733">
            <v>11915.8</v>
          </cell>
          <cell r="M733">
            <v>4218.7</v>
          </cell>
          <cell r="AG733">
            <v>5304999</v>
          </cell>
          <cell r="AJ733" t="str">
            <v>Capitalized M&amp;S-PROJ SETTLMT USE ONLY</v>
          </cell>
          <cell r="AM733">
            <v>-957728.63</v>
          </cell>
        </row>
        <row r="734">
          <cell r="E734">
            <v>5307030</v>
          </cell>
          <cell r="H734" t="str">
            <v>Rent Expense - Equipment (Office &amp; Othe</v>
          </cell>
          <cell r="K734">
            <v>23721.98</v>
          </cell>
          <cell r="M734">
            <v>12708.13</v>
          </cell>
          <cell r="AG734">
            <v>5304999</v>
          </cell>
          <cell r="AJ734" t="str">
            <v>Capitalized M&amp;S-PROJ SETTLMT USE ONLY</v>
          </cell>
          <cell r="AM734">
            <v>-280476.32</v>
          </cell>
        </row>
        <row r="735">
          <cell r="E735">
            <v>5307050</v>
          </cell>
          <cell r="H735" t="str">
            <v>Rent Expense - Land &amp; Land Rights</v>
          </cell>
          <cell r="K735">
            <v>141266.97</v>
          </cell>
          <cell r="M735">
            <v>44993.7</v>
          </cell>
          <cell r="AG735">
            <v>5304999</v>
          </cell>
          <cell r="AJ735" t="str">
            <v>Capitalized M&amp;S-PROJ SETTLMT USE ONLY</v>
          </cell>
          <cell r="AM735">
            <v>-706436.3</v>
          </cell>
        </row>
        <row r="736">
          <cell r="E736">
            <v>5307050</v>
          </cell>
          <cell r="H736" t="str">
            <v>Rent Expense - Land &amp; Land Rights</v>
          </cell>
          <cell r="K736">
            <v>10228.719999999999</v>
          </cell>
          <cell r="M736">
            <v>8868.7199999999993</v>
          </cell>
          <cell r="AG736">
            <v>5320680</v>
          </cell>
          <cell r="AJ736" t="str">
            <v>Gas Used - Equity</v>
          </cell>
          <cell r="AM736">
            <v>211113.46</v>
          </cell>
        </row>
        <row r="737">
          <cell r="E737">
            <v>5307050</v>
          </cell>
          <cell r="H737" t="str">
            <v>Rent Expense - Land &amp; Land Rights</v>
          </cell>
          <cell r="K737">
            <v>42364.58</v>
          </cell>
          <cell r="M737">
            <v>25702</v>
          </cell>
          <cell r="AG737">
            <v>5320680</v>
          </cell>
          <cell r="AJ737" t="str">
            <v>Gas Used - Equity</v>
          </cell>
          <cell r="AM737">
            <v>56793.65</v>
          </cell>
        </row>
        <row r="738">
          <cell r="E738">
            <v>5307050</v>
          </cell>
          <cell r="H738" t="str">
            <v>Rent Expense - Land &amp; Land Rights</v>
          </cell>
          <cell r="K738">
            <v>40033.18</v>
          </cell>
          <cell r="M738">
            <v>19770.2</v>
          </cell>
          <cell r="AG738">
            <v>5330050</v>
          </cell>
          <cell r="AJ738" t="str">
            <v>Gas For Compressor Station Fuel</v>
          </cell>
          <cell r="AM738">
            <v>1510758.29</v>
          </cell>
        </row>
        <row r="739">
          <cell r="E739">
            <v>5307090</v>
          </cell>
          <cell r="H739" t="str">
            <v>Rent Expense - Miscellaneous</v>
          </cell>
          <cell r="K739">
            <v>2192.1</v>
          </cell>
          <cell r="M739">
            <v>1188.74</v>
          </cell>
          <cell r="AG739">
            <v>5330050</v>
          </cell>
          <cell r="AJ739" t="str">
            <v>Gas For Compressor Station Fuel</v>
          </cell>
          <cell r="AM739">
            <v>161508.88</v>
          </cell>
        </row>
        <row r="740">
          <cell r="E740">
            <v>5307090</v>
          </cell>
          <cell r="H740" t="str">
            <v>Rent Expense - Miscellaneous</v>
          </cell>
          <cell r="K740">
            <v>7872.5</v>
          </cell>
          <cell r="M740">
            <v>3343.5</v>
          </cell>
          <cell r="AG740">
            <v>5330080</v>
          </cell>
          <cell r="AJ740" t="str">
            <v>Gas Lost</v>
          </cell>
          <cell r="AM740">
            <v>4845.3500000000004</v>
          </cell>
        </row>
        <row r="741">
          <cell r="E741">
            <v>5309010</v>
          </cell>
          <cell r="H741" t="str">
            <v>Utilities - Electric and Gas</v>
          </cell>
          <cell r="K741">
            <v>443274.56</v>
          </cell>
          <cell r="M741">
            <v>217268.25</v>
          </cell>
          <cell r="AG741">
            <v>5330080</v>
          </cell>
          <cell r="AJ741" t="str">
            <v>Gas Lost</v>
          </cell>
          <cell r="AM741">
            <v>0.05</v>
          </cell>
        </row>
        <row r="742">
          <cell r="E742">
            <v>5309010</v>
          </cell>
          <cell r="H742" t="str">
            <v>Utilities - Electric and Gas</v>
          </cell>
          <cell r="K742">
            <v>13411.62</v>
          </cell>
          <cell r="M742">
            <v>5812.02</v>
          </cell>
          <cell r="AG742">
            <v>5330080</v>
          </cell>
          <cell r="AJ742" t="str">
            <v>Gas Lost</v>
          </cell>
          <cell r="AM742">
            <v>200.81</v>
          </cell>
        </row>
        <row r="743">
          <cell r="E743">
            <v>5309010</v>
          </cell>
          <cell r="H743" t="str">
            <v>Utilities - Electric and Gas</v>
          </cell>
          <cell r="K743">
            <v>1111.74</v>
          </cell>
          <cell r="M743">
            <v>492.07</v>
          </cell>
          <cell r="AG743">
            <v>5330080</v>
          </cell>
          <cell r="AJ743" t="str">
            <v>Gas Lost</v>
          </cell>
          <cell r="AM743">
            <v>7129.55</v>
          </cell>
        </row>
        <row r="744">
          <cell r="E744">
            <v>5309010</v>
          </cell>
          <cell r="H744" t="str">
            <v>Utilities - Electric and Gas</v>
          </cell>
          <cell r="K744">
            <v>62198.97</v>
          </cell>
          <cell r="M744">
            <v>31443.51</v>
          </cell>
          <cell r="AG744">
            <v>8400000</v>
          </cell>
          <cell r="AJ744" t="str">
            <v>MATERIAL OVERHEAD</v>
          </cell>
          <cell r="AM744">
            <v>-1474.93</v>
          </cell>
        </row>
        <row r="745">
          <cell r="E745">
            <v>5309010</v>
          </cell>
          <cell r="H745" t="str">
            <v>Utilities - Electric and Gas</v>
          </cell>
          <cell r="K745">
            <v>107520.99</v>
          </cell>
          <cell r="M745">
            <v>47064.82</v>
          </cell>
          <cell r="AG745">
            <v>8400000</v>
          </cell>
          <cell r="AJ745" t="str">
            <v>MATERIAL OVERHEAD</v>
          </cell>
          <cell r="AM745">
            <v>1458.49</v>
          </cell>
        </row>
        <row r="746">
          <cell r="E746">
            <v>5309020</v>
          </cell>
          <cell r="H746" t="str">
            <v>Utilities - Phone</v>
          </cell>
          <cell r="K746">
            <v>766884.51</v>
          </cell>
          <cell r="M746">
            <v>382509.01</v>
          </cell>
          <cell r="AG746">
            <v>8400000</v>
          </cell>
          <cell r="AJ746" t="str">
            <v>MATERIAL OVERHEAD</v>
          </cell>
          <cell r="AM746">
            <v>16.440000000000001</v>
          </cell>
        </row>
        <row r="747">
          <cell r="E747">
            <v>5309020</v>
          </cell>
          <cell r="H747" t="str">
            <v>Utilities - Phone</v>
          </cell>
          <cell r="K747">
            <v>18646.169999999998</v>
          </cell>
          <cell r="M747">
            <v>9310.99</v>
          </cell>
          <cell r="AG747" t="str">
            <v xml:space="preserve">  TOTAL MATERIALS, SUPPLIES, TRANSPORTATION</v>
          </cell>
          <cell r="AM747">
            <v>13444277.949999999</v>
          </cell>
        </row>
        <row r="748">
          <cell r="E748">
            <v>5309020</v>
          </cell>
          <cell r="H748" t="str">
            <v>Utilities - Phone</v>
          </cell>
          <cell r="K748">
            <v>3559.71</v>
          </cell>
          <cell r="M748">
            <v>1900.23</v>
          </cell>
          <cell r="AG748" t="str">
            <v>INSURANCE, LEASES, PERMITS &amp; FEES</v>
          </cell>
        </row>
        <row r="749">
          <cell r="E749">
            <v>5309020</v>
          </cell>
          <cell r="H749" t="str">
            <v>Utilities - Phone</v>
          </cell>
          <cell r="K749">
            <v>181141.59</v>
          </cell>
          <cell r="M749">
            <v>95567.69</v>
          </cell>
          <cell r="AG749">
            <v>5305010</v>
          </cell>
          <cell r="AJ749" t="str">
            <v>Injury Expenses</v>
          </cell>
          <cell r="AM749">
            <v>19600</v>
          </cell>
        </row>
        <row r="750">
          <cell r="E750">
            <v>5309020</v>
          </cell>
          <cell r="H750" t="str">
            <v>Utilities - Phone</v>
          </cell>
          <cell r="K750">
            <v>11759.04</v>
          </cell>
          <cell r="M750">
            <v>2939.76</v>
          </cell>
          <cell r="AG750">
            <v>5305020</v>
          </cell>
          <cell r="AJ750" t="str">
            <v>Damages - Property</v>
          </cell>
          <cell r="AM750">
            <v>1495930.87</v>
          </cell>
        </row>
        <row r="751">
          <cell r="E751">
            <v>5309020</v>
          </cell>
          <cell r="H751" t="str">
            <v>Utilities - Phone</v>
          </cell>
          <cell r="K751">
            <v>75578.570000000007</v>
          </cell>
          <cell r="M751">
            <v>37725.08</v>
          </cell>
          <cell r="AG751">
            <v>5305020</v>
          </cell>
          <cell r="AJ751" t="str">
            <v>Damages - Property</v>
          </cell>
          <cell r="AM751">
            <v>27290.23</v>
          </cell>
        </row>
        <row r="752">
          <cell r="E752">
            <v>5309021</v>
          </cell>
          <cell r="H752" t="str">
            <v>Utilities - Wireless Services-Cell Phon</v>
          </cell>
          <cell r="K752">
            <v>408182.11</v>
          </cell>
          <cell r="M752">
            <v>160168.47</v>
          </cell>
          <cell r="AG752">
            <v>5305020</v>
          </cell>
          <cell r="AJ752" t="str">
            <v>Damages - Property</v>
          </cell>
          <cell r="AM752">
            <v>2391.98</v>
          </cell>
        </row>
        <row r="753">
          <cell r="E753">
            <v>5309021</v>
          </cell>
          <cell r="H753" t="str">
            <v>Utilities - Wireless Services-Cell Phon</v>
          </cell>
          <cell r="K753">
            <v>32644.47</v>
          </cell>
          <cell r="M753">
            <v>3985</v>
          </cell>
          <cell r="AG753">
            <v>5305020</v>
          </cell>
          <cell r="AJ753" t="str">
            <v>Damages - Property</v>
          </cell>
          <cell r="AM753">
            <v>263444.01</v>
          </cell>
        </row>
        <row r="754">
          <cell r="E754">
            <v>5309021</v>
          </cell>
          <cell r="H754" t="str">
            <v>Utilities - Wireless Services-Cell Phon</v>
          </cell>
          <cell r="K754">
            <v>1456.51</v>
          </cell>
          <cell r="M754">
            <v>511.1</v>
          </cell>
          <cell r="AG754">
            <v>5305020</v>
          </cell>
          <cell r="AJ754" t="str">
            <v>Damages - Property</v>
          </cell>
          <cell r="AM754">
            <v>245351.94</v>
          </cell>
        </row>
        <row r="755">
          <cell r="E755">
            <v>5309021</v>
          </cell>
          <cell r="H755" t="str">
            <v>Utilities - Wireless Services-Cell Phon</v>
          </cell>
          <cell r="K755">
            <v>48030.57</v>
          </cell>
          <cell r="M755">
            <v>23813.32</v>
          </cell>
          <cell r="AG755">
            <v>5305030</v>
          </cell>
          <cell r="AJ755" t="str">
            <v>Claims Reimburse</v>
          </cell>
          <cell r="AM755">
            <v>-64996.66</v>
          </cell>
        </row>
        <row r="756">
          <cell r="E756">
            <v>5309021</v>
          </cell>
          <cell r="H756" t="str">
            <v>Utilities - Wireless Services-Cell Phon</v>
          </cell>
          <cell r="K756">
            <v>41985.58</v>
          </cell>
          <cell r="M756">
            <v>17195.150000000001</v>
          </cell>
          <cell r="AG756">
            <v>5305030</v>
          </cell>
          <cell r="AJ756" t="str">
            <v>Claims Reimburse</v>
          </cell>
          <cell r="AM756">
            <v>-1089.8399999999999</v>
          </cell>
        </row>
        <row r="757">
          <cell r="E757">
            <v>5309030</v>
          </cell>
          <cell r="H757" t="str">
            <v>Utilities - Water</v>
          </cell>
          <cell r="K757">
            <v>21423.5</v>
          </cell>
          <cell r="M757">
            <v>10637.54</v>
          </cell>
          <cell r="AG757">
            <v>5305030</v>
          </cell>
          <cell r="AJ757" t="str">
            <v>Claims Reimburse</v>
          </cell>
          <cell r="AM757">
            <v>-431980.54</v>
          </cell>
        </row>
        <row r="758">
          <cell r="E758">
            <v>5309030</v>
          </cell>
          <cell r="H758" t="str">
            <v>Utilities - Water</v>
          </cell>
          <cell r="K758">
            <v>369.21</v>
          </cell>
          <cell r="M758">
            <v>257.23</v>
          </cell>
          <cell r="AG758">
            <v>5305030</v>
          </cell>
          <cell r="AJ758" t="str">
            <v>Claims Reimburse</v>
          </cell>
          <cell r="AM758">
            <v>-1730.62</v>
          </cell>
        </row>
        <row r="759">
          <cell r="E759">
            <v>5309030</v>
          </cell>
          <cell r="H759" t="str">
            <v>Utilities - Water</v>
          </cell>
          <cell r="K759">
            <v>268.52999999999997</v>
          </cell>
          <cell r="M759">
            <v>134.88</v>
          </cell>
          <cell r="AG759">
            <v>5305030</v>
          </cell>
          <cell r="AJ759" t="str">
            <v>Claims Reimburse</v>
          </cell>
          <cell r="AM759">
            <v>-18861.29</v>
          </cell>
        </row>
        <row r="760">
          <cell r="E760">
            <v>5309030</v>
          </cell>
          <cell r="H760" t="str">
            <v>Utilities - Water</v>
          </cell>
          <cell r="K760">
            <v>6831.28</v>
          </cell>
          <cell r="M760">
            <v>2889.21</v>
          </cell>
          <cell r="AG760">
            <v>5305050</v>
          </cell>
          <cell r="AJ760" t="str">
            <v>Worker's Compensation Claim Expenses</v>
          </cell>
          <cell r="AM760">
            <v>306688.26</v>
          </cell>
        </row>
        <row r="761">
          <cell r="E761">
            <v>5309030</v>
          </cell>
          <cell r="H761" t="str">
            <v>Utilities - Water</v>
          </cell>
          <cell r="K761">
            <v>4591.51</v>
          </cell>
          <cell r="M761">
            <v>2205.9499999999998</v>
          </cell>
          <cell r="AG761">
            <v>5305050</v>
          </cell>
          <cell r="AJ761" t="str">
            <v>Worker's Compensation Claim Expenses</v>
          </cell>
          <cell r="AM761">
            <v>7422.71</v>
          </cell>
        </row>
        <row r="762">
          <cell r="E762">
            <v>5309040</v>
          </cell>
          <cell r="H762" t="str">
            <v>Utilities - Other</v>
          </cell>
          <cell r="K762">
            <v>9668.5400000000009</v>
          </cell>
          <cell r="M762">
            <v>4657.4799999999996</v>
          </cell>
          <cell r="AG762">
            <v>5305050</v>
          </cell>
          <cell r="AJ762" t="str">
            <v>Worker's Compensation Claim Expenses</v>
          </cell>
          <cell r="AM762">
            <v>2627.46</v>
          </cell>
        </row>
        <row r="763">
          <cell r="E763">
            <v>5310010</v>
          </cell>
          <cell r="H763" t="str">
            <v>Operating Permits</v>
          </cell>
          <cell r="K763">
            <v>865917.26</v>
          </cell>
          <cell r="M763">
            <v>414836.94</v>
          </cell>
          <cell r="AG763">
            <v>5305050</v>
          </cell>
          <cell r="AJ763" t="str">
            <v>Worker's Compensation Claim Expenses</v>
          </cell>
          <cell r="AM763">
            <v>38157.9</v>
          </cell>
        </row>
        <row r="764">
          <cell r="E764">
            <v>5310010</v>
          </cell>
          <cell r="H764" t="str">
            <v>Operating Permits</v>
          </cell>
          <cell r="K764">
            <v>7564.04</v>
          </cell>
          <cell r="M764">
            <v>5329.7</v>
          </cell>
          <cell r="AG764">
            <v>5305050</v>
          </cell>
          <cell r="AJ764" t="str">
            <v>Worker's Compensation Claim Expenses</v>
          </cell>
          <cell r="AM764">
            <v>41403</v>
          </cell>
        </row>
        <row r="765">
          <cell r="E765">
            <v>5310010</v>
          </cell>
          <cell r="H765" t="str">
            <v>Operating Permits</v>
          </cell>
          <cell r="K765">
            <v>688</v>
          </cell>
          <cell r="M765">
            <v>588</v>
          </cell>
          <cell r="AG765">
            <v>5305060</v>
          </cell>
          <cell r="AJ765" t="str">
            <v>Worker's Compensation Admin</v>
          </cell>
          <cell r="AM765">
            <v>9056.56</v>
          </cell>
        </row>
        <row r="766">
          <cell r="E766">
            <v>5310010</v>
          </cell>
          <cell r="H766" t="str">
            <v>Operating Permits</v>
          </cell>
          <cell r="K766">
            <v>18964.080000000002</v>
          </cell>
          <cell r="M766">
            <v>9849.2900000000009</v>
          </cell>
          <cell r="AG766">
            <v>5305060</v>
          </cell>
          <cell r="AJ766" t="str">
            <v>Worker's Compensation Admin</v>
          </cell>
          <cell r="AM766">
            <v>95.42</v>
          </cell>
        </row>
        <row r="767">
          <cell r="E767">
            <v>5310020</v>
          </cell>
          <cell r="H767" t="str">
            <v>Licensing Fees</v>
          </cell>
          <cell r="K767">
            <v>209958.25</v>
          </cell>
          <cell r="M767">
            <v>104890</v>
          </cell>
          <cell r="AG767">
            <v>5306010</v>
          </cell>
          <cell r="AJ767" t="str">
            <v>Insurance-Directors&amp;Officers/Fiduciary/</v>
          </cell>
          <cell r="AM767">
            <v>206812.2</v>
          </cell>
        </row>
        <row r="768">
          <cell r="E768">
            <v>5310020</v>
          </cell>
          <cell r="H768" t="str">
            <v>Licensing Fees</v>
          </cell>
          <cell r="K768">
            <v>611</v>
          </cell>
          <cell r="M768">
            <v>52.5</v>
          </cell>
          <cell r="AG768">
            <v>5306010</v>
          </cell>
          <cell r="AJ768" t="str">
            <v>Insurance-Directors&amp;Officers/Fiduciary/</v>
          </cell>
          <cell r="AM768">
            <v>3954.12</v>
          </cell>
        </row>
        <row r="769">
          <cell r="E769">
            <v>5310020</v>
          </cell>
          <cell r="H769" t="str">
            <v>Licensing Fees</v>
          </cell>
          <cell r="K769">
            <v>3099.97</v>
          </cell>
          <cell r="M769">
            <v>3099.97</v>
          </cell>
          <cell r="AG769">
            <v>5306010</v>
          </cell>
          <cell r="AJ769" t="str">
            <v>Insurance-Directors&amp;Officers/Fiduciary/</v>
          </cell>
          <cell r="AM769">
            <v>362.04</v>
          </cell>
        </row>
        <row r="770">
          <cell r="E770">
            <v>5310020</v>
          </cell>
          <cell r="H770" t="str">
            <v>Licensing Fees</v>
          </cell>
          <cell r="K770">
            <v>51852.97</v>
          </cell>
          <cell r="M770">
            <v>0</v>
          </cell>
          <cell r="AG770">
            <v>5306010</v>
          </cell>
          <cell r="AJ770" t="str">
            <v>Insurance-Directors&amp;Officers/Fiduciary/</v>
          </cell>
          <cell r="AM770">
            <v>33220.32</v>
          </cell>
        </row>
        <row r="771">
          <cell r="E771">
            <v>5310020</v>
          </cell>
          <cell r="H771" t="str">
            <v>Licensing Fees</v>
          </cell>
          <cell r="K771">
            <v>62335.72</v>
          </cell>
          <cell r="M771">
            <v>0</v>
          </cell>
          <cell r="AG771">
            <v>5306010</v>
          </cell>
          <cell r="AJ771" t="str">
            <v>Insurance-Directors&amp;Officers/Fiduciary/</v>
          </cell>
          <cell r="AM771">
            <v>34111.32</v>
          </cell>
        </row>
        <row r="772">
          <cell r="E772">
            <v>5310030</v>
          </cell>
          <cell r="H772" t="str">
            <v>Regulatory Fees &amp; Assessments</v>
          </cell>
          <cell r="K772">
            <v>1170950</v>
          </cell>
          <cell r="M772">
            <v>584100</v>
          </cell>
          <cell r="AG772">
            <v>5306020</v>
          </cell>
          <cell r="AJ772" t="str">
            <v>Insurance-Excess Liability/Surty</v>
          </cell>
          <cell r="AM772">
            <v>1616737.32</v>
          </cell>
        </row>
        <row r="773">
          <cell r="E773">
            <v>5310030</v>
          </cell>
          <cell r="H773" t="str">
            <v>Regulatory Fees &amp; Assessments</v>
          </cell>
          <cell r="K773">
            <v>9048.33</v>
          </cell>
          <cell r="M773">
            <v>0</v>
          </cell>
          <cell r="AG773">
            <v>5306020</v>
          </cell>
          <cell r="AJ773" t="str">
            <v>Insurance-Excess Liability/Surty</v>
          </cell>
          <cell r="AM773">
            <v>33330.82</v>
          </cell>
        </row>
        <row r="774">
          <cell r="E774">
            <v>5310030</v>
          </cell>
          <cell r="H774" t="str">
            <v>Regulatory Fees &amp; Assessments</v>
          </cell>
          <cell r="K774">
            <v>85343.53</v>
          </cell>
          <cell r="M774">
            <v>38517.26</v>
          </cell>
          <cell r="AG774">
            <v>5306020</v>
          </cell>
          <cell r="AJ774" t="str">
            <v>Insurance-Excess Liability/Surty</v>
          </cell>
          <cell r="AM774">
            <v>3914.12</v>
          </cell>
        </row>
        <row r="775">
          <cell r="E775">
            <v>5310030</v>
          </cell>
          <cell r="H775" t="str">
            <v>Regulatory Fees &amp; Assessments</v>
          </cell>
          <cell r="K775">
            <v>152354</v>
          </cell>
          <cell r="M775">
            <v>75927</v>
          </cell>
          <cell r="AG775">
            <v>5306020</v>
          </cell>
          <cell r="AJ775" t="str">
            <v>Insurance-Excess Liability/Surty</v>
          </cell>
          <cell r="AM775">
            <v>240408.94</v>
          </cell>
        </row>
        <row r="776">
          <cell r="E776">
            <v>5310040</v>
          </cell>
          <cell r="H776" t="str">
            <v>Directors Fees and Expenses</v>
          </cell>
          <cell r="K776">
            <v>19500</v>
          </cell>
          <cell r="M776">
            <v>9750</v>
          </cell>
          <cell r="AG776">
            <v>5306020</v>
          </cell>
          <cell r="AJ776" t="str">
            <v>Insurance-Excess Liability/Surty</v>
          </cell>
          <cell r="AM776">
            <v>257884.92</v>
          </cell>
        </row>
        <row r="777">
          <cell r="E777">
            <v>5310050</v>
          </cell>
          <cell r="H777" t="str">
            <v>Environmental Fees</v>
          </cell>
          <cell r="K777">
            <v>87475</v>
          </cell>
          <cell r="M777">
            <v>56055</v>
          </cell>
          <cell r="AG777">
            <v>5306060</v>
          </cell>
          <cell r="AJ777" t="str">
            <v>Insurance-General Property</v>
          </cell>
          <cell r="AM777">
            <v>305902.56</v>
          </cell>
        </row>
        <row r="778">
          <cell r="E778">
            <v>5310050</v>
          </cell>
          <cell r="H778" t="str">
            <v>Environmental Fees</v>
          </cell>
          <cell r="K778">
            <v>5593.37</v>
          </cell>
          <cell r="M778">
            <v>0</v>
          </cell>
          <cell r="AG778">
            <v>5306060</v>
          </cell>
          <cell r="AJ778" t="str">
            <v>Insurance-General Property</v>
          </cell>
          <cell r="AM778">
            <v>5848.67</v>
          </cell>
        </row>
        <row r="779">
          <cell r="E779">
            <v>5310050</v>
          </cell>
          <cell r="H779" t="str">
            <v>Environmental Fees</v>
          </cell>
          <cell r="K779">
            <v>6327.5</v>
          </cell>
          <cell r="M779">
            <v>177.5</v>
          </cell>
          <cell r="AG779">
            <v>5306060</v>
          </cell>
          <cell r="AJ779" t="str">
            <v>Insurance-General Property</v>
          </cell>
          <cell r="AM779">
            <v>535.44000000000005</v>
          </cell>
        </row>
        <row r="780">
          <cell r="E780">
            <v>5310080</v>
          </cell>
          <cell r="H780" t="str">
            <v>Bank Fees</v>
          </cell>
          <cell r="K780">
            <v>81935.25</v>
          </cell>
          <cell r="M780">
            <v>39443.75</v>
          </cell>
          <cell r="AG780">
            <v>5306060</v>
          </cell>
          <cell r="AJ780" t="str">
            <v>Insurance-General Property</v>
          </cell>
          <cell r="AM780">
            <v>52927.19</v>
          </cell>
        </row>
        <row r="781">
          <cell r="E781">
            <v>5310080</v>
          </cell>
          <cell r="H781" t="str">
            <v>Bank Fees</v>
          </cell>
          <cell r="K781">
            <v>9667.8700000000008</v>
          </cell>
          <cell r="M781">
            <v>5032.24</v>
          </cell>
          <cell r="AG781">
            <v>5306060</v>
          </cell>
          <cell r="AJ781" t="str">
            <v>Insurance-General Property</v>
          </cell>
          <cell r="AM781">
            <v>50455.199999999997</v>
          </cell>
        </row>
        <row r="782">
          <cell r="E782">
            <v>5310080</v>
          </cell>
          <cell r="H782" t="str">
            <v>Bank Fees</v>
          </cell>
          <cell r="K782">
            <v>7545.52</v>
          </cell>
          <cell r="M782">
            <v>4135.84</v>
          </cell>
          <cell r="AG782">
            <v>5306070</v>
          </cell>
          <cell r="AJ782" t="str">
            <v>Insurance-Worker's Comp</v>
          </cell>
          <cell r="AM782">
            <v>167393.76999999999</v>
          </cell>
        </row>
        <row r="783">
          <cell r="E783">
            <v>5310080</v>
          </cell>
          <cell r="H783" t="str">
            <v>Bank Fees</v>
          </cell>
          <cell r="K783">
            <v>50428.25</v>
          </cell>
          <cell r="M783">
            <v>14523.85</v>
          </cell>
          <cell r="AG783">
            <v>5306070</v>
          </cell>
          <cell r="AJ783" t="str">
            <v>Insurance-Worker's Comp</v>
          </cell>
          <cell r="AM783">
            <v>4385.95</v>
          </cell>
        </row>
        <row r="784">
          <cell r="E784">
            <v>5310080</v>
          </cell>
          <cell r="H784" t="str">
            <v>Bank Fees</v>
          </cell>
          <cell r="K784">
            <v>6846.18</v>
          </cell>
          <cell r="M784">
            <v>3350.35</v>
          </cell>
          <cell r="AG784">
            <v>5306070</v>
          </cell>
          <cell r="AJ784" t="str">
            <v>Insurance-Worker's Comp</v>
          </cell>
          <cell r="AM784">
            <v>1608.94</v>
          </cell>
        </row>
        <row r="785">
          <cell r="E785">
            <v>5310080</v>
          </cell>
          <cell r="H785" t="str">
            <v>Bank Fees</v>
          </cell>
          <cell r="K785">
            <v>14653.77</v>
          </cell>
          <cell r="M785">
            <v>7215.63</v>
          </cell>
          <cell r="AG785">
            <v>5306070</v>
          </cell>
          <cell r="AJ785" t="str">
            <v>Insurance-Worker's Comp</v>
          </cell>
          <cell r="AM785">
            <v>22546.92</v>
          </cell>
        </row>
        <row r="786">
          <cell r="E786">
            <v>5310090</v>
          </cell>
          <cell r="H786" t="str">
            <v>Miscellaneous Fees</v>
          </cell>
          <cell r="K786">
            <v>88455.7</v>
          </cell>
          <cell r="M786">
            <v>87715.42</v>
          </cell>
          <cell r="AG786">
            <v>5306070</v>
          </cell>
          <cell r="AJ786" t="str">
            <v>Insurance-Worker's Comp</v>
          </cell>
          <cell r="AM786">
            <v>24464.400000000001</v>
          </cell>
        </row>
        <row r="787">
          <cell r="E787">
            <v>5310090</v>
          </cell>
          <cell r="H787" t="str">
            <v>Miscellaneous Fees</v>
          </cell>
          <cell r="K787">
            <v>137.27000000000001</v>
          </cell>
          <cell r="M787">
            <v>29.3</v>
          </cell>
          <cell r="AG787">
            <v>5306099</v>
          </cell>
          <cell r="AJ787" t="str">
            <v>Insurance-Other</v>
          </cell>
          <cell r="AM787">
            <v>122345.28</v>
          </cell>
        </row>
        <row r="788">
          <cell r="E788">
            <v>5310090</v>
          </cell>
          <cell r="H788" t="str">
            <v>Miscellaneous Fees</v>
          </cell>
          <cell r="K788">
            <v>277454.01</v>
          </cell>
          <cell r="M788">
            <v>446.46</v>
          </cell>
          <cell r="AG788">
            <v>5306099</v>
          </cell>
          <cell r="AJ788" t="str">
            <v>Insurance-Other</v>
          </cell>
          <cell r="AM788">
            <v>4220.04</v>
          </cell>
        </row>
        <row r="789">
          <cell r="E789">
            <v>5310090</v>
          </cell>
          <cell r="H789" t="str">
            <v>Miscellaneous Fees</v>
          </cell>
          <cell r="K789">
            <v>674.91</v>
          </cell>
          <cell r="M789">
            <v>674.91</v>
          </cell>
          <cell r="AG789">
            <v>5306099</v>
          </cell>
          <cell r="AJ789" t="str">
            <v>Insurance-Other</v>
          </cell>
          <cell r="AM789">
            <v>1376.46</v>
          </cell>
        </row>
        <row r="790">
          <cell r="E790">
            <v>5310090</v>
          </cell>
          <cell r="H790" t="str">
            <v>Miscellaneous Fees</v>
          </cell>
          <cell r="K790">
            <v>49930.5</v>
          </cell>
          <cell r="M790">
            <v>49742.8</v>
          </cell>
          <cell r="AG790">
            <v>5306099</v>
          </cell>
          <cell r="AJ790" t="str">
            <v>Insurance-Other</v>
          </cell>
          <cell r="AM790">
            <v>59458.74</v>
          </cell>
        </row>
        <row r="791">
          <cell r="E791">
            <v>5310991</v>
          </cell>
          <cell r="H791" t="str">
            <v>Misc Permits &amp; Fees-2200</v>
          </cell>
          <cell r="K791">
            <v>6428.37</v>
          </cell>
          <cell r="M791">
            <v>3452.37</v>
          </cell>
          <cell r="AG791">
            <v>5306099</v>
          </cell>
          <cell r="AJ791" t="str">
            <v>Insurance-Other</v>
          </cell>
          <cell r="AM791">
            <v>4835.5200000000004</v>
          </cell>
        </row>
        <row r="792">
          <cell r="E792">
            <v>5310991</v>
          </cell>
          <cell r="H792" t="str">
            <v>Misc Permits &amp; Fees-2200</v>
          </cell>
          <cell r="K792">
            <v>114.16</v>
          </cell>
          <cell r="M792">
            <v>61.73</v>
          </cell>
          <cell r="AG792">
            <v>5306099</v>
          </cell>
          <cell r="AJ792" t="str">
            <v>Insurance-Other</v>
          </cell>
          <cell r="AM792">
            <v>22205.1</v>
          </cell>
        </row>
        <row r="793">
          <cell r="E793">
            <v>5310991</v>
          </cell>
          <cell r="H793" t="str">
            <v>Misc Permits &amp; Fees-2200</v>
          </cell>
          <cell r="K793">
            <v>24.82</v>
          </cell>
          <cell r="M793">
            <v>12.94</v>
          </cell>
          <cell r="AG793">
            <v>5307010</v>
          </cell>
          <cell r="AJ793" t="str">
            <v>Rent Expense - Buildings</v>
          </cell>
          <cell r="AM793">
            <v>2218105.7000000002</v>
          </cell>
        </row>
        <row r="794">
          <cell r="E794">
            <v>5310991</v>
          </cell>
          <cell r="H794" t="str">
            <v>Misc Permits &amp; Fees-2200</v>
          </cell>
          <cell r="K794">
            <v>170.9</v>
          </cell>
          <cell r="M794">
            <v>44.7</v>
          </cell>
          <cell r="AG794">
            <v>5307010</v>
          </cell>
          <cell r="AJ794" t="str">
            <v>Rent Expense - Buildings</v>
          </cell>
          <cell r="AM794">
            <v>111181.31</v>
          </cell>
        </row>
        <row r="795">
          <cell r="E795">
            <v>5310991</v>
          </cell>
          <cell r="H795" t="str">
            <v>Misc Permits &amp; Fees-2200</v>
          </cell>
          <cell r="K795">
            <v>633.58000000000004</v>
          </cell>
          <cell r="M795">
            <v>322.8</v>
          </cell>
          <cell r="AG795">
            <v>5307010</v>
          </cell>
          <cell r="AJ795" t="str">
            <v>Rent Expense - Buildings</v>
          </cell>
          <cell r="AM795">
            <v>22034.92</v>
          </cell>
        </row>
        <row r="796">
          <cell r="E796">
            <v>5310991</v>
          </cell>
          <cell r="H796" t="str">
            <v>Misc Permits &amp; Fees-2200</v>
          </cell>
          <cell r="K796">
            <v>-7393.45</v>
          </cell>
          <cell r="M796">
            <v>-3904.96</v>
          </cell>
          <cell r="AG796">
            <v>5307010</v>
          </cell>
          <cell r="AJ796" t="str">
            <v>Rent Expense - Buildings</v>
          </cell>
          <cell r="AM796">
            <v>3744</v>
          </cell>
        </row>
        <row r="797">
          <cell r="E797">
            <v>6104050</v>
          </cell>
          <cell r="H797" t="str">
            <v>Rental Income - Non-Utility Operations</v>
          </cell>
          <cell r="K797">
            <v>-1290288.22</v>
          </cell>
          <cell r="M797">
            <v>-749562.21</v>
          </cell>
          <cell r="AG797">
            <v>5307010</v>
          </cell>
          <cell r="AJ797" t="str">
            <v>Rent Expense - Buildings</v>
          </cell>
          <cell r="AM797">
            <v>6648.17</v>
          </cell>
        </row>
        <row r="798">
          <cell r="E798" t="str">
            <v xml:space="preserve">  TOTAL INSURANCE, LEASES, PERMITS &amp; FEES</v>
          </cell>
          <cell r="K798">
            <v>13113214.630000001</v>
          </cell>
          <cell r="M798">
            <v>6360209.7599999998</v>
          </cell>
          <cell r="AG798">
            <v>5307010</v>
          </cell>
          <cell r="AJ798" t="str">
            <v>Rent Expense - Buildings</v>
          </cell>
          <cell r="AM798">
            <v>220375.22</v>
          </cell>
        </row>
        <row r="799">
          <cell r="E799" t="str">
            <v>OTHER MISCELLANEOUS EXPENSES</v>
          </cell>
          <cell r="AG799">
            <v>5307030</v>
          </cell>
          <cell r="AJ799" t="str">
            <v>Rent Expense - Equipment (Office &amp; Othe</v>
          </cell>
          <cell r="AM799">
            <v>290539.08</v>
          </cell>
        </row>
        <row r="800">
          <cell r="E800">
            <v>5302010</v>
          </cell>
          <cell r="H800" t="str">
            <v>Travel Expense</v>
          </cell>
          <cell r="K800">
            <v>41061.629999999997</v>
          </cell>
          <cell r="M800">
            <v>19091.189999999999</v>
          </cell>
          <cell r="AG800">
            <v>5307030</v>
          </cell>
          <cell r="AJ800" t="str">
            <v>Rent Expense - Equipment (Office &amp; Othe</v>
          </cell>
          <cell r="AM800">
            <v>11915.8</v>
          </cell>
        </row>
        <row r="801">
          <cell r="E801">
            <v>5302010</v>
          </cell>
          <cell r="H801" t="str">
            <v>Travel Expense</v>
          </cell>
          <cell r="K801">
            <v>204.34</v>
          </cell>
          <cell r="M801">
            <v>81.88</v>
          </cell>
          <cell r="AG801">
            <v>5307030</v>
          </cell>
          <cell r="AJ801" t="str">
            <v>Rent Expense - Equipment (Office &amp; Othe</v>
          </cell>
          <cell r="AM801">
            <v>23721.98</v>
          </cell>
        </row>
        <row r="802">
          <cell r="E802">
            <v>5302010</v>
          </cell>
          <cell r="H802" t="str">
            <v>Travel Expense</v>
          </cell>
          <cell r="K802">
            <v>1.91</v>
          </cell>
          <cell r="M802">
            <v>1.26</v>
          </cell>
          <cell r="AG802">
            <v>5307050</v>
          </cell>
          <cell r="AJ802" t="str">
            <v>Rent Expense - Land &amp; Land Rights</v>
          </cell>
          <cell r="AM802">
            <v>141266.97</v>
          </cell>
        </row>
        <row r="803">
          <cell r="E803">
            <v>5302010</v>
          </cell>
          <cell r="H803" t="str">
            <v>Travel Expense</v>
          </cell>
          <cell r="K803">
            <v>8165.62</v>
          </cell>
          <cell r="M803">
            <v>7417.9</v>
          </cell>
          <cell r="AG803">
            <v>5307050</v>
          </cell>
          <cell r="AJ803" t="str">
            <v>Rent Expense - Land &amp; Land Rights</v>
          </cell>
          <cell r="AM803">
            <v>10228.719999999999</v>
          </cell>
        </row>
        <row r="804">
          <cell r="E804">
            <v>5302010</v>
          </cell>
          <cell r="H804" t="str">
            <v>Travel Expense</v>
          </cell>
          <cell r="K804">
            <v>21684.58</v>
          </cell>
          <cell r="M804">
            <v>14560.69</v>
          </cell>
          <cell r="AG804">
            <v>5307050</v>
          </cell>
          <cell r="AJ804" t="str">
            <v>Rent Expense - Land &amp; Land Rights</v>
          </cell>
          <cell r="AM804">
            <v>42364.58</v>
          </cell>
        </row>
        <row r="805">
          <cell r="E805">
            <v>5302010</v>
          </cell>
          <cell r="H805" t="str">
            <v>Travel Expense</v>
          </cell>
          <cell r="K805">
            <v>1601.66</v>
          </cell>
          <cell r="M805">
            <v>580.44000000000005</v>
          </cell>
          <cell r="AG805">
            <v>5307050</v>
          </cell>
          <cell r="AJ805" t="str">
            <v>Rent Expense - Land &amp; Land Rights</v>
          </cell>
          <cell r="AM805">
            <v>40033.18</v>
          </cell>
        </row>
        <row r="806">
          <cell r="E806">
            <v>5302015</v>
          </cell>
          <cell r="H806" t="str">
            <v>Travel - Meals (50% Non-Deductible)</v>
          </cell>
          <cell r="K806">
            <v>923.02</v>
          </cell>
          <cell r="M806">
            <v>505.12</v>
          </cell>
          <cell r="AG806">
            <v>5307090</v>
          </cell>
          <cell r="AJ806" t="str">
            <v>Rent Expense - Miscellaneous</v>
          </cell>
          <cell r="AM806">
            <v>2192.1</v>
          </cell>
        </row>
        <row r="807">
          <cell r="E807">
            <v>5302015</v>
          </cell>
          <cell r="H807" t="str">
            <v>Travel - Meals (50% Non-Deductible)</v>
          </cell>
          <cell r="K807">
            <v>200.65</v>
          </cell>
          <cell r="M807">
            <v>131.12</v>
          </cell>
          <cell r="AG807">
            <v>5307090</v>
          </cell>
          <cell r="AJ807" t="str">
            <v>Rent Expense - Miscellaneous</v>
          </cell>
          <cell r="AM807">
            <v>7872.5</v>
          </cell>
        </row>
        <row r="808">
          <cell r="E808">
            <v>5302015</v>
          </cell>
          <cell r="H808" t="str">
            <v>Travel - Meals (50% Non-Deductible)</v>
          </cell>
          <cell r="K808">
            <v>4995.4399999999996</v>
          </cell>
          <cell r="M808">
            <v>4130.6000000000004</v>
          </cell>
          <cell r="AG808">
            <v>5309010</v>
          </cell>
          <cell r="AJ808" t="str">
            <v>Utilities - Electric and Gas</v>
          </cell>
          <cell r="AM808">
            <v>443274.56</v>
          </cell>
        </row>
        <row r="809">
          <cell r="E809">
            <v>5302015</v>
          </cell>
          <cell r="H809" t="str">
            <v>Travel - Meals (50% Non-Deductible)</v>
          </cell>
          <cell r="K809">
            <v>1656.95</v>
          </cell>
          <cell r="M809">
            <v>1467.37</v>
          </cell>
          <cell r="AG809">
            <v>5309010</v>
          </cell>
          <cell r="AJ809" t="str">
            <v>Utilities - Electric and Gas</v>
          </cell>
          <cell r="AM809">
            <v>13411.62</v>
          </cell>
        </row>
        <row r="810">
          <cell r="E810">
            <v>5302020</v>
          </cell>
          <cell r="H810" t="str">
            <v>Entertainment Expense</v>
          </cell>
          <cell r="K810">
            <v>296339.57</v>
          </cell>
          <cell r="M810">
            <v>295543.67999999999</v>
          </cell>
          <cell r="AG810">
            <v>5309010</v>
          </cell>
          <cell r="AJ810" t="str">
            <v>Utilities - Electric and Gas</v>
          </cell>
          <cell r="AM810">
            <v>1111.74</v>
          </cell>
        </row>
        <row r="811">
          <cell r="E811">
            <v>5302020</v>
          </cell>
          <cell r="H811" t="str">
            <v>Entertainment Expense</v>
          </cell>
          <cell r="K811">
            <v>0.15</v>
          </cell>
          <cell r="M811">
            <v>0</v>
          </cell>
          <cell r="AG811">
            <v>5309010</v>
          </cell>
          <cell r="AJ811" t="str">
            <v>Utilities - Electric and Gas</v>
          </cell>
          <cell r="AM811">
            <v>62198.97</v>
          </cell>
        </row>
        <row r="812">
          <cell r="E812">
            <v>5302020</v>
          </cell>
          <cell r="H812" t="str">
            <v>Entertainment Expense</v>
          </cell>
          <cell r="K812">
            <v>0.04</v>
          </cell>
          <cell r="M812">
            <v>0</v>
          </cell>
          <cell r="AG812">
            <v>5309010</v>
          </cell>
          <cell r="AJ812" t="str">
            <v>Utilities - Electric and Gas</v>
          </cell>
          <cell r="AM812">
            <v>1059.4000000000001</v>
          </cell>
        </row>
        <row r="813">
          <cell r="E813">
            <v>5302020</v>
          </cell>
          <cell r="H813" t="str">
            <v>Entertainment Expense</v>
          </cell>
          <cell r="K813">
            <v>160</v>
          </cell>
          <cell r="M813">
            <v>160</v>
          </cell>
          <cell r="AG813">
            <v>5309010</v>
          </cell>
          <cell r="AJ813" t="str">
            <v>Utilities - Electric and Gas</v>
          </cell>
          <cell r="AM813">
            <v>107520.99</v>
          </cell>
        </row>
        <row r="814">
          <cell r="E814">
            <v>5302020</v>
          </cell>
          <cell r="H814" t="str">
            <v>Entertainment Expense</v>
          </cell>
          <cell r="K814">
            <v>2321.79</v>
          </cell>
          <cell r="M814">
            <v>1906.58</v>
          </cell>
          <cell r="AG814">
            <v>5309020</v>
          </cell>
          <cell r="AJ814" t="str">
            <v>Utilities - Phone</v>
          </cell>
          <cell r="AM814">
            <v>766884.51</v>
          </cell>
        </row>
        <row r="815">
          <cell r="E815">
            <v>5302020</v>
          </cell>
          <cell r="H815" t="str">
            <v>Entertainment Expense</v>
          </cell>
          <cell r="K815">
            <v>29252.48</v>
          </cell>
          <cell r="M815">
            <v>29244.78</v>
          </cell>
          <cell r="AG815">
            <v>5309020</v>
          </cell>
          <cell r="AJ815" t="str">
            <v>Utilities - Phone</v>
          </cell>
          <cell r="AM815">
            <v>18646.169999999998</v>
          </cell>
        </row>
        <row r="816">
          <cell r="E816">
            <v>5302021</v>
          </cell>
          <cell r="H816" t="str">
            <v>Entertainment Expense - Non-Deductible</v>
          </cell>
          <cell r="K816">
            <v>55175.57</v>
          </cell>
          <cell r="M816">
            <v>33700.769999999997</v>
          </cell>
          <cell r="AG816">
            <v>5309020</v>
          </cell>
          <cell r="AJ816" t="str">
            <v>Utilities - Phone</v>
          </cell>
          <cell r="AM816">
            <v>3559.71</v>
          </cell>
        </row>
        <row r="817">
          <cell r="E817">
            <v>5302021</v>
          </cell>
          <cell r="H817" t="str">
            <v>Entertainment Expense - Non-Deductible</v>
          </cell>
          <cell r="K817">
            <v>133.44</v>
          </cell>
          <cell r="M817">
            <v>133.44</v>
          </cell>
          <cell r="AG817">
            <v>5309020</v>
          </cell>
          <cell r="AJ817" t="str">
            <v>Utilities - Phone</v>
          </cell>
          <cell r="AM817">
            <v>181141.59</v>
          </cell>
        </row>
        <row r="818">
          <cell r="E818">
            <v>5302021</v>
          </cell>
          <cell r="H818" t="str">
            <v>Entertainment Expense - Non-Deductible</v>
          </cell>
          <cell r="K818">
            <v>2317.85</v>
          </cell>
          <cell r="M818">
            <v>2275.9899999999998</v>
          </cell>
          <cell r="AG818">
            <v>5309020</v>
          </cell>
          <cell r="AJ818" t="str">
            <v>Utilities - Phone</v>
          </cell>
          <cell r="AM818">
            <v>11759.04</v>
          </cell>
        </row>
        <row r="819">
          <cell r="E819">
            <v>5302021</v>
          </cell>
          <cell r="H819" t="str">
            <v>Entertainment Expense - Non-Deductible</v>
          </cell>
          <cell r="K819">
            <v>150</v>
          </cell>
          <cell r="M819">
            <v>150</v>
          </cell>
          <cell r="AG819">
            <v>5309020</v>
          </cell>
          <cell r="AJ819" t="str">
            <v>Utilities - Phone</v>
          </cell>
          <cell r="AM819">
            <v>75578.570000000007</v>
          </cell>
        </row>
        <row r="820">
          <cell r="E820">
            <v>5302021</v>
          </cell>
          <cell r="H820" t="str">
            <v>Entertainment Expense - Non-Deductible</v>
          </cell>
          <cell r="K820">
            <v>11377.89</v>
          </cell>
          <cell r="M820">
            <v>8177.61</v>
          </cell>
          <cell r="AG820">
            <v>5309021</v>
          </cell>
          <cell r="AJ820" t="str">
            <v>Utilities - Wireless Services-Cell Phon</v>
          </cell>
          <cell r="AM820">
            <v>408182.11</v>
          </cell>
        </row>
        <row r="821">
          <cell r="E821">
            <v>5302021</v>
          </cell>
          <cell r="H821" t="str">
            <v>Entertainment Expense - Non-Deductible</v>
          </cell>
          <cell r="K821">
            <v>733.7</v>
          </cell>
          <cell r="M821">
            <v>519.57000000000005</v>
          </cell>
          <cell r="AG821">
            <v>5309021</v>
          </cell>
          <cell r="AJ821" t="str">
            <v>Utilities - Wireless Services-Cell Phon</v>
          </cell>
          <cell r="AM821">
            <v>32644.47</v>
          </cell>
        </row>
        <row r="822">
          <cell r="E822">
            <v>5302091</v>
          </cell>
          <cell r="H822" t="str">
            <v>Travel &amp; Entertainment Expense 2200</v>
          </cell>
          <cell r="K822">
            <v>26295.73</v>
          </cell>
          <cell r="M822">
            <v>18231.419999999998</v>
          </cell>
          <cell r="AG822">
            <v>5309021</v>
          </cell>
          <cell r="AJ822" t="str">
            <v>Utilities - Wireless Services-Cell Phon</v>
          </cell>
          <cell r="AM822">
            <v>1456.51</v>
          </cell>
        </row>
        <row r="823">
          <cell r="E823">
            <v>5302091</v>
          </cell>
          <cell r="H823" t="str">
            <v>Travel &amp; Entertainment Expense 2200</v>
          </cell>
          <cell r="K823">
            <v>557.38</v>
          </cell>
          <cell r="M823">
            <v>388.54</v>
          </cell>
          <cell r="AG823">
            <v>5309021</v>
          </cell>
          <cell r="AJ823" t="str">
            <v>Utilities - Wireless Services-Cell Phon</v>
          </cell>
          <cell r="AM823">
            <v>48030.57</v>
          </cell>
        </row>
        <row r="824">
          <cell r="E824">
            <v>5302091</v>
          </cell>
          <cell r="H824" t="str">
            <v>Travel &amp; Entertainment Expense 2200</v>
          </cell>
          <cell r="K824">
            <v>90.74</v>
          </cell>
          <cell r="M824">
            <v>50.73</v>
          </cell>
          <cell r="AG824">
            <v>5309021</v>
          </cell>
          <cell r="AJ824" t="str">
            <v>Utilities - Wireless Services-Cell Phon</v>
          </cell>
          <cell r="AM824">
            <v>41985.58</v>
          </cell>
        </row>
        <row r="825">
          <cell r="E825">
            <v>5302091</v>
          </cell>
          <cell r="H825" t="str">
            <v>Travel &amp; Entertainment Expense 2200</v>
          </cell>
          <cell r="K825">
            <v>652.98</v>
          </cell>
          <cell r="M825">
            <v>121.84</v>
          </cell>
          <cell r="AG825">
            <v>5309030</v>
          </cell>
          <cell r="AJ825" t="str">
            <v>Utilities - Water</v>
          </cell>
          <cell r="AM825">
            <v>21423.5</v>
          </cell>
        </row>
        <row r="826">
          <cell r="E826">
            <v>5302091</v>
          </cell>
          <cell r="H826" t="str">
            <v>Travel &amp; Entertainment Expense 2200</v>
          </cell>
          <cell r="K826">
            <v>3124.27</v>
          </cell>
          <cell r="M826">
            <v>2201.63</v>
          </cell>
          <cell r="AG826">
            <v>5309030</v>
          </cell>
          <cell r="AJ826" t="str">
            <v>Utilities - Water</v>
          </cell>
          <cell r="AM826">
            <v>369.21</v>
          </cell>
        </row>
        <row r="827">
          <cell r="E827">
            <v>5302091</v>
          </cell>
          <cell r="H827" t="str">
            <v>Travel &amp; Entertainment Expense 2200</v>
          </cell>
          <cell r="K827">
            <v>-30735.35</v>
          </cell>
          <cell r="M827">
            <v>-21004.799999999999</v>
          </cell>
          <cell r="AG827">
            <v>5309030</v>
          </cell>
          <cell r="AJ827" t="str">
            <v>Utilities - Water</v>
          </cell>
          <cell r="AM827">
            <v>268.52999999999997</v>
          </cell>
        </row>
        <row r="828">
          <cell r="E828">
            <v>5302940</v>
          </cell>
          <cell r="H828" t="str">
            <v>Safety Functions Expense</v>
          </cell>
          <cell r="K828">
            <v>156877.69</v>
          </cell>
          <cell r="M828">
            <v>80562.83</v>
          </cell>
          <cell r="AG828">
            <v>5309030</v>
          </cell>
          <cell r="AJ828" t="str">
            <v>Utilities - Water</v>
          </cell>
          <cell r="AM828">
            <v>6831.28</v>
          </cell>
        </row>
        <row r="829">
          <cell r="E829">
            <v>5302940</v>
          </cell>
          <cell r="H829" t="str">
            <v>Safety Functions Expense</v>
          </cell>
          <cell r="K829">
            <v>5228.5200000000004</v>
          </cell>
          <cell r="M829">
            <v>1215.31</v>
          </cell>
          <cell r="AG829">
            <v>5309030</v>
          </cell>
          <cell r="AJ829" t="str">
            <v>Utilities - Water</v>
          </cell>
          <cell r="AM829">
            <v>4591.51</v>
          </cell>
        </row>
        <row r="830">
          <cell r="E830">
            <v>5302940</v>
          </cell>
          <cell r="H830" t="str">
            <v>Safety Functions Expense</v>
          </cell>
          <cell r="K830">
            <v>5284.46</v>
          </cell>
          <cell r="M830">
            <v>2994.45</v>
          </cell>
          <cell r="AG830">
            <v>5309040</v>
          </cell>
          <cell r="AJ830" t="str">
            <v>Utilities - Other</v>
          </cell>
          <cell r="AM830">
            <v>9668.5400000000009</v>
          </cell>
        </row>
        <row r="831">
          <cell r="E831">
            <v>5302940</v>
          </cell>
          <cell r="H831" t="str">
            <v>Safety Functions Expense</v>
          </cell>
          <cell r="K831">
            <v>1120.56</v>
          </cell>
          <cell r="M831">
            <v>884.84</v>
          </cell>
          <cell r="AG831">
            <v>5310010</v>
          </cell>
          <cell r="AJ831" t="str">
            <v>Operating Permits</v>
          </cell>
          <cell r="AM831">
            <v>865917.26</v>
          </cell>
        </row>
        <row r="832">
          <cell r="E832">
            <v>5302940</v>
          </cell>
          <cell r="H832" t="str">
            <v>Safety Functions Expense</v>
          </cell>
          <cell r="K832">
            <v>11185</v>
          </cell>
          <cell r="M832">
            <v>0</v>
          </cell>
          <cell r="AG832">
            <v>5310010</v>
          </cell>
          <cell r="AJ832" t="str">
            <v>Operating Permits</v>
          </cell>
          <cell r="AM832">
            <v>7564.04</v>
          </cell>
        </row>
        <row r="833">
          <cell r="E833">
            <v>5302940</v>
          </cell>
          <cell r="H833" t="str">
            <v>Safety Functions Expense</v>
          </cell>
          <cell r="K833">
            <v>19494.72</v>
          </cell>
          <cell r="M833">
            <v>7717.61</v>
          </cell>
          <cell r="AG833">
            <v>5310010</v>
          </cell>
          <cell r="AJ833" t="str">
            <v>Operating Permits</v>
          </cell>
          <cell r="AM833">
            <v>190</v>
          </cell>
        </row>
        <row r="834">
          <cell r="E834">
            <v>5303830</v>
          </cell>
          <cell r="H834" t="str">
            <v>Advertising</v>
          </cell>
          <cell r="K834">
            <v>952166.72</v>
          </cell>
          <cell r="M834">
            <v>842835.61</v>
          </cell>
          <cell r="AG834">
            <v>5310010</v>
          </cell>
          <cell r="AJ834" t="str">
            <v>Operating Permits</v>
          </cell>
          <cell r="AM834">
            <v>688</v>
          </cell>
        </row>
        <row r="835">
          <cell r="E835">
            <v>5303830</v>
          </cell>
          <cell r="H835" t="str">
            <v>Advertising</v>
          </cell>
          <cell r="K835">
            <v>22.86</v>
          </cell>
          <cell r="M835">
            <v>22.86</v>
          </cell>
          <cell r="AG835">
            <v>5310010</v>
          </cell>
          <cell r="AJ835" t="str">
            <v>Operating Permits</v>
          </cell>
          <cell r="AM835">
            <v>100</v>
          </cell>
        </row>
        <row r="836">
          <cell r="E836">
            <v>5303830</v>
          </cell>
          <cell r="H836" t="str">
            <v>Advertising</v>
          </cell>
          <cell r="K836">
            <v>98.5</v>
          </cell>
          <cell r="M836">
            <v>98.5</v>
          </cell>
          <cell r="AG836">
            <v>5310010</v>
          </cell>
          <cell r="AJ836" t="str">
            <v>Operating Permits</v>
          </cell>
          <cell r="AM836">
            <v>18964.080000000002</v>
          </cell>
        </row>
        <row r="837">
          <cell r="E837">
            <v>5303830</v>
          </cell>
          <cell r="H837" t="str">
            <v>Advertising</v>
          </cell>
          <cell r="K837">
            <v>15396.4</v>
          </cell>
          <cell r="M837">
            <v>3758.42</v>
          </cell>
          <cell r="AG837">
            <v>5310020</v>
          </cell>
          <cell r="AJ837" t="str">
            <v>Licensing Fees</v>
          </cell>
          <cell r="AM837">
            <v>209958.25</v>
          </cell>
        </row>
        <row r="838">
          <cell r="E838">
            <v>5303830</v>
          </cell>
          <cell r="H838" t="str">
            <v>Advertising</v>
          </cell>
          <cell r="K838">
            <v>34787.160000000003</v>
          </cell>
          <cell r="M838">
            <v>6119.99</v>
          </cell>
          <cell r="AG838">
            <v>5310020</v>
          </cell>
          <cell r="AJ838" t="str">
            <v>Licensing Fees</v>
          </cell>
          <cell r="AM838">
            <v>611</v>
          </cell>
        </row>
        <row r="839">
          <cell r="E839">
            <v>5303830</v>
          </cell>
          <cell r="H839" t="str">
            <v>Advertising</v>
          </cell>
          <cell r="K839">
            <v>62420.25</v>
          </cell>
          <cell r="M839">
            <v>62420.25</v>
          </cell>
          <cell r="AG839">
            <v>5310020</v>
          </cell>
          <cell r="AJ839" t="str">
            <v>Licensing Fees</v>
          </cell>
          <cell r="AM839">
            <v>3099.97</v>
          </cell>
        </row>
        <row r="840">
          <cell r="E840">
            <v>5308010</v>
          </cell>
          <cell r="H840" t="str">
            <v>Subscriptions</v>
          </cell>
          <cell r="K840">
            <v>159960.82999999999</v>
          </cell>
          <cell r="M840">
            <v>109644.57</v>
          </cell>
          <cell r="AG840">
            <v>5310020</v>
          </cell>
          <cell r="AJ840" t="str">
            <v>Licensing Fees</v>
          </cell>
          <cell r="AM840">
            <v>51852.97</v>
          </cell>
        </row>
        <row r="841">
          <cell r="E841">
            <v>5308010</v>
          </cell>
          <cell r="H841" t="str">
            <v>Subscriptions</v>
          </cell>
          <cell r="K841">
            <v>161</v>
          </cell>
          <cell r="M841">
            <v>9.5</v>
          </cell>
          <cell r="AG841">
            <v>5310020</v>
          </cell>
          <cell r="AJ841" t="str">
            <v>Licensing Fees</v>
          </cell>
          <cell r="AM841">
            <v>62335.72</v>
          </cell>
        </row>
        <row r="842">
          <cell r="E842">
            <v>5308010</v>
          </cell>
          <cell r="H842" t="str">
            <v>Subscriptions</v>
          </cell>
          <cell r="K842">
            <v>9100.35</v>
          </cell>
          <cell r="M842">
            <v>1971.82</v>
          </cell>
          <cell r="AG842">
            <v>5310030</v>
          </cell>
          <cell r="AJ842" t="str">
            <v>Regulatory Fees &amp; Assessments</v>
          </cell>
          <cell r="AM842">
            <v>1170950</v>
          </cell>
        </row>
        <row r="843">
          <cell r="E843">
            <v>5308010</v>
          </cell>
          <cell r="H843" t="str">
            <v>Subscriptions</v>
          </cell>
          <cell r="K843">
            <v>3922.84</v>
          </cell>
          <cell r="M843">
            <v>2598.34</v>
          </cell>
          <cell r="AG843">
            <v>5310030</v>
          </cell>
          <cell r="AJ843" t="str">
            <v>Regulatory Fees &amp; Assessments</v>
          </cell>
          <cell r="AM843">
            <v>9048.33</v>
          </cell>
        </row>
        <row r="844">
          <cell r="E844">
            <v>5308010</v>
          </cell>
          <cell r="H844" t="str">
            <v>Subscriptions</v>
          </cell>
          <cell r="K844">
            <v>5423.52</v>
          </cell>
          <cell r="M844">
            <v>1803.35</v>
          </cell>
          <cell r="AG844">
            <v>5310030</v>
          </cell>
          <cell r="AJ844" t="str">
            <v>Regulatory Fees &amp; Assessments</v>
          </cell>
          <cell r="AM844">
            <v>85343.53</v>
          </cell>
        </row>
        <row r="845">
          <cell r="E845">
            <v>5308020</v>
          </cell>
          <cell r="H845" t="str">
            <v>Professional Dues</v>
          </cell>
          <cell r="K845">
            <v>2697.7</v>
          </cell>
          <cell r="M845">
            <v>349.35</v>
          </cell>
          <cell r="AG845">
            <v>5310030</v>
          </cell>
          <cell r="AJ845" t="str">
            <v>Regulatory Fees &amp; Assessments</v>
          </cell>
          <cell r="AM845">
            <v>152354</v>
          </cell>
        </row>
        <row r="846">
          <cell r="E846">
            <v>5308020</v>
          </cell>
          <cell r="H846" t="str">
            <v>Professional Dues</v>
          </cell>
          <cell r="K846">
            <v>100</v>
          </cell>
          <cell r="M846">
            <v>0</v>
          </cell>
          <cell r="AG846">
            <v>5310040</v>
          </cell>
          <cell r="AJ846" t="str">
            <v>Directors Fees and Expenses</v>
          </cell>
          <cell r="AM846">
            <v>19500</v>
          </cell>
        </row>
        <row r="847">
          <cell r="E847">
            <v>5308020</v>
          </cell>
          <cell r="H847" t="str">
            <v>Professional Dues</v>
          </cell>
          <cell r="K847">
            <v>150</v>
          </cell>
          <cell r="M847">
            <v>150</v>
          </cell>
          <cell r="AG847">
            <v>5310050</v>
          </cell>
          <cell r="AJ847" t="str">
            <v>Environmental Fees</v>
          </cell>
          <cell r="AM847">
            <v>87475</v>
          </cell>
        </row>
        <row r="848">
          <cell r="E848">
            <v>5308020</v>
          </cell>
          <cell r="H848" t="str">
            <v>Professional Dues</v>
          </cell>
          <cell r="K848">
            <v>590</v>
          </cell>
          <cell r="M848">
            <v>300</v>
          </cell>
          <cell r="AG848">
            <v>5310050</v>
          </cell>
          <cell r="AJ848" t="str">
            <v>Environmental Fees</v>
          </cell>
          <cell r="AM848">
            <v>5593.37</v>
          </cell>
        </row>
        <row r="849">
          <cell r="E849">
            <v>5308040</v>
          </cell>
          <cell r="H849" t="str">
            <v>Industry Assoc Dues</v>
          </cell>
          <cell r="K849">
            <v>73413.48</v>
          </cell>
          <cell r="M849">
            <v>36706.74</v>
          </cell>
          <cell r="AG849">
            <v>5310050</v>
          </cell>
          <cell r="AJ849" t="str">
            <v>Environmental Fees</v>
          </cell>
          <cell r="AM849">
            <v>6327.5</v>
          </cell>
        </row>
        <row r="850">
          <cell r="E850">
            <v>5308040</v>
          </cell>
          <cell r="H850" t="str">
            <v>Industry Assoc Dues</v>
          </cell>
          <cell r="K850">
            <v>8832.2999999999993</v>
          </cell>
          <cell r="M850">
            <v>520</v>
          </cell>
          <cell r="AG850">
            <v>5310080</v>
          </cell>
          <cell r="AJ850" t="str">
            <v>Bank Fees</v>
          </cell>
          <cell r="AM850">
            <v>81935.25</v>
          </cell>
        </row>
        <row r="851">
          <cell r="E851">
            <v>5308040</v>
          </cell>
          <cell r="H851" t="str">
            <v>Industry Assoc Dues</v>
          </cell>
          <cell r="K851">
            <v>499</v>
          </cell>
          <cell r="M851">
            <v>0</v>
          </cell>
          <cell r="AG851">
            <v>5310080</v>
          </cell>
          <cell r="AJ851" t="str">
            <v>Bank Fees</v>
          </cell>
          <cell r="AM851">
            <v>9667.8700000000008</v>
          </cell>
        </row>
        <row r="852">
          <cell r="E852">
            <v>5308040</v>
          </cell>
          <cell r="H852" t="str">
            <v>Industry Assoc Dues</v>
          </cell>
          <cell r="K852">
            <v>7275</v>
          </cell>
          <cell r="M852">
            <v>3637.5</v>
          </cell>
          <cell r="AG852">
            <v>5310080</v>
          </cell>
          <cell r="AJ852" t="str">
            <v>Bank Fees</v>
          </cell>
          <cell r="AM852">
            <v>7545.52</v>
          </cell>
        </row>
        <row r="853">
          <cell r="E853">
            <v>5308090</v>
          </cell>
          <cell r="H853" t="str">
            <v>Other Dues&amp;Membershp</v>
          </cell>
          <cell r="K853">
            <v>392174.73</v>
          </cell>
          <cell r="M853">
            <v>112366.68</v>
          </cell>
          <cell r="AG853">
            <v>5310080</v>
          </cell>
          <cell r="AJ853" t="str">
            <v>Bank Fees</v>
          </cell>
          <cell r="AM853">
            <v>3756.35</v>
          </cell>
        </row>
        <row r="854">
          <cell r="E854">
            <v>5308090</v>
          </cell>
          <cell r="H854" t="str">
            <v>Other Dues&amp;Membershp</v>
          </cell>
          <cell r="K854">
            <v>2451.69</v>
          </cell>
          <cell r="M854">
            <v>657.99</v>
          </cell>
          <cell r="AG854">
            <v>5310080</v>
          </cell>
          <cell r="AJ854" t="str">
            <v>Bank Fees</v>
          </cell>
          <cell r="AM854">
            <v>1337.09</v>
          </cell>
        </row>
        <row r="855">
          <cell r="E855">
            <v>5308090</v>
          </cell>
          <cell r="H855" t="str">
            <v>Other Dues&amp;Membershp</v>
          </cell>
          <cell r="K855">
            <v>3.47</v>
          </cell>
          <cell r="M855">
            <v>3.47</v>
          </cell>
          <cell r="AG855">
            <v>5310080</v>
          </cell>
          <cell r="AJ855" t="str">
            <v>Bank Fees</v>
          </cell>
          <cell r="AM855">
            <v>50428.25</v>
          </cell>
        </row>
        <row r="856">
          <cell r="E856">
            <v>5308090</v>
          </cell>
          <cell r="H856" t="str">
            <v>Other Dues&amp;Membershp</v>
          </cell>
          <cell r="K856">
            <v>18942.14</v>
          </cell>
          <cell r="M856">
            <v>6439.26</v>
          </cell>
          <cell r="AG856">
            <v>5310080</v>
          </cell>
          <cell r="AJ856" t="str">
            <v>Bank Fees</v>
          </cell>
          <cell r="AM856">
            <v>4306.6000000000004</v>
          </cell>
        </row>
        <row r="857">
          <cell r="E857">
            <v>5308090</v>
          </cell>
          <cell r="H857" t="str">
            <v>Other Dues&amp;Membershp</v>
          </cell>
          <cell r="K857">
            <v>2515</v>
          </cell>
          <cell r="M857">
            <v>350</v>
          </cell>
          <cell r="AG857">
            <v>5310080</v>
          </cell>
          <cell r="AJ857" t="str">
            <v>Bank Fees</v>
          </cell>
          <cell r="AM857">
            <v>5114.87</v>
          </cell>
        </row>
        <row r="858">
          <cell r="E858">
            <v>5308090</v>
          </cell>
          <cell r="H858" t="str">
            <v>Other Dues&amp;Membershp</v>
          </cell>
          <cell r="K858">
            <v>48140.87</v>
          </cell>
          <cell r="M858">
            <v>16083.29</v>
          </cell>
          <cell r="AG858">
            <v>5310080</v>
          </cell>
          <cell r="AJ858" t="str">
            <v>Bank Fees</v>
          </cell>
          <cell r="AM858">
            <v>5725.69</v>
          </cell>
        </row>
        <row r="859">
          <cell r="E859">
            <v>5308991</v>
          </cell>
          <cell r="H859" t="str">
            <v>Misc Dues &amp; Subscriptions-2200</v>
          </cell>
          <cell r="K859">
            <v>5651.66</v>
          </cell>
          <cell r="M859">
            <v>2440.79</v>
          </cell>
          <cell r="AG859">
            <v>5310080</v>
          </cell>
          <cell r="AJ859" t="str">
            <v>Bank Fees</v>
          </cell>
          <cell r="AM859">
            <v>6846.18</v>
          </cell>
        </row>
        <row r="860">
          <cell r="E860">
            <v>5308991</v>
          </cell>
          <cell r="H860" t="str">
            <v>Misc Dues &amp; Subscriptions-2200</v>
          </cell>
          <cell r="K860">
            <v>144.74</v>
          </cell>
          <cell r="M860">
            <v>57.03</v>
          </cell>
          <cell r="AG860">
            <v>5310080</v>
          </cell>
          <cell r="AJ860" t="str">
            <v>Bank Fees</v>
          </cell>
          <cell r="AM860">
            <v>14653.77</v>
          </cell>
        </row>
        <row r="861">
          <cell r="E861">
            <v>5308991</v>
          </cell>
          <cell r="H861" t="str">
            <v>Misc Dues &amp; Subscriptions-2200</v>
          </cell>
          <cell r="K861">
            <v>19.309999999999999</v>
          </cell>
          <cell r="M861">
            <v>2.17</v>
          </cell>
          <cell r="AG861">
            <v>5310090</v>
          </cell>
          <cell r="AJ861" t="str">
            <v>Miscellaneous Fees</v>
          </cell>
          <cell r="AM861">
            <v>88455.7</v>
          </cell>
        </row>
        <row r="862">
          <cell r="E862">
            <v>5308991</v>
          </cell>
          <cell r="H862" t="str">
            <v>Misc Dues &amp; Subscriptions-2200</v>
          </cell>
          <cell r="K862">
            <v>45.75</v>
          </cell>
          <cell r="M862">
            <v>19.829999999999998</v>
          </cell>
          <cell r="AG862">
            <v>5310090</v>
          </cell>
          <cell r="AJ862" t="str">
            <v>Miscellaneous Fees</v>
          </cell>
          <cell r="AM862">
            <v>137.27000000000001</v>
          </cell>
        </row>
        <row r="863">
          <cell r="E863">
            <v>5308991</v>
          </cell>
          <cell r="H863" t="str">
            <v>Misc Dues &amp; Subscriptions-2200</v>
          </cell>
          <cell r="K863">
            <v>860.25</v>
          </cell>
          <cell r="M863">
            <v>374.78</v>
          </cell>
          <cell r="AG863">
            <v>5310090</v>
          </cell>
          <cell r="AJ863" t="str">
            <v>Miscellaneous Fees</v>
          </cell>
          <cell r="AM863">
            <v>277454.01</v>
          </cell>
        </row>
        <row r="864">
          <cell r="E864">
            <v>5308991</v>
          </cell>
          <cell r="H864" t="str">
            <v>Misc Dues &amp; Subscriptions-2200</v>
          </cell>
          <cell r="K864">
            <v>-6732.72</v>
          </cell>
          <cell r="M864">
            <v>-2895.76</v>
          </cell>
          <cell r="AG864">
            <v>5310090</v>
          </cell>
          <cell r="AJ864" t="str">
            <v>Miscellaneous Fees</v>
          </cell>
          <cell r="AM864">
            <v>674.91</v>
          </cell>
        </row>
        <row r="865">
          <cell r="E865">
            <v>5320140</v>
          </cell>
          <cell r="H865" t="str">
            <v>Land Rights &amp; Right of Way Fees</v>
          </cell>
          <cell r="K865">
            <v>223446.1</v>
          </cell>
          <cell r="M865">
            <v>142554.23999999999</v>
          </cell>
          <cell r="AG865">
            <v>5310090</v>
          </cell>
          <cell r="AJ865" t="str">
            <v>Miscellaneous Fees</v>
          </cell>
          <cell r="AM865">
            <v>49930.5</v>
          </cell>
        </row>
        <row r="866">
          <cell r="E866">
            <v>5320140</v>
          </cell>
          <cell r="H866" t="str">
            <v>Land Rights &amp; Right of Way Fees</v>
          </cell>
          <cell r="K866">
            <v>5422.28</v>
          </cell>
          <cell r="M866">
            <v>1300</v>
          </cell>
          <cell r="AG866">
            <v>5310991</v>
          </cell>
          <cell r="AJ866" t="str">
            <v>Misc Permits &amp; Fees-2200</v>
          </cell>
          <cell r="AM866">
            <v>6428.37</v>
          </cell>
        </row>
        <row r="867">
          <cell r="E867">
            <v>5320140</v>
          </cell>
          <cell r="H867" t="str">
            <v>Land Rights &amp; Right of Way Fees</v>
          </cell>
          <cell r="K867">
            <v>34330.75</v>
          </cell>
          <cell r="M867">
            <v>25209</v>
          </cell>
          <cell r="AG867">
            <v>5310991</v>
          </cell>
          <cell r="AJ867" t="str">
            <v>Misc Permits &amp; Fees-2200</v>
          </cell>
          <cell r="AM867">
            <v>114.16</v>
          </cell>
        </row>
        <row r="868">
          <cell r="E868">
            <v>5340210</v>
          </cell>
          <cell r="H868" t="str">
            <v>Royalty Expense - Flat Rate</v>
          </cell>
          <cell r="K868">
            <v>5738.08</v>
          </cell>
          <cell r="M868">
            <v>300</v>
          </cell>
          <cell r="AG868">
            <v>5310991</v>
          </cell>
          <cell r="AJ868" t="str">
            <v>Misc Permits &amp; Fees-2200</v>
          </cell>
          <cell r="AM868">
            <v>24.82</v>
          </cell>
        </row>
        <row r="869">
          <cell r="E869">
            <v>5340210</v>
          </cell>
          <cell r="H869" t="str">
            <v>Royalty Expense - Flat Rate</v>
          </cell>
          <cell r="K869">
            <v>125</v>
          </cell>
          <cell r="M869">
            <v>100</v>
          </cell>
          <cell r="AG869">
            <v>5310991</v>
          </cell>
          <cell r="AJ869" t="str">
            <v>Misc Permits &amp; Fees-2200</v>
          </cell>
          <cell r="AM869">
            <v>8.9499999999999993</v>
          </cell>
        </row>
        <row r="870">
          <cell r="E870">
            <v>5340210</v>
          </cell>
          <cell r="H870" t="str">
            <v>Royalty Expense - Flat Rate</v>
          </cell>
          <cell r="K870">
            <v>8407.36</v>
          </cell>
          <cell r="M870">
            <v>575</v>
          </cell>
          <cell r="AG870">
            <v>5310991</v>
          </cell>
          <cell r="AJ870" t="str">
            <v>Misc Permits &amp; Fees-2200</v>
          </cell>
          <cell r="AM870">
            <v>12.67</v>
          </cell>
        </row>
        <row r="871">
          <cell r="E871">
            <v>5399040</v>
          </cell>
          <cell r="H871" t="str">
            <v>Lost Discount Exp</v>
          </cell>
          <cell r="K871">
            <v>30893.55</v>
          </cell>
          <cell r="M871">
            <v>13403.89</v>
          </cell>
          <cell r="AG871">
            <v>5310991</v>
          </cell>
          <cell r="AJ871" t="str">
            <v>Misc Permits &amp; Fees-2200</v>
          </cell>
          <cell r="AM871">
            <v>170.9</v>
          </cell>
        </row>
        <row r="872">
          <cell r="E872">
            <v>5399040</v>
          </cell>
          <cell r="H872" t="str">
            <v>Lost Discount Exp</v>
          </cell>
          <cell r="K872">
            <v>11.83</v>
          </cell>
          <cell r="M872">
            <v>5.24</v>
          </cell>
          <cell r="AG872">
            <v>5310991</v>
          </cell>
          <cell r="AJ872" t="str">
            <v>Misc Permits &amp; Fees-2200</v>
          </cell>
          <cell r="AM872">
            <v>633.58000000000004</v>
          </cell>
        </row>
        <row r="873">
          <cell r="E873">
            <v>5399040</v>
          </cell>
          <cell r="H873" t="str">
            <v>Lost Discount Exp</v>
          </cell>
          <cell r="K873">
            <v>2</v>
          </cell>
          <cell r="M873">
            <v>0.99</v>
          </cell>
          <cell r="AG873">
            <v>5310991</v>
          </cell>
          <cell r="AJ873" t="str">
            <v>Misc Permits &amp; Fees-2200</v>
          </cell>
          <cell r="AM873">
            <v>-7393.45</v>
          </cell>
        </row>
        <row r="874">
          <cell r="E874">
            <v>5399040</v>
          </cell>
          <cell r="H874" t="str">
            <v>Lost Discount Exp</v>
          </cell>
          <cell r="K874">
            <v>50.2</v>
          </cell>
          <cell r="M874">
            <v>11.62</v>
          </cell>
          <cell r="AG874">
            <v>6104050</v>
          </cell>
          <cell r="AJ874" t="str">
            <v>Rental Income - Non-Utility Operations</v>
          </cell>
          <cell r="AM874">
            <v>-1290288.22</v>
          </cell>
        </row>
        <row r="875">
          <cell r="E875">
            <v>5399040</v>
          </cell>
          <cell r="H875" t="str">
            <v>Lost Discount Exp</v>
          </cell>
          <cell r="K875">
            <v>8752.9599999999991</v>
          </cell>
          <cell r="M875">
            <v>4728.5200000000004</v>
          </cell>
          <cell r="AG875" t="str">
            <v xml:space="preserve">  TOTAL INSURANCE, LEASES, PERMITS &amp; FEES</v>
          </cell>
          <cell r="AM875">
            <v>12711425.23</v>
          </cell>
        </row>
        <row r="876">
          <cell r="E876">
            <v>5399050</v>
          </cell>
          <cell r="H876" t="str">
            <v>Regulatory Deferrals/Amortization</v>
          </cell>
          <cell r="K876">
            <v>-5090730.43</v>
          </cell>
          <cell r="M876">
            <v>-1809922.37</v>
          </cell>
          <cell r="AG876" t="str">
            <v>OTHER MISCELLANEOUS EXPENSES</v>
          </cell>
        </row>
        <row r="877">
          <cell r="E877">
            <v>5399050</v>
          </cell>
          <cell r="H877" t="str">
            <v>Regulatory Deferrals/Amortization</v>
          </cell>
          <cell r="K877">
            <v>-842665.26</v>
          </cell>
          <cell r="M877">
            <v>-282353.98</v>
          </cell>
          <cell r="AG877">
            <v>5302010</v>
          </cell>
          <cell r="AJ877" t="str">
            <v>Travel Expense</v>
          </cell>
          <cell r="AM877">
            <v>41061.629999999997</v>
          </cell>
        </row>
        <row r="878">
          <cell r="E878">
            <v>5399060</v>
          </cell>
          <cell r="H878" t="str">
            <v>Contributions in Aid of Construction -</v>
          </cell>
          <cell r="K878">
            <v>-44696</v>
          </cell>
          <cell r="M878">
            <v>-16529</v>
          </cell>
          <cell r="AG878">
            <v>5302010</v>
          </cell>
          <cell r="AJ878" t="str">
            <v>Travel Expense</v>
          </cell>
          <cell r="AM878">
            <v>204.34</v>
          </cell>
        </row>
        <row r="879">
          <cell r="E879">
            <v>5399060</v>
          </cell>
          <cell r="H879" t="str">
            <v>Contributions in Aid of Construction -</v>
          </cell>
          <cell r="K879">
            <v>-50500</v>
          </cell>
          <cell r="M879">
            <v>-50500</v>
          </cell>
          <cell r="AG879">
            <v>5302010</v>
          </cell>
          <cell r="AJ879" t="str">
            <v>Travel Expense</v>
          </cell>
          <cell r="AM879">
            <v>1.91</v>
          </cell>
        </row>
        <row r="880">
          <cell r="E880">
            <v>5399065</v>
          </cell>
          <cell r="H880" t="str">
            <v>Expense Reimbursements from Customers</v>
          </cell>
          <cell r="K880">
            <v>-19803.39</v>
          </cell>
          <cell r="M880">
            <v>-19803.39</v>
          </cell>
          <cell r="AG880">
            <v>5302010</v>
          </cell>
          <cell r="AJ880" t="str">
            <v>Travel Expense</v>
          </cell>
          <cell r="AM880">
            <v>8165.62</v>
          </cell>
        </row>
        <row r="881">
          <cell r="E881">
            <v>5399065</v>
          </cell>
          <cell r="H881" t="str">
            <v>Expense Reimbursements from Customers</v>
          </cell>
          <cell r="K881">
            <v>-46415.93</v>
          </cell>
          <cell r="M881">
            <v>-24.93</v>
          </cell>
          <cell r="AG881">
            <v>5302010</v>
          </cell>
          <cell r="AJ881" t="str">
            <v>Travel Expense</v>
          </cell>
          <cell r="AM881">
            <v>21684.58</v>
          </cell>
        </row>
        <row r="882">
          <cell r="E882">
            <v>5399065</v>
          </cell>
          <cell r="H882" t="str">
            <v>Expense Reimbursements from Customers</v>
          </cell>
          <cell r="K882">
            <v>-227077.72</v>
          </cell>
          <cell r="M882">
            <v>0</v>
          </cell>
          <cell r="AG882">
            <v>5302010</v>
          </cell>
          <cell r="AJ882" t="str">
            <v>Travel Expense</v>
          </cell>
          <cell r="AM882">
            <v>1601.66</v>
          </cell>
        </row>
        <row r="883">
          <cell r="E883">
            <v>5399065</v>
          </cell>
          <cell r="H883" t="str">
            <v>Expense Reimbursements from Customers</v>
          </cell>
          <cell r="K883">
            <v>-41900.44</v>
          </cell>
          <cell r="M883">
            <v>0</v>
          </cell>
          <cell r="AG883">
            <v>5302015</v>
          </cell>
          <cell r="AJ883" t="str">
            <v>Travel - Meals (50% Non-Deductible)</v>
          </cell>
          <cell r="AM883">
            <v>923.02</v>
          </cell>
        </row>
        <row r="884">
          <cell r="E884">
            <v>5399074</v>
          </cell>
          <cell r="H884" t="str">
            <v>Vehicle Purchases</v>
          </cell>
          <cell r="K884">
            <v>2558253.38</v>
          </cell>
          <cell r="M884">
            <v>2497461.04</v>
          </cell>
          <cell r="AG884">
            <v>5302015</v>
          </cell>
          <cell r="AJ884" t="str">
            <v>Travel - Meals (50% Non-Deductible)</v>
          </cell>
          <cell r="AM884">
            <v>200.65</v>
          </cell>
        </row>
        <row r="885">
          <cell r="E885">
            <v>5399074</v>
          </cell>
          <cell r="H885" t="str">
            <v>Vehicle Purchases</v>
          </cell>
          <cell r="K885">
            <v>256093.69</v>
          </cell>
          <cell r="M885">
            <v>215900.85</v>
          </cell>
          <cell r="AG885">
            <v>5302015</v>
          </cell>
          <cell r="AJ885" t="str">
            <v>Travel - Meals (50% Non-Deductible)</v>
          </cell>
          <cell r="AM885">
            <v>4995.4399999999996</v>
          </cell>
        </row>
        <row r="886">
          <cell r="E886">
            <v>5399074</v>
          </cell>
          <cell r="H886" t="str">
            <v>Vehicle Purchases</v>
          </cell>
          <cell r="K886">
            <v>608864.91</v>
          </cell>
          <cell r="M886">
            <v>511414.21</v>
          </cell>
          <cell r="AG886">
            <v>5302015</v>
          </cell>
          <cell r="AJ886" t="str">
            <v>Travel - Meals (50% Non-Deductible)</v>
          </cell>
          <cell r="AM886">
            <v>1656.95</v>
          </cell>
        </row>
        <row r="887">
          <cell r="E887">
            <v>5399075</v>
          </cell>
          <cell r="H887" t="str">
            <v>Vehicle Billing - Interco</v>
          </cell>
          <cell r="K887">
            <v>-71460.899999999994</v>
          </cell>
          <cell r="M887">
            <v>-35730.449999999997</v>
          </cell>
          <cell r="AG887">
            <v>5302020</v>
          </cell>
          <cell r="AJ887" t="str">
            <v>Entertainment Expense</v>
          </cell>
          <cell r="AM887">
            <v>296339.57</v>
          </cell>
        </row>
        <row r="888">
          <cell r="E888">
            <v>5399075</v>
          </cell>
          <cell r="H888" t="str">
            <v>Vehicle Billing - Interco</v>
          </cell>
          <cell r="K888">
            <v>78151.320000000007</v>
          </cell>
          <cell r="M888">
            <v>39075.660000000003</v>
          </cell>
          <cell r="AG888">
            <v>5302020</v>
          </cell>
          <cell r="AJ888" t="str">
            <v>Entertainment Expense</v>
          </cell>
          <cell r="AM888">
            <v>0.15</v>
          </cell>
        </row>
        <row r="889">
          <cell r="E889">
            <v>5399075</v>
          </cell>
          <cell r="H889" t="str">
            <v>Vehicle Billing - Interco</v>
          </cell>
          <cell r="K889">
            <v>-6690.42</v>
          </cell>
          <cell r="M889">
            <v>-3345.21</v>
          </cell>
          <cell r="AG889">
            <v>5302020</v>
          </cell>
          <cell r="AJ889" t="str">
            <v>Entertainment Expense</v>
          </cell>
          <cell r="AM889">
            <v>0.04</v>
          </cell>
        </row>
        <row r="890">
          <cell r="E890">
            <v>5399076</v>
          </cell>
          <cell r="H890" t="str">
            <v>Vehicle Usage - 2200</v>
          </cell>
          <cell r="K890">
            <v>62862.42</v>
          </cell>
          <cell r="M890">
            <v>31096.04</v>
          </cell>
          <cell r="AG890">
            <v>5302020</v>
          </cell>
          <cell r="AJ890" t="str">
            <v>Entertainment Expense</v>
          </cell>
          <cell r="AM890">
            <v>160</v>
          </cell>
        </row>
        <row r="891">
          <cell r="E891">
            <v>5399076</v>
          </cell>
          <cell r="H891" t="str">
            <v>Vehicle Usage - 2200</v>
          </cell>
          <cell r="K891">
            <v>1321.37</v>
          </cell>
          <cell r="M891">
            <v>656.57</v>
          </cell>
          <cell r="AG891">
            <v>5302020</v>
          </cell>
          <cell r="AJ891" t="str">
            <v>Entertainment Expense</v>
          </cell>
          <cell r="AM891">
            <v>2321.79</v>
          </cell>
        </row>
        <row r="892">
          <cell r="E892">
            <v>5399076</v>
          </cell>
          <cell r="H892" t="str">
            <v>Vehicle Usage - 2200</v>
          </cell>
          <cell r="K892">
            <v>316.27999999999997</v>
          </cell>
          <cell r="M892">
            <v>156.02000000000001</v>
          </cell>
          <cell r="AG892">
            <v>5302020</v>
          </cell>
          <cell r="AJ892" t="str">
            <v>Entertainment Expense</v>
          </cell>
          <cell r="AM892">
            <v>29252.48</v>
          </cell>
        </row>
        <row r="893">
          <cell r="E893">
            <v>5399076</v>
          </cell>
          <cell r="H893" t="str">
            <v>Vehicle Usage - 2200</v>
          </cell>
          <cell r="K893">
            <v>115.19</v>
          </cell>
          <cell r="M893">
            <v>81.02</v>
          </cell>
          <cell r="AG893">
            <v>5302021</v>
          </cell>
          <cell r="AJ893" t="str">
            <v>Entertainment Expense - Non-Deductible</v>
          </cell>
          <cell r="AM893">
            <v>55175.57</v>
          </cell>
        </row>
        <row r="894">
          <cell r="E894">
            <v>5399076</v>
          </cell>
          <cell r="H894" t="str">
            <v>Vehicle Usage - 2200</v>
          </cell>
          <cell r="K894">
            <v>8251.15</v>
          </cell>
          <cell r="M894">
            <v>4035.91</v>
          </cell>
          <cell r="AG894">
            <v>5302021</v>
          </cell>
          <cell r="AJ894" t="str">
            <v>Entertainment Expense - Non-Deductible</v>
          </cell>
          <cell r="AM894">
            <v>133.44</v>
          </cell>
        </row>
        <row r="895">
          <cell r="E895">
            <v>5399076</v>
          </cell>
          <cell r="H895" t="str">
            <v>Vehicle Usage - 2200</v>
          </cell>
          <cell r="K895">
            <v>-72879.77</v>
          </cell>
          <cell r="M895">
            <v>-36031.72</v>
          </cell>
          <cell r="AG895">
            <v>5302021</v>
          </cell>
          <cell r="AJ895" t="str">
            <v>Entertainment Expense - Non-Deductible</v>
          </cell>
          <cell r="AM895">
            <v>2317.85</v>
          </cell>
        </row>
        <row r="896">
          <cell r="E896">
            <v>5399200</v>
          </cell>
          <cell r="H896" t="str">
            <v>Penalties - Operating - Non-deductible</v>
          </cell>
          <cell r="K896">
            <v>20000</v>
          </cell>
          <cell r="M896">
            <v>16000</v>
          </cell>
          <cell r="AG896">
            <v>5302021</v>
          </cell>
          <cell r="AJ896" t="str">
            <v>Entertainment Expense - Non-Deductible</v>
          </cell>
          <cell r="AM896">
            <v>150</v>
          </cell>
        </row>
        <row r="897">
          <cell r="E897">
            <v>5399900</v>
          </cell>
          <cell r="H897" t="str">
            <v>Miscellaneous Expense</v>
          </cell>
          <cell r="K897">
            <v>52213.59</v>
          </cell>
          <cell r="M897">
            <v>22226.11</v>
          </cell>
          <cell r="AG897">
            <v>5302021</v>
          </cell>
          <cell r="AJ897" t="str">
            <v>Entertainment Expense - Non-Deductible</v>
          </cell>
          <cell r="AM897">
            <v>11377.89</v>
          </cell>
        </row>
        <row r="898">
          <cell r="E898">
            <v>5399900</v>
          </cell>
          <cell r="H898" t="str">
            <v>Miscellaneous Expense</v>
          </cell>
          <cell r="K898">
            <v>6105.91</v>
          </cell>
          <cell r="M898">
            <v>3269.73</v>
          </cell>
          <cell r="AG898">
            <v>5302021</v>
          </cell>
          <cell r="AJ898" t="str">
            <v>Entertainment Expense - Non-Deductible</v>
          </cell>
          <cell r="AM898">
            <v>733.7</v>
          </cell>
        </row>
        <row r="899">
          <cell r="E899">
            <v>5399900</v>
          </cell>
          <cell r="H899" t="str">
            <v>Miscellaneous Expense</v>
          </cell>
          <cell r="K899">
            <v>103.03</v>
          </cell>
          <cell r="M899">
            <v>4.5599999999999996</v>
          </cell>
          <cell r="AG899">
            <v>5302091</v>
          </cell>
          <cell r="AJ899" t="str">
            <v>Travel &amp; Entertainment Expense 2200</v>
          </cell>
          <cell r="AM899">
            <v>26295.73</v>
          </cell>
        </row>
        <row r="900">
          <cell r="E900">
            <v>5399900</v>
          </cell>
          <cell r="H900" t="str">
            <v>Miscellaneous Expense</v>
          </cell>
          <cell r="K900">
            <v>9150.44</v>
          </cell>
          <cell r="M900">
            <v>5316.14</v>
          </cell>
          <cell r="AG900">
            <v>5302091</v>
          </cell>
          <cell r="AJ900" t="str">
            <v>Travel &amp; Entertainment Expense 2200</v>
          </cell>
          <cell r="AM900">
            <v>557.38</v>
          </cell>
        </row>
        <row r="901">
          <cell r="E901">
            <v>5399900</v>
          </cell>
          <cell r="H901" t="str">
            <v>Miscellaneous Expense</v>
          </cell>
          <cell r="K901">
            <v>630.36</v>
          </cell>
          <cell r="M901">
            <v>-307.7</v>
          </cell>
          <cell r="AG901">
            <v>5302091</v>
          </cell>
          <cell r="AJ901" t="str">
            <v>Travel &amp; Entertainment Expense 2200</v>
          </cell>
          <cell r="AM901">
            <v>90.74</v>
          </cell>
        </row>
        <row r="902">
          <cell r="E902">
            <v>5399900</v>
          </cell>
          <cell r="H902" t="str">
            <v>Miscellaneous Expense</v>
          </cell>
          <cell r="K902">
            <v>9973.5300000000007</v>
          </cell>
          <cell r="M902">
            <v>5050.4799999999996</v>
          </cell>
          <cell r="AG902">
            <v>5302091</v>
          </cell>
          <cell r="AJ902" t="str">
            <v>Travel &amp; Entertainment Expense 2200</v>
          </cell>
          <cell r="AM902">
            <v>7.15</v>
          </cell>
        </row>
        <row r="903">
          <cell r="E903">
            <v>5399920</v>
          </cell>
          <cell r="H903" t="str">
            <v>Miscellaneous Expense - Warranty Provis</v>
          </cell>
          <cell r="K903">
            <v>433915.75</v>
          </cell>
          <cell r="M903">
            <v>220764.7</v>
          </cell>
          <cell r="AG903">
            <v>5302091</v>
          </cell>
          <cell r="AJ903" t="str">
            <v>Travel &amp; Entertainment Expense 2200</v>
          </cell>
          <cell r="AM903">
            <v>7.1</v>
          </cell>
        </row>
        <row r="904">
          <cell r="E904">
            <v>5399920</v>
          </cell>
          <cell r="H904" t="str">
            <v>Miscellaneous Expense - Warranty Provis</v>
          </cell>
          <cell r="K904">
            <v>23389.75</v>
          </cell>
          <cell r="M904">
            <v>11861.11</v>
          </cell>
          <cell r="AG904">
            <v>5302091</v>
          </cell>
          <cell r="AJ904" t="str">
            <v>Travel &amp; Entertainment Expense 2200</v>
          </cell>
          <cell r="AM904">
            <v>652.98</v>
          </cell>
        </row>
        <row r="905">
          <cell r="E905">
            <v>5399991</v>
          </cell>
          <cell r="H905" t="str">
            <v>Miscellaneous Expense 2200</v>
          </cell>
          <cell r="K905">
            <v>199.55</v>
          </cell>
          <cell r="M905">
            <v>-212.37</v>
          </cell>
          <cell r="AG905">
            <v>5302091</v>
          </cell>
          <cell r="AJ905" t="str">
            <v>Travel &amp; Entertainment Expense 2200</v>
          </cell>
          <cell r="AM905">
            <v>3124.27</v>
          </cell>
        </row>
        <row r="906">
          <cell r="E906">
            <v>5399991</v>
          </cell>
          <cell r="H906" t="str">
            <v>Miscellaneous Expense 2200</v>
          </cell>
          <cell r="K906">
            <v>4.3</v>
          </cell>
          <cell r="M906">
            <v>-4.74</v>
          </cell>
          <cell r="AG906">
            <v>5302091</v>
          </cell>
          <cell r="AJ906" t="str">
            <v>Travel &amp; Entertainment Expense 2200</v>
          </cell>
          <cell r="AM906">
            <v>-30735.35</v>
          </cell>
        </row>
        <row r="907">
          <cell r="E907">
            <v>5399991</v>
          </cell>
          <cell r="H907" t="str">
            <v>Miscellaneous Expense 2200</v>
          </cell>
          <cell r="K907">
            <v>1.36</v>
          </cell>
          <cell r="M907">
            <v>-1.1000000000000001</v>
          </cell>
          <cell r="AG907">
            <v>5302940</v>
          </cell>
          <cell r="AJ907" t="str">
            <v>Safety Functions Expense</v>
          </cell>
          <cell r="AM907">
            <v>156877.69</v>
          </cell>
        </row>
        <row r="908">
          <cell r="E908">
            <v>5399991</v>
          </cell>
          <cell r="H908" t="str">
            <v>Miscellaneous Expense 2200</v>
          </cell>
          <cell r="K908">
            <v>-5.33</v>
          </cell>
          <cell r="M908">
            <v>-5.33</v>
          </cell>
          <cell r="AG908">
            <v>5302940</v>
          </cell>
          <cell r="AJ908" t="str">
            <v>Safety Functions Expense</v>
          </cell>
          <cell r="AM908">
            <v>5228.5200000000004</v>
          </cell>
        </row>
        <row r="909">
          <cell r="E909">
            <v>5399991</v>
          </cell>
          <cell r="H909" t="str">
            <v>Miscellaneous Expense 2200</v>
          </cell>
          <cell r="K909">
            <v>30.54</v>
          </cell>
          <cell r="M909">
            <v>-24.83</v>
          </cell>
          <cell r="AG909">
            <v>5302940</v>
          </cell>
          <cell r="AJ909" t="str">
            <v>Safety Functions Expense</v>
          </cell>
          <cell r="AM909">
            <v>5284.46</v>
          </cell>
        </row>
        <row r="910">
          <cell r="E910">
            <v>5399991</v>
          </cell>
          <cell r="H910" t="str">
            <v>Miscellaneous Expense 2200</v>
          </cell>
          <cell r="K910">
            <v>-229.3</v>
          </cell>
          <cell r="M910">
            <v>249.49</v>
          </cell>
          <cell r="AG910">
            <v>5302940</v>
          </cell>
          <cell r="AJ910" t="str">
            <v>Safety Functions Expense</v>
          </cell>
          <cell r="AM910">
            <v>1120.56</v>
          </cell>
        </row>
        <row r="911">
          <cell r="E911">
            <v>5399997</v>
          </cell>
          <cell r="H911" t="str">
            <v>Project Clearing Account - Entry</v>
          </cell>
          <cell r="K911">
            <v>1371432.7</v>
          </cell>
          <cell r="M911">
            <v>1385293.72</v>
          </cell>
          <cell r="AG911">
            <v>5302940</v>
          </cell>
          <cell r="AJ911" t="str">
            <v>Safety Functions Expense</v>
          </cell>
          <cell r="AM911">
            <v>11185</v>
          </cell>
        </row>
        <row r="912">
          <cell r="E912">
            <v>5399997</v>
          </cell>
          <cell r="H912" t="str">
            <v>Project Clearing Account - Entry</v>
          </cell>
          <cell r="K912">
            <v>-4750</v>
          </cell>
          <cell r="M912">
            <v>-250</v>
          </cell>
          <cell r="AG912">
            <v>5302940</v>
          </cell>
          <cell r="AJ912" t="str">
            <v>Safety Functions Expense</v>
          </cell>
          <cell r="AM912">
            <v>19494.72</v>
          </cell>
        </row>
        <row r="913">
          <cell r="E913">
            <v>5399997</v>
          </cell>
          <cell r="H913" t="str">
            <v>Project Clearing Account - Entry</v>
          </cell>
          <cell r="K913">
            <v>143225.97</v>
          </cell>
          <cell r="M913">
            <v>144036.24</v>
          </cell>
          <cell r="AG913">
            <v>5303830</v>
          </cell>
          <cell r="AJ913" t="str">
            <v>Advertising</v>
          </cell>
          <cell r="AM913">
            <v>952166.72</v>
          </cell>
        </row>
        <row r="914">
          <cell r="E914">
            <v>5399998</v>
          </cell>
          <cell r="H914" t="str">
            <v>Project Clearing Account - Settlement</v>
          </cell>
          <cell r="K914">
            <v>-1396224.31</v>
          </cell>
          <cell r="M914">
            <v>-1412071.94</v>
          </cell>
          <cell r="AG914">
            <v>5303830</v>
          </cell>
          <cell r="AJ914" t="str">
            <v>Advertising</v>
          </cell>
          <cell r="AM914">
            <v>22.86</v>
          </cell>
        </row>
        <row r="915">
          <cell r="E915">
            <v>5399998</v>
          </cell>
          <cell r="H915" t="str">
            <v>Project Clearing Account - Settlement</v>
          </cell>
          <cell r="K915">
            <v>-559.52</v>
          </cell>
          <cell r="M915">
            <v>-546.25</v>
          </cell>
          <cell r="AG915">
            <v>5303830</v>
          </cell>
          <cell r="AJ915" t="str">
            <v>Advertising</v>
          </cell>
          <cell r="AM915">
            <v>98.5</v>
          </cell>
        </row>
        <row r="916">
          <cell r="E916">
            <v>5399998</v>
          </cell>
          <cell r="H916" t="str">
            <v>Project Clearing Account - Settlement</v>
          </cell>
          <cell r="K916">
            <v>-126.48</v>
          </cell>
          <cell r="M916">
            <v>-126.48</v>
          </cell>
          <cell r="AG916">
            <v>5303830</v>
          </cell>
          <cell r="AJ916" t="str">
            <v>Advertising</v>
          </cell>
          <cell r="AM916">
            <v>61668.78</v>
          </cell>
        </row>
        <row r="917">
          <cell r="E917">
            <v>5399998</v>
          </cell>
          <cell r="H917" t="str">
            <v>Project Clearing Account - Settlement</v>
          </cell>
          <cell r="K917">
            <v>3799.62</v>
          </cell>
          <cell r="M917">
            <v>-700.38</v>
          </cell>
          <cell r="AG917">
            <v>5303830</v>
          </cell>
          <cell r="AJ917" t="str">
            <v>Advertising</v>
          </cell>
          <cell r="AM917">
            <v>15396.4</v>
          </cell>
        </row>
        <row r="918">
          <cell r="E918">
            <v>5399998</v>
          </cell>
          <cell r="H918" t="str">
            <v>Project Clearing Account - Settlement</v>
          </cell>
          <cell r="K918">
            <v>-145879.9</v>
          </cell>
          <cell r="M918">
            <v>-146690.17000000001</v>
          </cell>
          <cell r="AG918">
            <v>5303830</v>
          </cell>
          <cell r="AJ918" t="str">
            <v>Advertising</v>
          </cell>
          <cell r="AM918">
            <v>34787.160000000003</v>
          </cell>
        </row>
        <row r="919">
          <cell r="E919">
            <v>5399999</v>
          </cell>
          <cell r="H919" t="str">
            <v>Capitalized Other-PROJ SETTLMT USE ONLY</v>
          </cell>
          <cell r="K919">
            <v>-35509948.68</v>
          </cell>
          <cell r="M919">
            <v>-20315841.5</v>
          </cell>
          <cell r="AG919">
            <v>5303830</v>
          </cell>
          <cell r="AJ919" t="str">
            <v>Advertising</v>
          </cell>
          <cell r="AM919">
            <v>62420.25</v>
          </cell>
        </row>
        <row r="920">
          <cell r="E920">
            <v>5399999</v>
          </cell>
          <cell r="H920" t="str">
            <v>Capitalized Other-PROJ SETTLMT USE ONLY</v>
          </cell>
          <cell r="K920">
            <v>-129946.71</v>
          </cell>
          <cell r="M920">
            <v>-48789.51</v>
          </cell>
          <cell r="AG920">
            <v>5308010</v>
          </cell>
          <cell r="AJ920" t="str">
            <v>Subscriptions</v>
          </cell>
          <cell r="AM920">
            <v>159960.82999999999</v>
          </cell>
        </row>
        <row r="921">
          <cell r="E921">
            <v>5399999</v>
          </cell>
          <cell r="H921" t="str">
            <v>Capitalized Other-PROJ SETTLMT USE ONLY</v>
          </cell>
          <cell r="K921">
            <v>-14865.98</v>
          </cell>
          <cell r="M921">
            <v>-5145.63</v>
          </cell>
          <cell r="AG921">
            <v>5308010</v>
          </cell>
          <cell r="AJ921" t="str">
            <v>Subscriptions</v>
          </cell>
          <cell r="AM921">
            <v>161</v>
          </cell>
        </row>
        <row r="922">
          <cell r="E922">
            <v>5399999</v>
          </cell>
          <cell r="H922" t="str">
            <v>Capitalized Other-PROJ SETTLMT USE ONLY</v>
          </cell>
          <cell r="K922">
            <v>-1088378.3400000001</v>
          </cell>
          <cell r="M922">
            <v>-802424.24</v>
          </cell>
          <cell r="AG922">
            <v>5308010</v>
          </cell>
          <cell r="AJ922" t="str">
            <v>Subscriptions</v>
          </cell>
          <cell r="AM922">
            <v>9100.35</v>
          </cell>
        </row>
        <row r="923">
          <cell r="E923">
            <v>5399999</v>
          </cell>
          <cell r="H923" t="str">
            <v>Capitalized Other-PROJ SETTLMT USE ONLY</v>
          </cell>
          <cell r="K923">
            <v>-12295.62</v>
          </cell>
          <cell r="M923">
            <v>-2939.76</v>
          </cell>
          <cell r="AG923">
            <v>5308010</v>
          </cell>
          <cell r="AJ923" t="str">
            <v>Subscriptions</v>
          </cell>
          <cell r="AM923">
            <v>3922.84</v>
          </cell>
        </row>
        <row r="924">
          <cell r="E924">
            <v>5399999</v>
          </cell>
          <cell r="H924" t="str">
            <v>Capitalized Other-PROJ SETTLMT USE ONLY</v>
          </cell>
          <cell r="K924">
            <v>-3659250.6</v>
          </cell>
          <cell r="M924">
            <v>-1806984.71</v>
          </cell>
          <cell r="AG924">
            <v>5308010</v>
          </cell>
          <cell r="AJ924" t="str">
            <v>Subscriptions</v>
          </cell>
          <cell r="AM924">
            <v>5423.52</v>
          </cell>
        </row>
        <row r="925">
          <cell r="E925">
            <v>6201010</v>
          </cell>
          <cell r="H925" t="str">
            <v>Donations - 501(c)(3)</v>
          </cell>
          <cell r="K925">
            <v>58271.92</v>
          </cell>
          <cell r="M925">
            <v>42655.05</v>
          </cell>
          <cell r="AG925">
            <v>5308020</v>
          </cell>
          <cell r="AJ925" t="str">
            <v>Professional Dues</v>
          </cell>
          <cell r="AM925">
            <v>2697.7</v>
          </cell>
        </row>
        <row r="926">
          <cell r="E926">
            <v>6201010</v>
          </cell>
          <cell r="H926" t="str">
            <v>Donations - 501(c)(3)</v>
          </cell>
          <cell r="K926">
            <v>52.55</v>
          </cell>
          <cell r="M926">
            <v>0</v>
          </cell>
          <cell r="AG926">
            <v>5308020</v>
          </cell>
          <cell r="AJ926" t="str">
            <v>Professional Dues</v>
          </cell>
          <cell r="AM926">
            <v>100</v>
          </cell>
        </row>
        <row r="927">
          <cell r="E927">
            <v>6201010</v>
          </cell>
          <cell r="H927" t="str">
            <v>Donations - 501(c)(3)</v>
          </cell>
          <cell r="K927">
            <v>687.02</v>
          </cell>
          <cell r="M927">
            <v>43.85</v>
          </cell>
          <cell r="AG927">
            <v>5308020</v>
          </cell>
          <cell r="AJ927" t="str">
            <v>Professional Dues</v>
          </cell>
          <cell r="AM927">
            <v>150</v>
          </cell>
        </row>
        <row r="928">
          <cell r="E928">
            <v>6201040</v>
          </cell>
          <cell r="H928" t="str">
            <v>Donations - Non 501(c)(3)</v>
          </cell>
          <cell r="K928">
            <v>50000</v>
          </cell>
          <cell r="M928">
            <v>0</v>
          </cell>
          <cell r="AG928">
            <v>5308020</v>
          </cell>
          <cell r="AJ928" t="str">
            <v>Professional Dues</v>
          </cell>
          <cell r="AM928">
            <v>590</v>
          </cell>
        </row>
        <row r="929">
          <cell r="E929">
            <v>6201040</v>
          </cell>
          <cell r="H929" t="str">
            <v>Donations - Non 501(c)(3)</v>
          </cell>
          <cell r="K929">
            <v>475</v>
          </cell>
          <cell r="M929">
            <v>100</v>
          </cell>
          <cell r="AG929">
            <v>5308040</v>
          </cell>
          <cell r="AJ929" t="str">
            <v>Industry Assoc Dues</v>
          </cell>
          <cell r="AM929">
            <v>73413.48</v>
          </cell>
        </row>
        <row r="930">
          <cell r="E930">
            <v>6201070</v>
          </cell>
          <cell r="H930" t="str">
            <v>Donation Dollar Energy Fund</v>
          </cell>
          <cell r="K930">
            <v>457709</v>
          </cell>
          <cell r="M930">
            <v>457709</v>
          </cell>
          <cell r="AG930">
            <v>5308040</v>
          </cell>
          <cell r="AJ930" t="str">
            <v>Industry Assoc Dues</v>
          </cell>
          <cell r="AM930">
            <v>8832.2999999999993</v>
          </cell>
        </row>
        <row r="931">
          <cell r="E931">
            <v>6201070</v>
          </cell>
          <cell r="H931" t="str">
            <v>Donation Dollar Energy Fund</v>
          </cell>
          <cell r="K931">
            <v>45000</v>
          </cell>
          <cell r="M931">
            <v>0</v>
          </cell>
          <cell r="AG931">
            <v>5308040</v>
          </cell>
          <cell r="AJ931" t="str">
            <v>Industry Assoc Dues</v>
          </cell>
          <cell r="AM931">
            <v>499</v>
          </cell>
        </row>
        <row r="932">
          <cell r="E932">
            <v>6202020</v>
          </cell>
          <cell r="H932" t="str">
            <v>Civic/Politic Activities</v>
          </cell>
          <cell r="K932">
            <v>26061.39</v>
          </cell>
          <cell r="M932">
            <v>9587.1299999999992</v>
          </cell>
          <cell r="AG932">
            <v>5308040</v>
          </cell>
          <cell r="AJ932" t="str">
            <v>Industry Assoc Dues</v>
          </cell>
          <cell r="AM932">
            <v>7275</v>
          </cell>
        </row>
        <row r="933">
          <cell r="E933">
            <v>6202020</v>
          </cell>
          <cell r="H933" t="str">
            <v>Civic/Politic Activities</v>
          </cell>
          <cell r="K933">
            <v>128.28</v>
          </cell>
          <cell r="M933">
            <v>42.76</v>
          </cell>
          <cell r="AG933">
            <v>5308090</v>
          </cell>
          <cell r="AJ933" t="str">
            <v>Other Dues&amp;Membershp</v>
          </cell>
          <cell r="AM933">
            <v>392174.73</v>
          </cell>
        </row>
        <row r="934">
          <cell r="E934">
            <v>6202020</v>
          </cell>
          <cell r="H934" t="str">
            <v>Civic/Politic Activities</v>
          </cell>
          <cell r="K934">
            <v>1239.6300000000001</v>
          </cell>
          <cell r="M934">
            <v>413.21</v>
          </cell>
          <cell r="AG934">
            <v>5308090</v>
          </cell>
          <cell r="AJ934" t="str">
            <v>Other Dues&amp;Membershp</v>
          </cell>
          <cell r="AM934">
            <v>2451.69</v>
          </cell>
        </row>
        <row r="935">
          <cell r="E935">
            <v>6202020</v>
          </cell>
          <cell r="H935" t="str">
            <v>Civic/Politic Activities</v>
          </cell>
          <cell r="K935">
            <v>3178.39</v>
          </cell>
          <cell r="M935">
            <v>1059.46</v>
          </cell>
          <cell r="AG935">
            <v>5308090</v>
          </cell>
          <cell r="AJ935" t="str">
            <v>Other Dues&amp;Membershp</v>
          </cell>
          <cell r="AM935">
            <v>3.47</v>
          </cell>
        </row>
        <row r="936">
          <cell r="E936">
            <v>6204000</v>
          </cell>
          <cell r="H936" t="str">
            <v>Other Expense - Miscellaneous</v>
          </cell>
          <cell r="K936">
            <v>137.31</v>
          </cell>
          <cell r="M936">
            <v>137.31</v>
          </cell>
          <cell r="AG936">
            <v>5308090</v>
          </cell>
          <cell r="AJ936" t="str">
            <v>Other Dues&amp;Membershp</v>
          </cell>
          <cell r="AM936">
            <v>18942.14</v>
          </cell>
        </row>
        <row r="937">
          <cell r="E937">
            <v>6204010</v>
          </cell>
          <cell r="H937" t="str">
            <v>Rent Expense - Non-Utility Operations</v>
          </cell>
          <cell r="K937">
            <v>1249985.3600000001</v>
          </cell>
          <cell r="M937">
            <v>757002.33</v>
          </cell>
          <cell r="AG937">
            <v>5308090</v>
          </cell>
          <cell r="AJ937" t="str">
            <v>Other Dues&amp;Membershp</v>
          </cell>
          <cell r="AM937">
            <v>2515</v>
          </cell>
        </row>
        <row r="938">
          <cell r="E938">
            <v>6299020</v>
          </cell>
          <cell r="H938" t="str">
            <v>Life Insurance Premiums</v>
          </cell>
          <cell r="K938">
            <v>-51425.48</v>
          </cell>
          <cell r="M938">
            <v>-39370.71</v>
          </cell>
          <cell r="AG938">
            <v>5308090</v>
          </cell>
          <cell r="AJ938" t="str">
            <v>Other Dues&amp;Membershp</v>
          </cell>
          <cell r="AM938">
            <v>48140.87</v>
          </cell>
        </row>
        <row r="939">
          <cell r="E939">
            <v>6299900</v>
          </cell>
          <cell r="H939" t="str">
            <v>Other Expense - Miscellaneous</v>
          </cell>
          <cell r="K939">
            <v>22052.03</v>
          </cell>
          <cell r="M939">
            <v>8370.82</v>
          </cell>
          <cell r="AG939">
            <v>5308991</v>
          </cell>
          <cell r="AJ939" t="str">
            <v>Misc Dues &amp; Subscriptions-2200</v>
          </cell>
          <cell r="AM939">
            <v>5651.66</v>
          </cell>
        </row>
        <row r="940">
          <cell r="E940">
            <v>8205001</v>
          </cell>
          <cell r="H940" t="str">
            <v>VEHICLE USAGE</v>
          </cell>
          <cell r="K940">
            <v>-67179.3</v>
          </cell>
          <cell r="M940">
            <v>-38851.56</v>
          </cell>
          <cell r="AG940">
            <v>5308991</v>
          </cell>
          <cell r="AJ940" t="str">
            <v>Misc Dues &amp; Subscriptions-2200</v>
          </cell>
          <cell r="AM940">
            <v>144.74</v>
          </cell>
        </row>
        <row r="941">
          <cell r="E941">
            <v>8205001</v>
          </cell>
          <cell r="H941" t="str">
            <v>VEHICLE USAGE</v>
          </cell>
          <cell r="K941">
            <v>2708.74</v>
          </cell>
          <cell r="M941">
            <v>993.11</v>
          </cell>
          <cell r="AG941">
            <v>5308991</v>
          </cell>
          <cell r="AJ941" t="str">
            <v>Misc Dues &amp; Subscriptions-2200</v>
          </cell>
          <cell r="AM941">
            <v>19.309999999999999</v>
          </cell>
        </row>
        <row r="942">
          <cell r="E942">
            <v>8205001</v>
          </cell>
          <cell r="H942" t="str">
            <v>VEHICLE USAGE</v>
          </cell>
          <cell r="K942">
            <v>115.5</v>
          </cell>
          <cell r="M942">
            <v>57.3</v>
          </cell>
          <cell r="AG942">
            <v>5308991</v>
          </cell>
          <cell r="AJ942" t="str">
            <v>Misc Dues &amp; Subscriptions-2200</v>
          </cell>
          <cell r="AM942">
            <v>7.12</v>
          </cell>
        </row>
        <row r="943">
          <cell r="E943">
            <v>8205001</v>
          </cell>
          <cell r="H943" t="str">
            <v>VEHICLE USAGE</v>
          </cell>
          <cell r="K943">
            <v>20263.84</v>
          </cell>
          <cell r="M943">
            <v>13647.37</v>
          </cell>
          <cell r="AG943">
            <v>5308991</v>
          </cell>
          <cell r="AJ943" t="str">
            <v>Misc Dues &amp; Subscriptions-2200</v>
          </cell>
          <cell r="AM943">
            <v>3.89</v>
          </cell>
        </row>
        <row r="944">
          <cell r="E944">
            <v>8205002</v>
          </cell>
          <cell r="H944" t="str">
            <v>POWER OPERATED EQUIP</v>
          </cell>
          <cell r="K944">
            <v>-16509.849999999999</v>
          </cell>
          <cell r="M944">
            <v>-10278.77</v>
          </cell>
          <cell r="AG944">
            <v>5308991</v>
          </cell>
          <cell r="AJ944" t="str">
            <v>Misc Dues &amp; Subscriptions-2200</v>
          </cell>
          <cell r="AM944">
            <v>45.75</v>
          </cell>
        </row>
        <row r="945">
          <cell r="E945">
            <v>8205002</v>
          </cell>
          <cell r="H945" t="str">
            <v>POWER OPERATED EQUIP</v>
          </cell>
          <cell r="K945">
            <v>1624.11</v>
          </cell>
          <cell r="M945">
            <v>687.54</v>
          </cell>
          <cell r="AG945">
            <v>5308991</v>
          </cell>
          <cell r="AJ945" t="str">
            <v>Misc Dues &amp; Subscriptions-2200</v>
          </cell>
          <cell r="AM945">
            <v>860.25</v>
          </cell>
        </row>
        <row r="946">
          <cell r="E946">
            <v>8205002</v>
          </cell>
          <cell r="H946" t="str">
            <v>POWER OPERATED EQUIP</v>
          </cell>
          <cell r="K946">
            <v>49.36</v>
          </cell>
          <cell r="M946">
            <v>0</v>
          </cell>
          <cell r="AG946">
            <v>5308991</v>
          </cell>
          <cell r="AJ946" t="str">
            <v>Misc Dues &amp; Subscriptions-2200</v>
          </cell>
          <cell r="AM946">
            <v>-6732.72</v>
          </cell>
        </row>
        <row r="947">
          <cell r="E947">
            <v>8205002</v>
          </cell>
          <cell r="H947" t="str">
            <v>POWER OPERATED EQUIP</v>
          </cell>
          <cell r="K947">
            <v>9330.43</v>
          </cell>
          <cell r="M947">
            <v>6990.47</v>
          </cell>
          <cell r="AG947">
            <v>5320140</v>
          </cell>
          <cell r="AJ947" t="str">
            <v>Land Rights &amp; Right of Way Fees</v>
          </cell>
          <cell r="AM947">
            <v>223446.1</v>
          </cell>
        </row>
        <row r="948">
          <cell r="E948">
            <v>8205101</v>
          </cell>
          <cell r="H948" t="str">
            <v>OT MEALS</v>
          </cell>
          <cell r="K948">
            <v>-20503.07</v>
          </cell>
          <cell r="M948">
            <v>-8776.7199999999993</v>
          </cell>
          <cell r="AG948">
            <v>5320140</v>
          </cell>
          <cell r="AJ948" t="str">
            <v>Land Rights &amp; Right of Way Fees</v>
          </cell>
          <cell r="AM948">
            <v>5422.28</v>
          </cell>
        </row>
        <row r="949">
          <cell r="E949">
            <v>8205101</v>
          </cell>
          <cell r="H949" t="str">
            <v>OT MEALS</v>
          </cell>
          <cell r="K949">
            <v>285</v>
          </cell>
          <cell r="M949">
            <v>75</v>
          </cell>
          <cell r="AG949">
            <v>5320140</v>
          </cell>
          <cell r="AJ949" t="str">
            <v>Land Rights &amp; Right of Way Fees</v>
          </cell>
          <cell r="AM949">
            <v>34330.75</v>
          </cell>
        </row>
        <row r="950">
          <cell r="E950">
            <v>8205101</v>
          </cell>
          <cell r="H950" t="str">
            <v>OT MEALS</v>
          </cell>
          <cell r="K950">
            <v>18553.07</v>
          </cell>
          <cell r="M950">
            <v>8461.7199999999993</v>
          </cell>
          <cell r="AG950">
            <v>5340210</v>
          </cell>
          <cell r="AJ950" t="str">
            <v>Royalty Expense - Flat Rate</v>
          </cell>
          <cell r="AM950">
            <v>5738.08</v>
          </cell>
        </row>
        <row r="951">
          <cell r="E951">
            <v>8402004</v>
          </cell>
          <cell r="H951" t="str">
            <v>PROJ G&amp;A SURCHARGE</v>
          </cell>
          <cell r="K951">
            <v>-20076.86</v>
          </cell>
          <cell r="M951">
            <v>-2825.06</v>
          </cell>
          <cell r="AG951">
            <v>5340210</v>
          </cell>
          <cell r="AJ951" t="str">
            <v>Royalty Expense - Flat Rate</v>
          </cell>
          <cell r="AM951">
            <v>125</v>
          </cell>
        </row>
        <row r="952">
          <cell r="E952">
            <v>8402004</v>
          </cell>
          <cell r="H952" t="str">
            <v>PROJ G&amp;A SURCHARGE</v>
          </cell>
          <cell r="K952">
            <v>-4431.53</v>
          </cell>
          <cell r="M952">
            <v>-1793.76</v>
          </cell>
          <cell r="AG952">
            <v>5340210</v>
          </cell>
          <cell r="AJ952" t="str">
            <v>Royalty Expense - Flat Rate</v>
          </cell>
          <cell r="AM952">
            <v>8407.36</v>
          </cell>
        </row>
        <row r="953">
          <cell r="E953">
            <v>8402004</v>
          </cell>
          <cell r="H953" t="str">
            <v>PROJ G&amp;A SURCHARGE</v>
          </cell>
          <cell r="K953">
            <v>120.84</v>
          </cell>
          <cell r="M953">
            <v>120.84</v>
          </cell>
          <cell r="AG953">
            <v>5399040</v>
          </cell>
          <cell r="AJ953" t="str">
            <v>Lost Discount Exp</v>
          </cell>
          <cell r="AM953">
            <v>30893.55</v>
          </cell>
        </row>
        <row r="954">
          <cell r="E954">
            <v>8402014</v>
          </cell>
          <cell r="H954" t="str">
            <v>Construction</v>
          </cell>
          <cell r="K954">
            <v>-18262</v>
          </cell>
          <cell r="M954">
            <v>-2569.66</v>
          </cell>
          <cell r="AG954">
            <v>5399040</v>
          </cell>
          <cell r="AJ954" t="str">
            <v>Lost Discount Exp</v>
          </cell>
          <cell r="AM954">
            <v>11.83</v>
          </cell>
        </row>
        <row r="955">
          <cell r="E955">
            <v>8402014</v>
          </cell>
          <cell r="H955" t="str">
            <v>Construction</v>
          </cell>
          <cell r="K955">
            <v>109.91</v>
          </cell>
          <cell r="M955">
            <v>109.91</v>
          </cell>
          <cell r="AG955">
            <v>5399040</v>
          </cell>
          <cell r="AJ955" t="str">
            <v>Lost Discount Exp</v>
          </cell>
          <cell r="AM955">
            <v>2</v>
          </cell>
        </row>
        <row r="956">
          <cell r="E956">
            <v>8405000</v>
          </cell>
          <cell r="H956" t="str">
            <v>DEL FLEET OVERHEAD</v>
          </cell>
          <cell r="K956">
            <v>-2811.74</v>
          </cell>
          <cell r="M956">
            <v>-1138.1199999999999</v>
          </cell>
          <cell r="AG956">
            <v>5399040</v>
          </cell>
          <cell r="AJ956" t="str">
            <v>Lost Discount Exp</v>
          </cell>
          <cell r="AM956">
            <v>50.2</v>
          </cell>
        </row>
        <row r="957">
          <cell r="E957" t="str">
            <v xml:space="preserve">  TOTAL OTHER MISCELLANEOUS EXPENSES</v>
          </cell>
          <cell r="K957">
            <v>-38265886.18</v>
          </cell>
          <cell r="M957">
            <v>-18570519.050000001</v>
          </cell>
          <cell r="AG957">
            <v>5399040</v>
          </cell>
          <cell r="AJ957" t="str">
            <v>Lost Discount Exp</v>
          </cell>
          <cell r="AM957">
            <v>8752.9599999999991</v>
          </cell>
        </row>
        <row r="958">
          <cell r="E958" t="str">
            <v>BAD DEBT</v>
          </cell>
          <cell r="AG958">
            <v>5399050</v>
          </cell>
          <cell r="AJ958" t="str">
            <v>Regulatory Deferrals/Amortization</v>
          </cell>
          <cell r="AM958">
            <v>-5090730.43</v>
          </cell>
        </row>
        <row r="959">
          <cell r="E959">
            <v>5311010</v>
          </cell>
          <cell r="H959" t="str">
            <v>Uncollect Accts Exp</v>
          </cell>
          <cell r="K959">
            <v>11470532.939999999</v>
          </cell>
          <cell r="M959">
            <v>5672428.4500000002</v>
          </cell>
          <cell r="AG959">
            <v>5399050</v>
          </cell>
          <cell r="AJ959" t="str">
            <v>Regulatory Deferrals/Amortization</v>
          </cell>
          <cell r="AM959">
            <v>-842665.26</v>
          </cell>
        </row>
        <row r="960">
          <cell r="E960">
            <v>5311010</v>
          </cell>
          <cell r="H960" t="str">
            <v>Uncollect Accts Exp</v>
          </cell>
          <cell r="K960">
            <v>196127.5</v>
          </cell>
          <cell r="M960">
            <v>69298.02</v>
          </cell>
          <cell r="AG960">
            <v>5399060</v>
          </cell>
          <cell r="AJ960" t="str">
            <v>Contributions in Aid of Construction -</v>
          </cell>
          <cell r="AM960">
            <v>-44696</v>
          </cell>
        </row>
        <row r="961">
          <cell r="E961">
            <v>5311010</v>
          </cell>
          <cell r="H961" t="str">
            <v>Uncollect Accts Exp</v>
          </cell>
          <cell r="K961">
            <v>27544.54</v>
          </cell>
          <cell r="M961">
            <v>14934.68</v>
          </cell>
          <cell r="AG961">
            <v>5399060</v>
          </cell>
          <cell r="AJ961" t="str">
            <v>Contributions in Aid of Construction -</v>
          </cell>
          <cell r="AM961">
            <v>-50500</v>
          </cell>
        </row>
        <row r="962">
          <cell r="E962">
            <v>5311010</v>
          </cell>
          <cell r="H962" t="str">
            <v>Uncollect Accts Exp</v>
          </cell>
          <cell r="K962">
            <v>115200</v>
          </cell>
          <cell r="M962">
            <v>61600</v>
          </cell>
          <cell r="AG962">
            <v>5399065</v>
          </cell>
          <cell r="AJ962" t="str">
            <v>Expense Reimbursements from Customers</v>
          </cell>
          <cell r="AM962">
            <v>-19803.39</v>
          </cell>
        </row>
        <row r="963">
          <cell r="E963">
            <v>5311010</v>
          </cell>
          <cell r="H963" t="str">
            <v>Uncollect Accts Exp</v>
          </cell>
          <cell r="K963">
            <v>1339727.3799999999</v>
          </cell>
          <cell r="M963">
            <v>667368.38</v>
          </cell>
          <cell r="AG963">
            <v>5399065</v>
          </cell>
          <cell r="AJ963" t="str">
            <v>Expense Reimbursements from Customers</v>
          </cell>
          <cell r="AM963">
            <v>-46415.93</v>
          </cell>
        </row>
        <row r="964">
          <cell r="E964" t="str">
            <v xml:space="preserve">  TOTAL BAD DEBT</v>
          </cell>
          <cell r="K964">
            <v>13149132.359999999</v>
          </cell>
          <cell r="M964">
            <v>6485629.5300000003</v>
          </cell>
          <cell r="AG964">
            <v>5399065</v>
          </cell>
          <cell r="AJ964" t="str">
            <v>Expense Reimbursements from Customers</v>
          </cell>
          <cell r="AM964">
            <v>-227077.72</v>
          </cell>
        </row>
        <row r="965">
          <cell r="E965" t="str">
            <v>MANAGEMENT FEES &amp; INTERCOMPANY SERVICES</v>
          </cell>
          <cell r="AG965">
            <v>5399065</v>
          </cell>
          <cell r="AJ965" t="str">
            <v>Expense Reimbursements from Customers</v>
          </cell>
          <cell r="AM965">
            <v>-41900.44</v>
          </cell>
        </row>
        <row r="966">
          <cell r="E966">
            <v>5998500</v>
          </cell>
          <cell r="H966" t="str">
            <v>SVC Only-Essential Services</v>
          </cell>
          <cell r="K966">
            <v>4836023.18</v>
          </cell>
          <cell r="M966">
            <v>2309867.58</v>
          </cell>
          <cell r="AG966">
            <v>5399074</v>
          </cell>
          <cell r="AJ966" t="str">
            <v>Vehicle Purchases</v>
          </cell>
          <cell r="AM966">
            <v>2558253.38</v>
          </cell>
        </row>
        <row r="967">
          <cell r="E967">
            <v>5998501</v>
          </cell>
          <cell r="H967" t="str">
            <v>SVC Only-Essential Services-2200</v>
          </cell>
          <cell r="K967">
            <v>4037547.76</v>
          </cell>
          <cell r="M967">
            <v>1935714.37</v>
          </cell>
          <cell r="AG967">
            <v>5399074</v>
          </cell>
          <cell r="AJ967" t="str">
            <v>Vehicle Purchases</v>
          </cell>
          <cell r="AM967">
            <v>256093.69</v>
          </cell>
        </row>
        <row r="968">
          <cell r="E968">
            <v>5998501</v>
          </cell>
          <cell r="H968" t="str">
            <v>SVC Only-Essential Services-2200</v>
          </cell>
          <cell r="K968">
            <v>73445.42</v>
          </cell>
          <cell r="M968">
            <v>35559.230000000003</v>
          </cell>
          <cell r="AG968">
            <v>5399074</v>
          </cell>
          <cell r="AJ968" t="str">
            <v>Vehicle Purchases</v>
          </cell>
          <cell r="AM968">
            <v>608864.91</v>
          </cell>
        </row>
        <row r="969">
          <cell r="E969">
            <v>5998501</v>
          </cell>
          <cell r="H969" t="str">
            <v>SVC Only-Essential Services-2200</v>
          </cell>
          <cell r="K969">
            <v>18038.32</v>
          </cell>
          <cell r="M969">
            <v>8369.02</v>
          </cell>
          <cell r="AG969">
            <v>5399075</v>
          </cell>
          <cell r="AJ969" t="str">
            <v>Vehicle Billing - Interco</v>
          </cell>
          <cell r="AM969">
            <v>-71460.899999999994</v>
          </cell>
        </row>
        <row r="970">
          <cell r="E970">
            <v>5998501</v>
          </cell>
          <cell r="H970" t="str">
            <v>SVC Only-Essential Services-2200</v>
          </cell>
          <cell r="K970">
            <v>250461.78</v>
          </cell>
          <cell r="M970">
            <v>119679.95</v>
          </cell>
          <cell r="AG970">
            <v>5399075</v>
          </cell>
          <cell r="AJ970" t="str">
            <v>Vehicle Billing - Interco</v>
          </cell>
          <cell r="AM970">
            <v>78151.320000000007</v>
          </cell>
        </row>
        <row r="971">
          <cell r="E971">
            <v>5998501</v>
          </cell>
          <cell r="H971" t="str">
            <v>SVC Only-Essential Services-2200</v>
          </cell>
          <cell r="K971">
            <v>431910.48</v>
          </cell>
          <cell r="M971">
            <v>200566.73</v>
          </cell>
          <cell r="AG971">
            <v>5399075</v>
          </cell>
          <cell r="AJ971" t="str">
            <v>Vehicle Billing - Interco</v>
          </cell>
          <cell r="AM971">
            <v>-6690.42</v>
          </cell>
        </row>
        <row r="972">
          <cell r="E972">
            <v>5998501</v>
          </cell>
          <cell r="H972" t="str">
            <v>SVC Only-Essential Services-2200</v>
          </cell>
          <cell r="K972">
            <v>-4823163.08</v>
          </cell>
          <cell r="M972">
            <v>-2305653.85</v>
          </cell>
          <cell r="AG972">
            <v>5399076</v>
          </cell>
          <cell r="AJ972" t="str">
            <v>Vehicle Usage - 2200</v>
          </cell>
          <cell r="AM972">
            <v>62862.42</v>
          </cell>
        </row>
        <row r="973">
          <cell r="E973">
            <v>5998510</v>
          </cell>
          <cell r="H973" t="str">
            <v>SVC Only-Essential Sundry</v>
          </cell>
          <cell r="K973">
            <v>1525845.38</v>
          </cell>
          <cell r="M973">
            <v>852886.17</v>
          </cell>
          <cell r="AG973">
            <v>5399076</v>
          </cell>
          <cell r="AJ973" t="str">
            <v>Vehicle Usage - 2200</v>
          </cell>
          <cell r="AM973">
            <v>1321.37</v>
          </cell>
        </row>
        <row r="974">
          <cell r="E974">
            <v>5998511</v>
          </cell>
          <cell r="H974" t="str">
            <v>SVC Only-Essential Sundry-2200</v>
          </cell>
          <cell r="K974">
            <v>1275000.82</v>
          </cell>
          <cell r="M974">
            <v>716140.18</v>
          </cell>
          <cell r="AG974">
            <v>5399076</v>
          </cell>
          <cell r="AJ974" t="str">
            <v>Vehicle Usage - 2200</v>
          </cell>
          <cell r="AM974">
            <v>316.27999999999997</v>
          </cell>
        </row>
        <row r="975">
          <cell r="E975">
            <v>5998511</v>
          </cell>
          <cell r="H975" t="str">
            <v>SVC Only-Essential Sundry-2200</v>
          </cell>
          <cell r="K975">
            <v>23838.38</v>
          </cell>
          <cell r="M975">
            <v>13830.51</v>
          </cell>
          <cell r="AG975">
            <v>5399076</v>
          </cell>
          <cell r="AJ975" t="str">
            <v>Vehicle Usage - 2200</v>
          </cell>
          <cell r="AM975">
            <v>5.23</v>
          </cell>
        </row>
        <row r="976">
          <cell r="E976">
            <v>5998511</v>
          </cell>
          <cell r="H976" t="str">
            <v>SVC Only-Essential Sundry-2200</v>
          </cell>
          <cell r="K976">
            <v>5671.58</v>
          </cell>
          <cell r="M976">
            <v>3303.48</v>
          </cell>
          <cell r="AG976">
            <v>5399076</v>
          </cell>
          <cell r="AJ976" t="str">
            <v>Vehicle Usage - 2200</v>
          </cell>
          <cell r="AM976">
            <v>8.1300000000000008</v>
          </cell>
        </row>
        <row r="977">
          <cell r="E977">
            <v>5998511</v>
          </cell>
          <cell r="H977" t="str">
            <v>SVC Only-Essential Sundry-2200</v>
          </cell>
          <cell r="K977">
            <v>78454.13</v>
          </cell>
          <cell r="M977">
            <v>42767</v>
          </cell>
          <cell r="AG977">
            <v>5399076</v>
          </cell>
          <cell r="AJ977" t="str">
            <v>Vehicle Usage - 2200</v>
          </cell>
          <cell r="AM977">
            <v>115.19</v>
          </cell>
        </row>
        <row r="978">
          <cell r="E978">
            <v>5998511</v>
          </cell>
          <cell r="H978" t="str">
            <v>SVC Only-Essential Sundry-2200</v>
          </cell>
          <cell r="K978">
            <v>132770.57999999999</v>
          </cell>
          <cell r="M978">
            <v>73257.919999999998</v>
          </cell>
          <cell r="AG978">
            <v>5399076</v>
          </cell>
          <cell r="AJ978" t="str">
            <v>Vehicle Usage - 2200</v>
          </cell>
          <cell r="AM978">
            <v>8251.15</v>
          </cell>
        </row>
        <row r="979">
          <cell r="E979">
            <v>5998511</v>
          </cell>
          <cell r="H979" t="str">
            <v>SVC Only-Essential Sundry-2200</v>
          </cell>
          <cell r="K979">
            <v>-1520033.31</v>
          </cell>
          <cell r="M979">
            <v>-851670.37</v>
          </cell>
          <cell r="AG979">
            <v>5399076</v>
          </cell>
          <cell r="AJ979" t="str">
            <v>Vehicle Usage - 2200</v>
          </cell>
          <cell r="AM979">
            <v>-72879.77</v>
          </cell>
        </row>
        <row r="980">
          <cell r="E980">
            <v>5999050</v>
          </cell>
          <cell r="H980" t="str">
            <v>Inter-Company Operating Expenses-1000-P</v>
          </cell>
          <cell r="K980">
            <v>10710.36</v>
          </cell>
          <cell r="M980">
            <v>5355.18</v>
          </cell>
          <cell r="AG980">
            <v>5399200</v>
          </cell>
          <cell r="AJ980" t="str">
            <v>Penalties - Operating - Non-deductible</v>
          </cell>
          <cell r="AM980">
            <v>20000</v>
          </cell>
        </row>
        <row r="981">
          <cell r="E981">
            <v>5999050</v>
          </cell>
          <cell r="H981" t="str">
            <v>Inter-Company Operating Expenses-1000-P</v>
          </cell>
          <cell r="K981">
            <v>6370.92</v>
          </cell>
          <cell r="M981">
            <v>3185.46</v>
          </cell>
          <cell r="AG981">
            <v>5399900</v>
          </cell>
          <cell r="AJ981" t="str">
            <v>Miscellaneous Expense</v>
          </cell>
          <cell r="AM981">
            <v>52213.59</v>
          </cell>
        </row>
        <row r="982">
          <cell r="E982">
            <v>5999050</v>
          </cell>
          <cell r="H982" t="str">
            <v>Inter-Company Operating Expenses-1000-P</v>
          </cell>
          <cell r="K982">
            <v>41777.94</v>
          </cell>
          <cell r="M982">
            <v>20888.97</v>
          </cell>
          <cell r="AG982">
            <v>5399900</v>
          </cell>
          <cell r="AJ982" t="str">
            <v>Miscellaneous Expense</v>
          </cell>
          <cell r="AM982">
            <v>6105.91</v>
          </cell>
        </row>
        <row r="983">
          <cell r="E983">
            <v>5999050</v>
          </cell>
          <cell r="H983" t="str">
            <v>Inter-Company Operating Expenses-1000-P</v>
          </cell>
          <cell r="K983">
            <v>-58859.22</v>
          </cell>
          <cell r="M983">
            <v>-29429.61</v>
          </cell>
          <cell r="AG983">
            <v>5399900</v>
          </cell>
          <cell r="AJ983" t="str">
            <v>Miscellaneous Expense</v>
          </cell>
          <cell r="AM983">
            <v>103.03</v>
          </cell>
        </row>
        <row r="984">
          <cell r="E984">
            <v>5999053</v>
          </cell>
          <cell r="H984" t="str">
            <v>Inter-Company Operating Expenses-1400-H</v>
          </cell>
          <cell r="K984">
            <v>-68678.600000000006</v>
          </cell>
          <cell r="M984">
            <v>-30743</v>
          </cell>
          <cell r="AG984">
            <v>5399900</v>
          </cell>
          <cell r="AJ984" t="str">
            <v>Miscellaneous Expense</v>
          </cell>
          <cell r="AM984">
            <v>1054.3499999999999</v>
          </cell>
        </row>
        <row r="985">
          <cell r="E985">
            <v>5999056</v>
          </cell>
          <cell r="H985" t="str">
            <v>Inter-Company Operating Expenses-1600-D</v>
          </cell>
          <cell r="K985">
            <v>-63457.919999999998</v>
          </cell>
          <cell r="M985">
            <v>-38690.550000000003</v>
          </cell>
          <cell r="AG985">
            <v>5399900</v>
          </cell>
          <cell r="AJ985" t="str">
            <v>Miscellaneous Expense</v>
          </cell>
          <cell r="AM985">
            <v>275.62</v>
          </cell>
        </row>
        <row r="986">
          <cell r="E986">
            <v>5999058</v>
          </cell>
          <cell r="H986" t="str">
            <v>Inter-Company Operating Expenses-1800-D</v>
          </cell>
          <cell r="K986">
            <v>-30385.35</v>
          </cell>
          <cell r="M986">
            <v>-11480.82</v>
          </cell>
          <cell r="AG986">
            <v>5399900</v>
          </cell>
          <cell r="AJ986" t="str">
            <v>Miscellaneous Expense</v>
          </cell>
          <cell r="AM986">
            <v>9150.44</v>
          </cell>
        </row>
        <row r="987">
          <cell r="E987">
            <v>5999058</v>
          </cell>
          <cell r="H987" t="str">
            <v>Inter-Company Operating Expenses-1800-D</v>
          </cell>
          <cell r="K987">
            <v>30385.35</v>
          </cell>
          <cell r="M987">
            <v>11480.82</v>
          </cell>
          <cell r="AG987">
            <v>5399900</v>
          </cell>
          <cell r="AJ987" t="str">
            <v>Miscellaneous Expense</v>
          </cell>
          <cell r="AM987">
            <v>630.36</v>
          </cell>
        </row>
        <row r="988">
          <cell r="E988">
            <v>5999059</v>
          </cell>
          <cell r="H988" t="str">
            <v>Inter-Company Operating Expenses-1900-E</v>
          </cell>
          <cell r="K988">
            <v>-33072.57</v>
          </cell>
          <cell r="M988">
            <v>-27209.73</v>
          </cell>
          <cell r="AG988">
            <v>5399900</v>
          </cell>
          <cell r="AJ988" t="str">
            <v>Miscellaneous Expense</v>
          </cell>
          <cell r="AM988">
            <v>9973.5300000000007</v>
          </cell>
        </row>
        <row r="989">
          <cell r="E989">
            <v>5999059</v>
          </cell>
          <cell r="H989" t="str">
            <v>Inter-Company Operating Expenses-1900-E</v>
          </cell>
          <cell r="K989">
            <v>33072.57</v>
          </cell>
          <cell r="M989">
            <v>27209.73</v>
          </cell>
          <cell r="AG989">
            <v>5399920</v>
          </cell>
          <cell r="AJ989" t="str">
            <v>Miscellaneous Expense - Warranty Provis</v>
          </cell>
          <cell r="AM989">
            <v>433915.75</v>
          </cell>
        </row>
        <row r="990">
          <cell r="E990" t="str">
            <v xml:space="preserve">  TOTAL MANAGEMENT FEES &amp; INTERCOMPANY SERV</v>
          </cell>
          <cell r="K990">
            <v>6213674.9000000004</v>
          </cell>
          <cell r="M990">
            <v>3085184.37</v>
          </cell>
          <cell r="AG990">
            <v>5399920</v>
          </cell>
          <cell r="AJ990" t="str">
            <v>Miscellaneous Expense - Warranty Provis</v>
          </cell>
          <cell r="AM990">
            <v>192910.61</v>
          </cell>
        </row>
        <row r="991">
          <cell r="E991" t="str">
            <v xml:space="preserve"> TOTAL OPERATIONS &amp; MAINTENANCE EXPENSE</v>
          </cell>
          <cell r="K991">
            <v>105557636.48</v>
          </cell>
          <cell r="M991">
            <v>54231816.439999998</v>
          </cell>
          <cell r="AG991">
            <v>5399920</v>
          </cell>
          <cell r="AJ991" t="str">
            <v>Miscellaneous Expense - Warranty Provis</v>
          </cell>
          <cell r="AM991">
            <v>23389.75</v>
          </cell>
        </row>
        <row r="992">
          <cell r="E992" t="str">
            <v>DEPRECIATION</v>
          </cell>
          <cell r="AG992">
            <v>5399991</v>
          </cell>
          <cell r="AJ992" t="str">
            <v>Miscellaneous Expense 2200</v>
          </cell>
          <cell r="AM992">
            <v>199.55</v>
          </cell>
        </row>
        <row r="993">
          <cell r="E993">
            <v>5501010</v>
          </cell>
          <cell r="H993" t="str">
            <v>Depreciation Expense - Land Easements</v>
          </cell>
          <cell r="K993">
            <v>58842.27</v>
          </cell>
          <cell r="M993">
            <v>29421.14</v>
          </cell>
          <cell r="AG993">
            <v>5399991</v>
          </cell>
          <cell r="AJ993" t="str">
            <v>Miscellaneous Expense 2200</v>
          </cell>
          <cell r="AM993">
            <v>4.3</v>
          </cell>
        </row>
        <row r="994">
          <cell r="E994">
            <v>5501010</v>
          </cell>
          <cell r="H994" t="str">
            <v>Depreciation Expense - Land Easements</v>
          </cell>
          <cell r="K994">
            <v>2400.88</v>
          </cell>
          <cell r="M994">
            <v>1200.43</v>
          </cell>
          <cell r="AG994">
            <v>5399991</v>
          </cell>
          <cell r="AJ994" t="str">
            <v>Miscellaneous Expense 2200</v>
          </cell>
          <cell r="AM994">
            <v>1.36</v>
          </cell>
        </row>
        <row r="995">
          <cell r="E995">
            <v>5501010</v>
          </cell>
          <cell r="H995" t="str">
            <v>Depreciation Expense - Land Easements</v>
          </cell>
          <cell r="K995">
            <v>1455.83</v>
          </cell>
          <cell r="M995">
            <v>727.92</v>
          </cell>
          <cell r="AG995">
            <v>5399991</v>
          </cell>
          <cell r="AJ995" t="str">
            <v>Miscellaneous Expense 2200</v>
          </cell>
          <cell r="AM995">
            <v>-0.4</v>
          </cell>
        </row>
        <row r="996">
          <cell r="E996">
            <v>5501010</v>
          </cell>
          <cell r="H996" t="str">
            <v>Depreciation Expense - Land Easements</v>
          </cell>
          <cell r="K996">
            <v>21417.45</v>
          </cell>
          <cell r="M996">
            <v>10708.73</v>
          </cell>
          <cell r="AG996">
            <v>5399991</v>
          </cell>
          <cell r="AJ996" t="str">
            <v>Miscellaneous Expense 2200</v>
          </cell>
          <cell r="AM996">
            <v>-0.72</v>
          </cell>
        </row>
        <row r="997">
          <cell r="E997">
            <v>5501020</v>
          </cell>
          <cell r="H997" t="str">
            <v>Depreciation Expense - Buildings</v>
          </cell>
          <cell r="K997">
            <v>52873.99</v>
          </cell>
          <cell r="M997">
            <v>26488.22</v>
          </cell>
          <cell r="AG997">
            <v>5399991</v>
          </cell>
          <cell r="AJ997" t="str">
            <v>Miscellaneous Expense 2200</v>
          </cell>
          <cell r="AM997">
            <v>-5.33</v>
          </cell>
        </row>
        <row r="998">
          <cell r="E998">
            <v>5501020</v>
          </cell>
          <cell r="H998" t="str">
            <v>Depreciation Expense - Buildings</v>
          </cell>
          <cell r="K998">
            <v>698.64</v>
          </cell>
          <cell r="M998">
            <v>349.32</v>
          </cell>
          <cell r="AG998">
            <v>5399991</v>
          </cell>
          <cell r="AJ998" t="str">
            <v>Miscellaneous Expense 2200</v>
          </cell>
          <cell r="AM998">
            <v>30.54</v>
          </cell>
        </row>
        <row r="999">
          <cell r="E999">
            <v>5501020</v>
          </cell>
          <cell r="H999" t="str">
            <v>Depreciation Expense - Buildings</v>
          </cell>
          <cell r="K999">
            <v>59735.51</v>
          </cell>
          <cell r="M999">
            <v>29874.35</v>
          </cell>
          <cell r="AG999">
            <v>5399991</v>
          </cell>
          <cell r="AJ999" t="str">
            <v>Miscellaneous Expense 2200</v>
          </cell>
          <cell r="AM999">
            <v>-229.3</v>
          </cell>
        </row>
        <row r="1000">
          <cell r="E1000">
            <v>5501020</v>
          </cell>
          <cell r="H1000" t="str">
            <v>Depreciation Expense - Buildings</v>
          </cell>
          <cell r="K1000">
            <v>103906.33</v>
          </cell>
          <cell r="M1000">
            <v>51953.17</v>
          </cell>
          <cell r="AG1000">
            <v>5399997</v>
          </cell>
          <cell r="AJ1000" t="str">
            <v>Project Clearing Account - Entry</v>
          </cell>
          <cell r="AM1000">
            <v>1371432.7</v>
          </cell>
        </row>
        <row r="1001">
          <cell r="E1001">
            <v>5501030</v>
          </cell>
          <cell r="H1001" t="str">
            <v>Depreciation Exp-Generation, Prod &amp; Gat</v>
          </cell>
          <cell r="K1001">
            <v>1098100.77</v>
          </cell>
          <cell r="M1001">
            <v>545299.06999999995</v>
          </cell>
          <cell r="AG1001">
            <v>5399997</v>
          </cell>
          <cell r="AJ1001" t="str">
            <v>Project Clearing Account - Entry</v>
          </cell>
          <cell r="AM1001">
            <v>-4750</v>
          </cell>
        </row>
        <row r="1002">
          <cell r="E1002">
            <v>5501030</v>
          </cell>
          <cell r="H1002" t="str">
            <v>Depreciation Exp-Generation, Prod &amp; Gat</v>
          </cell>
          <cell r="K1002">
            <v>2885.04</v>
          </cell>
          <cell r="M1002">
            <v>1442.52</v>
          </cell>
          <cell r="AG1002">
            <v>5399997</v>
          </cell>
          <cell r="AJ1002" t="str">
            <v>Project Clearing Account - Entry</v>
          </cell>
          <cell r="AM1002">
            <v>143225.97</v>
          </cell>
        </row>
        <row r="1003">
          <cell r="E1003">
            <v>5501030</v>
          </cell>
          <cell r="H1003" t="str">
            <v>Depreciation Exp-Generation, Prod &amp; Gat</v>
          </cell>
          <cell r="K1003">
            <v>48595.12</v>
          </cell>
          <cell r="M1003">
            <v>24303.21</v>
          </cell>
          <cell r="AG1003">
            <v>5399998</v>
          </cell>
          <cell r="AJ1003" t="str">
            <v>Project Clearing Account - Settlement</v>
          </cell>
          <cell r="AM1003">
            <v>-1396224.31</v>
          </cell>
        </row>
        <row r="1004">
          <cell r="E1004">
            <v>5501033</v>
          </cell>
          <cell r="H1004" t="str">
            <v>Depreciation Exp-Nat Gas Storage &amp; Proc</v>
          </cell>
          <cell r="K1004">
            <v>142542.51999999999</v>
          </cell>
          <cell r="M1004">
            <v>71271.25</v>
          </cell>
          <cell r="AG1004">
            <v>5399998</v>
          </cell>
          <cell r="AJ1004" t="str">
            <v>Project Clearing Account - Settlement</v>
          </cell>
          <cell r="AM1004">
            <v>-559.52</v>
          </cell>
        </row>
        <row r="1005">
          <cell r="E1005">
            <v>5501033</v>
          </cell>
          <cell r="H1005" t="str">
            <v>Depreciation Exp-Nat Gas Storage &amp; Proc</v>
          </cell>
          <cell r="K1005">
            <v>384240</v>
          </cell>
          <cell r="M1005">
            <v>192128.65</v>
          </cell>
          <cell r="AG1005">
            <v>5399998</v>
          </cell>
          <cell r="AJ1005" t="str">
            <v>Project Clearing Account - Settlement</v>
          </cell>
          <cell r="AM1005">
            <v>-126.48</v>
          </cell>
        </row>
        <row r="1006">
          <cell r="E1006">
            <v>5501033</v>
          </cell>
          <cell r="H1006" t="str">
            <v>Depreciation Exp-Nat Gas Storage &amp; Proc</v>
          </cell>
          <cell r="K1006">
            <v>101269.97</v>
          </cell>
          <cell r="M1006">
            <v>50634.97</v>
          </cell>
          <cell r="AG1006">
            <v>5399998</v>
          </cell>
          <cell r="AJ1006" t="str">
            <v>Project Clearing Account - Settlement</v>
          </cell>
          <cell r="AM1006">
            <v>3799.62</v>
          </cell>
        </row>
        <row r="1007">
          <cell r="E1007">
            <v>5501040</v>
          </cell>
          <cell r="H1007" t="str">
            <v>Depreciation Expense - Transmission</v>
          </cell>
          <cell r="K1007">
            <v>1538353.07</v>
          </cell>
          <cell r="M1007">
            <v>769322.56</v>
          </cell>
          <cell r="AG1007">
            <v>5399998</v>
          </cell>
          <cell r="AJ1007" t="str">
            <v>Project Clearing Account - Settlement</v>
          </cell>
          <cell r="AM1007">
            <v>-145879.9</v>
          </cell>
        </row>
        <row r="1008">
          <cell r="E1008">
            <v>5501040</v>
          </cell>
          <cell r="H1008" t="str">
            <v>Depreciation Expense - Transmission</v>
          </cell>
          <cell r="K1008">
            <v>235.93</v>
          </cell>
          <cell r="M1008">
            <v>117.96</v>
          </cell>
          <cell r="AG1008">
            <v>5399999</v>
          </cell>
          <cell r="AJ1008" t="str">
            <v>Capitalized Other-PROJ SETTLMT USE ONLY</v>
          </cell>
          <cell r="AM1008">
            <v>-35509948.68</v>
          </cell>
        </row>
        <row r="1009">
          <cell r="E1009">
            <v>5501040</v>
          </cell>
          <cell r="H1009" t="str">
            <v>Depreciation Expense - Transmission</v>
          </cell>
          <cell r="K1009">
            <v>780563.43</v>
          </cell>
          <cell r="M1009">
            <v>390728.31</v>
          </cell>
          <cell r="AG1009">
            <v>5399999</v>
          </cell>
          <cell r="AJ1009" t="str">
            <v>Capitalized Other-PROJ SETTLMT USE ONLY</v>
          </cell>
          <cell r="AM1009">
            <v>-129946.71</v>
          </cell>
        </row>
        <row r="1010">
          <cell r="E1010">
            <v>5501040</v>
          </cell>
          <cell r="H1010" t="str">
            <v>Depreciation Expense - Transmission</v>
          </cell>
          <cell r="K1010">
            <v>794353.64</v>
          </cell>
          <cell r="M1010">
            <v>397165.07</v>
          </cell>
          <cell r="AG1010">
            <v>5399999</v>
          </cell>
          <cell r="AJ1010" t="str">
            <v>Capitalized Other-PROJ SETTLMT USE ONLY</v>
          </cell>
          <cell r="AM1010">
            <v>-14865.98</v>
          </cell>
        </row>
        <row r="1011">
          <cell r="E1011">
            <v>5501050</v>
          </cell>
          <cell r="H1011" t="str">
            <v>Depreciation Expense - Distribution</v>
          </cell>
          <cell r="K1011">
            <v>22483691.100000001</v>
          </cell>
          <cell r="M1011">
            <v>11357678.16</v>
          </cell>
          <cell r="AG1011">
            <v>5399999</v>
          </cell>
          <cell r="AJ1011" t="str">
            <v>Capitalized Other-PROJ SETTLMT USE ONLY</v>
          </cell>
          <cell r="AM1011">
            <v>-1054.3499999999999</v>
          </cell>
        </row>
        <row r="1012">
          <cell r="E1012">
            <v>5501050</v>
          </cell>
          <cell r="H1012" t="str">
            <v>Depreciation Expense - Distribution</v>
          </cell>
          <cell r="K1012">
            <v>601142.56000000006</v>
          </cell>
          <cell r="M1012">
            <v>301884.09000000003</v>
          </cell>
          <cell r="AG1012">
            <v>5399999</v>
          </cell>
          <cell r="AJ1012" t="str">
            <v>Capitalized Other-PROJ SETTLMT USE ONLY</v>
          </cell>
          <cell r="AM1012">
            <v>-49245.47</v>
          </cell>
        </row>
        <row r="1013">
          <cell r="E1013">
            <v>5501050</v>
          </cell>
          <cell r="H1013" t="str">
            <v>Depreciation Expense - Distribution</v>
          </cell>
          <cell r="K1013">
            <v>26169.360000000001</v>
          </cell>
          <cell r="M1013">
            <v>13207.62</v>
          </cell>
          <cell r="AG1013">
            <v>5399999</v>
          </cell>
          <cell r="AJ1013" t="str">
            <v>Capitalized Other-PROJ SETTLMT USE ONLY</v>
          </cell>
          <cell r="AM1013">
            <v>-1088378.3400000001</v>
          </cell>
        </row>
        <row r="1014">
          <cell r="E1014">
            <v>5501050</v>
          </cell>
          <cell r="H1014" t="str">
            <v>Depreciation Expense - Distribution</v>
          </cell>
          <cell r="K1014">
            <v>2256043.5099999998</v>
          </cell>
          <cell r="M1014">
            <v>1132056.92</v>
          </cell>
          <cell r="AG1014">
            <v>5399999</v>
          </cell>
          <cell r="AJ1014" t="str">
            <v>Capitalized Other-PROJ SETTLMT USE ONLY</v>
          </cell>
          <cell r="AM1014">
            <v>-12295.62</v>
          </cell>
        </row>
        <row r="1015">
          <cell r="E1015">
            <v>5501050</v>
          </cell>
          <cell r="H1015" t="str">
            <v>Depreciation Expense - Distribution</v>
          </cell>
          <cell r="K1015">
            <v>2596665.5299999998</v>
          </cell>
          <cell r="M1015">
            <v>1305460.6100000001</v>
          </cell>
          <cell r="AG1015">
            <v>5399999</v>
          </cell>
          <cell r="AJ1015" t="str">
            <v>Capitalized Other-PROJ SETTLMT USE ONLY</v>
          </cell>
          <cell r="AM1015">
            <v>-3659250.6</v>
          </cell>
        </row>
        <row r="1016">
          <cell r="E1016">
            <v>5501060</v>
          </cell>
          <cell r="H1016" t="str">
            <v>Depreciation Expense - Transportation E</v>
          </cell>
          <cell r="K1016">
            <v>2606425.87</v>
          </cell>
          <cell r="M1016">
            <v>1310772.44</v>
          </cell>
          <cell r="AG1016">
            <v>6201010</v>
          </cell>
          <cell r="AJ1016" t="str">
            <v>Donations - 501(c)(3)</v>
          </cell>
          <cell r="AM1016">
            <v>58271.92</v>
          </cell>
        </row>
        <row r="1017">
          <cell r="E1017">
            <v>5501060</v>
          </cell>
          <cell r="H1017" t="str">
            <v>Depreciation Expense - Transportation E</v>
          </cell>
          <cell r="K1017">
            <v>129287.78</v>
          </cell>
          <cell r="M1017">
            <v>64656.17</v>
          </cell>
          <cell r="AG1017">
            <v>6201010</v>
          </cell>
          <cell r="AJ1017" t="str">
            <v>Donations - 501(c)(3)</v>
          </cell>
          <cell r="AM1017">
            <v>52.55</v>
          </cell>
        </row>
        <row r="1018">
          <cell r="E1018">
            <v>5501060</v>
          </cell>
          <cell r="H1018" t="str">
            <v>Depreciation Expense - Transportation E</v>
          </cell>
          <cell r="K1018">
            <v>21892.27</v>
          </cell>
          <cell r="M1018">
            <v>10946.14</v>
          </cell>
          <cell r="AG1018">
            <v>6201010</v>
          </cell>
          <cell r="AJ1018" t="str">
            <v>Donations - 501(c)(3)</v>
          </cell>
          <cell r="AM1018">
            <v>687.02</v>
          </cell>
        </row>
        <row r="1019">
          <cell r="E1019">
            <v>5501060</v>
          </cell>
          <cell r="H1019" t="str">
            <v>Depreciation Expense - Transportation E</v>
          </cell>
          <cell r="K1019">
            <v>251545.03</v>
          </cell>
          <cell r="M1019">
            <v>126401.12</v>
          </cell>
          <cell r="AG1019">
            <v>6201040</v>
          </cell>
          <cell r="AJ1019" t="str">
            <v>Donations - Non 501(c)(3)</v>
          </cell>
          <cell r="AM1019">
            <v>50000</v>
          </cell>
        </row>
        <row r="1020">
          <cell r="E1020">
            <v>5501060</v>
          </cell>
          <cell r="H1020" t="str">
            <v>Depreciation Expense - Transportation E</v>
          </cell>
          <cell r="K1020">
            <v>398011.6</v>
          </cell>
          <cell r="M1020">
            <v>200986.96</v>
          </cell>
          <cell r="AG1020">
            <v>6201040</v>
          </cell>
          <cell r="AJ1020" t="str">
            <v>Donations - Non 501(c)(3)</v>
          </cell>
          <cell r="AM1020">
            <v>475</v>
          </cell>
        </row>
        <row r="1021">
          <cell r="E1021">
            <v>5501070</v>
          </cell>
          <cell r="H1021" t="str">
            <v>Depreciation Expense - General Plant &amp;</v>
          </cell>
          <cell r="K1021">
            <v>3810141.54</v>
          </cell>
          <cell r="M1021">
            <v>2040796.1</v>
          </cell>
          <cell r="AG1021">
            <v>6201070</v>
          </cell>
          <cell r="AJ1021" t="str">
            <v>Donation Dollar Energy Fund</v>
          </cell>
          <cell r="AM1021">
            <v>457709</v>
          </cell>
        </row>
        <row r="1022">
          <cell r="E1022">
            <v>5501070</v>
          </cell>
          <cell r="H1022" t="str">
            <v>Depreciation Expense - General Plant &amp;</v>
          </cell>
          <cell r="K1022">
            <v>5600.76</v>
          </cell>
          <cell r="M1022">
            <v>2800.37</v>
          </cell>
          <cell r="AG1022">
            <v>6201070</v>
          </cell>
          <cell r="AJ1022" t="str">
            <v>Donation Dollar Energy Fund</v>
          </cell>
          <cell r="AM1022">
            <v>45000</v>
          </cell>
        </row>
        <row r="1023">
          <cell r="E1023">
            <v>5501070</v>
          </cell>
          <cell r="H1023" t="str">
            <v>Depreciation Expense - General Plant &amp;</v>
          </cell>
          <cell r="K1023">
            <v>1070.67</v>
          </cell>
          <cell r="M1023">
            <v>535.33000000000004</v>
          </cell>
          <cell r="AG1023">
            <v>6202020</v>
          </cell>
          <cell r="AJ1023" t="str">
            <v>Civic/Politic Activities</v>
          </cell>
          <cell r="AM1023">
            <v>26061.39</v>
          </cell>
        </row>
        <row r="1024">
          <cell r="E1024">
            <v>5501070</v>
          </cell>
          <cell r="H1024" t="str">
            <v>Depreciation Expense - General Plant &amp;</v>
          </cell>
          <cell r="K1024">
            <v>75977.97</v>
          </cell>
          <cell r="M1024">
            <v>38545.29</v>
          </cell>
          <cell r="AG1024">
            <v>6202020</v>
          </cell>
          <cell r="AJ1024" t="str">
            <v>Civic/Politic Activities</v>
          </cell>
          <cell r="AM1024">
            <v>128.28</v>
          </cell>
        </row>
        <row r="1025">
          <cell r="E1025">
            <v>5501070</v>
          </cell>
          <cell r="H1025" t="str">
            <v>Depreciation Expense - General Plant &amp;</v>
          </cell>
          <cell r="K1025">
            <v>177408.95</v>
          </cell>
          <cell r="M1025">
            <v>90105.1</v>
          </cell>
          <cell r="AG1025">
            <v>6202020</v>
          </cell>
          <cell r="AJ1025" t="str">
            <v>Civic/Politic Activities</v>
          </cell>
          <cell r="AM1025">
            <v>1239.6300000000001</v>
          </cell>
        </row>
        <row r="1026">
          <cell r="E1026">
            <v>5501170</v>
          </cell>
          <cell r="H1026" t="str">
            <v>Depreciation Expense - Salvage</v>
          </cell>
          <cell r="K1026">
            <v>-348375.84</v>
          </cell>
          <cell r="M1026">
            <v>-174187.92</v>
          </cell>
          <cell r="AG1026">
            <v>6202020</v>
          </cell>
          <cell r="AJ1026" t="str">
            <v>Civic/Politic Activities</v>
          </cell>
          <cell r="AM1026">
            <v>3178.39</v>
          </cell>
        </row>
        <row r="1027">
          <cell r="E1027">
            <v>5501170</v>
          </cell>
          <cell r="H1027" t="str">
            <v>Depreciation Expense - Salvage</v>
          </cell>
          <cell r="K1027">
            <v>-49301.94</v>
          </cell>
          <cell r="M1027">
            <v>-24650.97</v>
          </cell>
          <cell r="AG1027">
            <v>6204000</v>
          </cell>
          <cell r="AJ1027" t="str">
            <v>Other Expense - Miscellaneous</v>
          </cell>
          <cell r="AM1027">
            <v>137.31</v>
          </cell>
        </row>
        <row r="1028">
          <cell r="E1028">
            <v>5501180</v>
          </cell>
          <cell r="H1028" t="str">
            <v>Depreciation Expense - Cost of Removal</v>
          </cell>
          <cell r="K1028">
            <v>5066978.88</v>
          </cell>
          <cell r="M1028">
            <v>2533489.44</v>
          </cell>
          <cell r="AG1028">
            <v>6204010</v>
          </cell>
          <cell r="AJ1028" t="str">
            <v>Rent Expense - Non-Utility Operations</v>
          </cell>
          <cell r="AM1028">
            <v>1249985.3600000001</v>
          </cell>
        </row>
        <row r="1029">
          <cell r="E1029">
            <v>5501180</v>
          </cell>
          <cell r="H1029" t="str">
            <v>Depreciation Expense - Cost of Removal</v>
          </cell>
          <cell r="K1029">
            <v>371115.42</v>
          </cell>
          <cell r="M1029">
            <v>185557.71</v>
          </cell>
          <cell r="AG1029">
            <v>6299020</v>
          </cell>
          <cell r="AJ1029" t="str">
            <v>Life Insurance Premiums</v>
          </cell>
          <cell r="AM1029">
            <v>-51425.48</v>
          </cell>
        </row>
        <row r="1030">
          <cell r="E1030">
            <v>5501190</v>
          </cell>
          <cell r="H1030" t="str">
            <v>Depreciation Expense - Asset Retirement</v>
          </cell>
          <cell r="K1030">
            <v>1.26</v>
          </cell>
          <cell r="M1030">
            <v>0</v>
          </cell>
          <cell r="AG1030">
            <v>6299900</v>
          </cell>
          <cell r="AJ1030" t="str">
            <v>Other Expense - Miscellaneous</v>
          </cell>
          <cell r="AM1030">
            <v>22052.03</v>
          </cell>
        </row>
        <row r="1031">
          <cell r="E1031">
            <v>5505010</v>
          </cell>
          <cell r="H1031" t="str">
            <v>Amortization Expense - Intangible Prope</v>
          </cell>
          <cell r="K1031">
            <v>7057279.7000000002</v>
          </cell>
          <cell r="M1031">
            <v>3526582.42</v>
          </cell>
          <cell r="AG1031">
            <v>8205001</v>
          </cell>
          <cell r="AJ1031" t="str">
            <v>VEHICLE USAGE</v>
          </cell>
          <cell r="AM1031">
            <v>-67179.3</v>
          </cell>
        </row>
        <row r="1032">
          <cell r="E1032">
            <v>5505010</v>
          </cell>
          <cell r="H1032" t="str">
            <v>Amortization Expense - Intangible Prope</v>
          </cell>
          <cell r="K1032">
            <v>120031.42</v>
          </cell>
          <cell r="M1032">
            <v>60050.46</v>
          </cell>
          <cell r="AG1032">
            <v>8205001</v>
          </cell>
          <cell r="AJ1032" t="str">
            <v>VEHICLE USAGE</v>
          </cell>
          <cell r="AM1032">
            <v>2708.74</v>
          </cell>
        </row>
        <row r="1033">
          <cell r="E1033">
            <v>5505010</v>
          </cell>
          <cell r="H1033" t="str">
            <v>Amortization Expense - Intangible Prope</v>
          </cell>
          <cell r="K1033">
            <v>18411.29</v>
          </cell>
          <cell r="M1033">
            <v>9209.67</v>
          </cell>
          <cell r="AG1033">
            <v>8205001</v>
          </cell>
          <cell r="AJ1033" t="str">
            <v>VEHICLE USAGE</v>
          </cell>
          <cell r="AM1033">
            <v>115.5</v>
          </cell>
        </row>
        <row r="1034">
          <cell r="E1034">
            <v>5505010</v>
          </cell>
          <cell r="H1034" t="str">
            <v>Amortization Expense - Intangible Prope</v>
          </cell>
          <cell r="K1034">
            <v>182975.26</v>
          </cell>
          <cell r="M1034">
            <v>92725.48</v>
          </cell>
          <cell r="AG1034">
            <v>8205001</v>
          </cell>
          <cell r="AJ1034" t="str">
            <v>VEHICLE USAGE</v>
          </cell>
          <cell r="AM1034">
            <v>44091.22</v>
          </cell>
        </row>
        <row r="1035">
          <cell r="E1035">
            <v>5505010</v>
          </cell>
          <cell r="H1035" t="str">
            <v>Amortization Expense - Intangible Prope</v>
          </cell>
          <cell r="K1035">
            <v>1230941.3700000001</v>
          </cell>
          <cell r="M1035">
            <v>615697.26</v>
          </cell>
          <cell r="AG1035">
            <v>8205001</v>
          </cell>
          <cell r="AJ1035" t="str">
            <v>VEHICLE USAGE</v>
          </cell>
          <cell r="AM1035">
            <v>20263.84</v>
          </cell>
        </row>
        <row r="1036">
          <cell r="E1036">
            <v>5505025</v>
          </cell>
          <cell r="H1036" t="str">
            <v>Amortization Expense - Leasehold Improv</v>
          </cell>
          <cell r="K1036">
            <v>372288.5</v>
          </cell>
          <cell r="M1036">
            <v>178872.43</v>
          </cell>
          <cell r="AG1036">
            <v>8205002</v>
          </cell>
          <cell r="AJ1036" t="str">
            <v>POWER OPERATED EQUIP</v>
          </cell>
          <cell r="AM1036">
            <v>-16509.849999999999</v>
          </cell>
        </row>
        <row r="1037">
          <cell r="E1037">
            <v>5505300</v>
          </cell>
          <cell r="H1037" t="str">
            <v>Amortization Expense - Land &amp; Land Righ</v>
          </cell>
          <cell r="K1037">
            <v>1278.28</v>
          </cell>
          <cell r="M1037">
            <v>639.14</v>
          </cell>
          <cell r="AG1037">
            <v>8205002</v>
          </cell>
          <cell r="AJ1037" t="str">
            <v>POWER OPERATED EQUIP</v>
          </cell>
          <cell r="AM1037">
            <v>1624.11</v>
          </cell>
        </row>
        <row r="1038">
          <cell r="E1038">
            <v>5505300</v>
          </cell>
          <cell r="H1038" t="str">
            <v>Amortization Expense - Land &amp; Land Righ</v>
          </cell>
          <cell r="K1038">
            <v>7958.67</v>
          </cell>
          <cell r="M1038">
            <v>3979.34</v>
          </cell>
          <cell r="AG1038">
            <v>8205002</v>
          </cell>
          <cell r="AJ1038" t="str">
            <v>POWER OPERATED EQUIP</v>
          </cell>
          <cell r="AM1038">
            <v>49.36</v>
          </cell>
        </row>
        <row r="1039">
          <cell r="E1039">
            <v>5505300</v>
          </cell>
          <cell r="H1039" t="str">
            <v>Amortization Expense - Land &amp; Land Righ</v>
          </cell>
          <cell r="K1039">
            <v>2670.17</v>
          </cell>
          <cell r="M1039">
            <v>1335.09</v>
          </cell>
          <cell r="AG1039">
            <v>8205002</v>
          </cell>
          <cell r="AJ1039" t="str">
            <v>POWER OPERATED EQUIP</v>
          </cell>
          <cell r="AM1039">
            <v>5505.95</v>
          </cell>
        </row>
        <row r="1040">
          <cell r="E1040" t="str">
            <v xml:space="preserve">  TOTAL DEPRECIATION</v>
          </cell>
          <cell r="K1040">
            <v>54667797.329999998</v>
          </cell>
          <cell r="M1040">
            <v>27599268.82</v>
          </cell>
          <cell r="AG1040">
            <v>8205002</v>
          </cell>
          <cell r="AJ1040" t="str">
            <v>POWER OPERATED EQUIP</v>
          </cell>
          <cell r="AM1040">
            <v>9330.43</v>
          </cell>
        </row>
        <row r="1041">
          <cell r="E1041" t="str">
            <v>AMORTIZATION</v>
          </cell>
          <cell r="AG1041">
            <v>8205101</v>
          </cell>
          <cell r="AJ1041" t="str">
            <v>OT MEALS</v>
          </cell>
          <cell r="AM1041">
            <v>-20503.07</v>
          </cell>
        </row>
        <row r="1042">
          <cell r="E1042">
            <v>5506999</v>
          </cell>
          <cell r="H1042" t="str">
            <v>Amortization Expense - Manual - Other I</v>
          </cell>
          <cell r="K1042">
            <v>508765.68</v>
          </cell>
          <cell r="M1042">
            <v>254382.84</v>
          </cell>
          <cell r="AG1042">
            <v>8205101</v>
          </cell>
          <cell r="AJ1042" t="str">
            <v>OT MEALS</v>
          </cell>
          <cell r="AM1042">
            <v>285</v>
          </cell>
        </row>
        <row r="1043">
          <cell r="E1043">
            <v>5507010</v>
          </cell>
          <cell r="H1043" t="str">
            <v>Amortization Exp - Rate Case Expenses</v>
          </cell>
          <cell r="K1043">
            <v>534474.66</v>
          </cell>
          <cell r="M1043">
            <v>267237.33</v>
          </cell>
          <cell r="AG1043">
            <v>8205101</v>
          </cell>
          <cell r="AJ1043" t="str">
            <v>OT MEALS</v>
          </cell>
          <cell r="AM1043">
            <v>1665</v>
          </cell>
        </row>
        <row r="1044">
          <cell r="E1044" t="str">
            <v xml:space="preserve"> TOTAL AMORTIZATION</v>
          </cell>
          <cell r="K1044">
            <v>1043240.34</v>
          </cell>
          <cell r="M1044">
            <v>521620.17</v>
          </cell>
          <cell r="AG1044">
            <v>8205101</v>
          </cell>
          <cell r="AJ1044" t="str">
            <v>OT MEALS</v>
          </cell>
          <cell r="AM1044">
            <v>18553.07</v>
          </cell>
        </row>
        <row r="1045">
          <cell r="E1045" t="str">
            <v>TAXES OTHER THAN INCOME</v>
          </cell>
          <cell r="AG1045">
            <v>8402004</v>
          </cell>
          <cell r="AJ1045" t="str">
            <v>PROJ G&amp;A SURCHARGE</v>
          </cell>
          <cell r="AM1045">
            <v>-20076.86</v>
          </cell>
        </row>
        <row r="1046">
          <cell r="E1046">
            <v>5702100</v>
          </cell>
          <cell r="H1046" t="str">
            <v>Property Taxes</v>
          </cell>
          <cell r="K1046">
            <v>575935.03</v>
          </cell>
          <cell r="M1046">
            <v>497729.49</v>
          </cell>
          <cell r="AG1046">
            <v>8402004</v>
          </cell>
          <cell r="AJ1046" t="str">
            <v>PROJ G&amp;A SURCHARGE</v>
          </cell>
          <cell r="AM1046">
            <v>19956.02</v>
          </cell>
        </row>
        <row r="1047">
          <cell r="E1047">
            <v>5702100</v>
          </cell>
          <cell r="H1047" t="str">
            <v>Property Taxes</v>
          </cell>
          <cell r="K1047">
            <v>197999</v>
          </cell>
          <cell r="M1047">
            <v>197999</v>
          </cell>
          <cell r="AG1047">
            <v>8402004</v>
          </cell>
          <cell r="AJ1047" t="str">
            <v>PROJ G&amp;A SURCHARGE</v>
          </cell>
          <cell r="AM1047">
            <v>-4431.53</v>
          </cell>
        </row>
        <row r="1048">
          <cell r="E1048">
            <v>5702100</v>
          </cell>
          <cell r="H1048" t="str">
            <v>Property Taxes</v>
          </cell>
          <cell r="K1048">
            <v>18000</v>
          </cell>
          <cell r="M1048">
            <v>18000</v>
          </cell>
          <cell r="AG1048">
            <v>8402004</v>
          </cell>
          <cell r="AJ1048" t="str">
            <v>PROJ G&amp;A SURCHARGE</v>
          </cell>
          <cell r="AM1048">
            <v>841.53</v>
          </cell>
        </row>
        <row r="1049">
          <cell r="E1049">
            <v>5702100</v>
          </cell>
          <cell r="H1049" t="str">
            <v>Property Taxes</v>
          </cell>
          <cell r="K1049">
            <v>1340600</v>
          </cell>
          <cell r="M1049">
            <v>751800</v>
          </cell>
          <cell r="AG1049">
            <v>8402004</v>
          </cell>
          <cell r="AJ1049" t="str">
            <v>PROJ G&amp;A SURCHARGE</v>
          </cell>
          <cell r="AM1049">
            <v>811.53</v>
          </cell>
        </row>
        <row r="1050">
          <cell r="E1050">
            <v>5702100</v>
          </cell>
          <cell r="H1050" t="str">
            <v>Property Taxes</v>
          </cell>
          <cell r="K1050">
            <v>113484.14</v>
          </cell>
          <cell r="M1050">
            <v>112452.66</v>
          </cell>
          <cell r="AG1050">
            <v>8402004</v>
          </cell>
          <cell r="AJ1050" t="str">
            <v>PROJ G&amp;A SURCHARGE</v>
          </cell>
          <cell r="AM1050">
            <v>2778.47</v>
          </cell>
        </row>
        <row r="1051">
          <cell r="E1051">
            <v>5703100</v>
          </cell>
          <cell r="H1051" t="str">
            <v>Payroll Taxes</v>
          </cell>
          <cell r="K1051">
            <v>3648773.6</v>
          </cell>
          <cell r="M1051">
            <v>1735602.21</v>
          </cell>
          <cell r="AG1051">
            <v>8402004</v>
          </cell>
          <cell r="AJ1051" t="str">
            <v>PROJ G&amp;A SURCHARGE</v>
          </cell>
          <cell r="AM1051">
            <v>120.84</v>
          </cell>
        </row>
        <row r="1052">
          <cell r="E1052">
            <v>5703100</v>
          </cell>
          <cell r="H1052" t="str">
            <v>Payroll Taxes</v>
          </cell>
          <cell r="K1052">
            <v>51622.02</v>
          </cell>
          <cell r="M1052">
            <v>24383.61</v>
          </cell>
          <cell r="AG1052">
            <v>8402014</v>
          </cell>
          <cell r="AJ1052" t="str">
            <v>Construction</v>
          </cell>
          <cell r="AM1052">
            <v>-18262</v>
          </cell>
        </row>
        <row r="1053">
          <cell r="E1053">
            <v>5703100</v>
          </cell>
          <cell r="H1053" t="str">
            <v>Payroll Taxes</v>
          </cell>
          <cell r="K1053">
            <v>30300.1</v>
          </cell>
          <cell r="M1053">
            <v>13861.21</v>
          </cell>
          <cell r="AG1053">
            <v>8402014</v>
          </cell>
          <cell r="AJ1053" t="str">
            <v>Construction</v>
          </cell>
          <cell r="AM1053">
            <v>18152.09</v>
          </cell>
        </row>
        <row r="1054">
          <cell r="E1054">
            <v>5703100</v>
          </cell>
          <cell r="H1054" t="str">
            <v>Payroll Taxes</v>
          </cell>
          <cell r="K1054">
            <v>268372.49</v>
          </cell>
          <cell r="M1054">
            <v>133401.04999999999</v>
          </cell>
          <cell r="AG1054">
            <v>8402014</v>
          </cell>
          <cell r="AJ1054" t="str">
            <v>Construction</v>
          </cell>
          <cell r="AM1054">
            <v>109.91</v>
          </cell>
        </row>
        <row r="1055">
          <cell r="E1055">
            <v>5703100</v>
          </cell>
          <cell r="H1055" t="str">
            <v>Payroll Taxes</v>
          </cell>
          <cell r="K1055">
            <v>1583164.48</v>
          </cell>
          <cell r="M1055">
            <v>696787.45</v>
          </cell>
          <cell r="AG1055">
            <v>8405000</v>
          </cell>
          <cell r="AJ1055" t="str">
            <v>DEL FLEET OVERHEAD</v>
          </cell>
          <cell r="AM1055">
            <v>-2811.74</v>
          </cell>
        </row>
        <row r="1056">
          <cell r="E1056">
            <v>5703100</v>
          </cell>
          <cell r="H1056" t="str">
            <v>Payroll Taxes</v>
          </cell>
          <cell r="K1056">
            <v>-2038.11</v>
          </cell>
          <cell r="M1056">
            <v>0</v>
          </cell>
          <cell r="AG1056">
            <v>8405000</v>
          </cell>
          <cell r="AJ1056" t="str">
            <v>DEL FLEET OVERHEAD</v>
          </cell>
          <cell r="AM1056">
            <v>533.94000000000005</v>
          </cell>
        </row>
        <row r="1057">
          <cell r="E1057">
            <v>5703101</v>
          </cell>
          <cell r="H1057" t="str">
            <v>Payroll Taxes - 2200</v>
          </cell>
          <cell r="K1057">
            <v>1290321.72</v>
          </cell>
          <cell r="M1057">
            <v>564438.53</v>
          </cell>
          <cell r="AG1057">
            <v>8405000</v>
          </cell>
          <cell r="AJ1057" t="str">
            <v>DEL FLEET OVERHEAD</v>
          </cell>
          <cell r="AM1057">
            <v>514.9</v>
          </cell>
        </row>
        <row r="1058">
          <cell r="E1058">
            <v>5703101</v>
          </cell>
          <cell r="H1058" t="str">
            <v>Payroll Taxes - 2200</v>
          </cell>
          <cell r="K1058">
            <v>24981.83</v>
          </cell>
          <cell r="M1058">
            <v>10999.61</v>
          </cell>
          <cell r="AG1058">
            <v>8405000</v>
          </cell>
          <cell r="AJ1058" t="str">
            <v>DEL FLEET OVERHEAD</v>
          </cell>
          <cell r="AM1058">
            <v>1762.9</v>
          </cell>
        </row>
        <row r="1059">
          <cell r="E1059">
            <v>5703101</v>
          </cell>
          <cell r="H1059" t="str">
            <v>Payroll Taxes - 2200</v>
          </cell>
          <cell r="K1059">
            <v>5391.8</v>
          </cell>
          <cell r="M1059">
            <v>2325.41</v>
          </cell>
          <cell r="AG1059" t="str">
            <v xml:space="preserve">  TOTAL OTHER MISCELLANEOUS EXPENSES</v>
          </cell>
          <cell r="AM1059">
            <v>-37963625.590000004</v>
          </cell>
        </row>
        <row r="1060">
          <cell r="E1060">
            <v>5703101</v>
          </cell>
          <cell r="H1060" t="str">
            <v>Payroll Taxes - 2200</v>
          </cell>
          <cell r="K1060">
            <v>17292.560000000001</v>
          </cell>
          <cell r="M1060">
            <v>4974.87</v>
          </cell>
          <cell r="AG1060" t="str">
            <v>BAD DEBT</v>
          </cell>
        </row>
        <row r="1061">
          <cell r="E1061">
            <v>5703101</v>
          </cell>
          <cell r="H1061" t="str">
            <v>Payroll Taxes - 2200</v>
          </cell>
          <cell r="K1061">
            <v>154204.18</v>
          </cell>
          <cell r="M1061">
            <v>67748.210000000006</v>
          </cell>
          <cell r="AG1061">
            <v>5311010</v>
          </cell>
          <cell r="AJ1061" t="str">
            <v>Uncollect Accts Exp</v>
          </cell>
          <cell r="AM1061">
            <v>11470532.939999999</v>
          </cell>
        </row>
        <row r="1062">
          <cell r="E1062">
            <v>5703101</v>
          </cell>
          <cell r="H1062" t="str">
            <v>Payroll Taxes - 2200</v>
          </cell>
          <cell r="K1062">
            <v>-1495068.6</v>
          </cell>
          <cell r="M1062">
            <v>-651782.27</v>
          </cell>
          <cell r="AG1062">
            <v>5311010</v>
          </cell>
          <cell r="AJ1062" t="str">
            <v>Uncollect Accts Exp</v>
          </cell>
          <cell r="AM1062">
            <v>196127.5</v>
          </cell>
        </row>
        <row r="1063">
          <cell r="E1063">
            <v>5704100</v>
          </cell>
          <cell r="H1063" t="str">
            <v>Utility Taxes</v>
          </cell>
          <cell r="K1063">
            <v>208834</v>
          </cell>
          <cell r="M1063">
            <v>208834</v>
          </cell>
          <cell r="AG1063">
            <v>5311010</v>
          </cell>
          <cell r="AJ1063" t="str">
            <v>Uncollect Accts Exp</v>
          </cell>
          <cell r="AM1063">
            <v>27544.54</v>
          </cell>
        </row>
        <row r="1064">
          <cell r="E1064">
            <v>5706100</v>
          </cell>
          <cell r="H1064" t="str">
            <v>Sales and Use Tax</v>
          </cell>
          <cell r="K1064">
            <v>820231.16</v>
          </cell>
          <cell r="M1064">
            <v>179121.16</v>
          </cell>
          <cell r="AG1064">
            <v>5311010</v>
          </cell>
          <cell r="AJ1064" t="str">
            <v>Uncollect Accts Exp</v>
          </cell>
          <cell r="AM1064">
            <v>115200</v>
          </cell>
        </row>
        <row r="1065">
          <cell r="E1065">
            <v>5706100</v>
          </cell>
          <cell r="H1065" t="str">
            <v>Sales and Use Tax</v>
          </cell>
          <cell r="K1065">
            <v>1946.88</v>
          </cell>
          <cell r="M1065">
            <v>433.59</v>
          </cell>
          <cell r="AG1065">
            <v>5311010</v>
          </cell>
          <cell r="AJ1065" t="str">
            <v>Uncollect Accts Exp</v>
          </cell>
          <cell r="AM1065">
            <v>1339727.3799999999</v>
          </cell>
        </row>
        <row r="1066">
          <cell r="E1066">
            <v>5706100</v>
          </cell>
          <cell r="H1066" t="str">
            <v>Sales and Use Tax</v>
          </cell>
          <cell r="K1066">
            <v>210311.22</v>
          </cell>
          <cell r="M1066">
            <v>51094.22</v>
          </cell>
          <cell r="AG1066" t="str">
            <v xml:space="preserve">  TOTAL BAD DEBT</v>
          </cell>
          <cell r="AM1066">
            <v>13149132.359999999</v>
          </cell>
        </row>
        <row r="1067">
          <cell r="E1067">
            <v>5709100</v>
          </cell>
          <cell r="H1067" t="str">
            <v>Other Miscellaneous Taxes</v>
          </cell>
          <cell r="K1067">
            <v>16116</v>
          </cell>
          <cell r="M1067">
            <v>16002</v>
          </cell>
          <cell r="AG1067" t="str">
            <v>MANAGEMENT FEES &amp; INTERCOMPANY SERVICES</v>
          </cell>
        </row>
        <row r="1068">
          <cell r="E1068">
            <v>5709100</v>
          </cell>
          <cell r="H1068" t="str">
            <v>Other Miscellaneous Taxes</v>
          </cell>
          <cell r="K1068">
            <v>498</v>
          </cell>
          <cell r="M1068">
            <v>498</v>
          </cell>
          <cell r="AG1068">
            <v>5998500</v>
          </cell>
          <cell r="AJ1068" t="str">
            <v>SVC Only-Essential Services</v>
          </cell>
          <cell r="AM1068">
            <v>4836023.18</v>
          </cell>
        </row>
        <row r="1069">
          <cell r="E1069">
            <v>5709100</v>
          </cell>
          <cell r="H1069" t="str">
            <v>Other Miscellaneous Taxes</v>
          </cell>
          <cell r="K1069">
            <v>333.02</v>
          </cell>
          <cell r="M1069">
            <v>0</v>
          </cell>
          <cell r="AG1069">
            <v>5998501</v>
          </cell>
          <cell r="AJ1069" t="str">
            <v>SVC Only-Essential Services-2200</v>
          </cell>
          <cell r="AM1069">
            <v>4037547.76</v>
          </cell>
        </row>
        <row r="1070">
          <cell r="E1070">
            <v>5709100</v>
          </cell>
          <cell r="H1070" t="str">
            <v>Other Miscellaneous Taxes</v>
          </cell>
          <cell r="K1070">
            <v>66.14</v>
          </cell>
          <cell r="M1070">
            <v>66.14</v>
          </cell>
          <cell r="AG1070">
            <v>5998501</v>
          </cell>
          <cell r="AJ1070" t="str">
            <v>SVC Only-Essential Services-2200</v>
          </cell>
          <cell r="AM1070">
            <v>73445.42</v>
          </cell>
        </row>
        <row r="1071">
          <cell r="E1071">
            <v>5709100</v>
          </cell>
          <cell r="H1071" t="str">
            <v>Other Miscellaneous Taxes</v>
          </cell>
          <cell r="K1071">
            <v>1500</v>
          </cell>
          <cell r="M1071">
            <v>1500</v>
          </cell>
          <cell r="AG1071">
            <v>5998501</v>
          </cell>
          <cell r="AJ1071" t="str">
            <v>SVC Only-Essential Services-2200</v>
          </cell>
          <cell r="AM1071">
            <v>18038.32</v>
          </cell>
        </row>
        <row r="1072">
          <cell r="E1072">
            <v>5709999</v>
          </cell>
          <cell r="H1072" t="str">
            <v>Capitalized Other Taxes-PROJ SETTLMT US</v>
          </cell>
          <cell r="K1072">
            <v>1848.2</v>
          </cell>
          <cell r="M1072">
            <v>0</v>
          </cell>
          <cell r="AG1072">
            <v>5998501</v>
          </cell>
          <cell r="AJ1072" t="str">
            <v>SVC Only-Essential Services-2200</v>
          </cell>
          <cell r="AM1072">
            <v>5726.41</v>
          </cell>
        </row>
        <row r="1073">
          <cell r="E1073">
            <v>5709999</v>
          </cell>
          <cell r="H1073" t="str">
            <v>Capitalized Other Taxes-PROJ SETTLMT US</v>
          </cell>
          <cell r="K1073">
            <v>193.01</v>
          </cell>
          <cell r="M1073">
            <v>0</v>
          </cell>
          <cell r="AG1073">
            <v>5998501</v>
          </cell>
          <cell r="AJ1073" t="str">
            <v>SVC Only-Essential Services-2200</v>
          </cell>
          <cell r="AM1073">
            <v>6032.91</v>
          </cell>
        </row>
        <row r="1074">
          <cell r="E1074" t="str">
            <v xml:space="preserve">  TOTAL TAXES OTHER THAN INCOME</v>
          </cell>
          <cell r="K1074">
            <v>9085213.8699999992</v>
          </cell>
          <cell r="M1074">
            <v>4638270.1500000004</v>
          </cell>
          <cell r="AG1074">
            <v>5998501</v>
          </cell>
          <cell r="AJ1074" t="str">
            <v>SVC Only-Essential Services-2200</v>
          </cell>
          <cell r="AM1074">
            <v>250461.78</v>
          </cell>
        </row>
        <row r="1075">
          <cell r="E1075" t="str">
            <v xml:space="preserve">  TOTAL UTILITY COSTS &amp; EXPENSES</v>
          </cell>
          <cell r="K1075">
            <v>333029495.06</v>
          </cell>
          <cell r="M1075">
            <v>126778959.61</v>
          </cell>
          <cell r="AG1075">
            <v>5998501</v>
          </cell>
          <cell r="AJ1075" t="str">
            <v>SVC Only-Essential Services-2200</v>
          </cell>
          <cell r="AM1075">
            <v>431910.48</v>
          </cell>
        </row>
        <row r="1076">
          <cell r="E1076" t="str">
            <v xml:space="preserve">  TOTAL OPERATING INCOME</v>
          </cell>
          <cell r="K1076">
            <v>-153545191.43000001</v>
          </cell>
          <cell r="M1076">
            <v>-16680870.880000001</v>
          </cell>
          <cell r="AG1076">
            <v>5998501</v>
          </cell>
          <cell r="AJ1076" t="str">
            <v>SVC Only-Essential Services-2200</v>
          </cell>
          <cell r="AM1076">
            <v>-4823163.08</v>
          </cell>
        </row>
        <row r="1077">
          <cell r="E1077" t="str">
            <v>OTHER (INCOME) EXPENSE</v>
          </cell>
          <cell r="AG1077">
            <v>5998510</v>
          </cell>
          <cell r="AJ1077" t="str">
            <v>SVC Only-Essential Sundry</v>
          </cell>
          <cell r="AM1077">
            <v>1525845.38</v>
          </cell>
        </row>
        <row r="1078">
          <cell r="E1078" t="str">
            <v>INTEREST EXPENSE</v>
          </cell>
          <cell r="AG1078">
            <v>5998511</v>
          </cell>
          <cell r="AJ1078" t="str">
            <v>SVC Only-Essential Sundry-2200</v>
          </cell>
          <cell r="AM1078">
            <v>1275000.82</v>
          </cell>
        </row>
        <row r="1079">
          <cell r="E1079" t="str">
            <v>INTEREST ON LTD</v>
          </cell>
          <cell r="AG1079">
            <v>5998511</v>
          </cell>
          <cell r="AJ1079" t="str">
            <v>SVC Only-Essential Sundry-2200</v>
          </cell>
          <cell r="AM1079">
            <v>23838.38</v>
          </cell>
        </row>
        <row r="1080">
          <cell r="E1080">
            <v>6406040</v>
          </cell>
          <cell r="H1080" t="str">
            <v>Interco Interest Expense-2200-PNG Compa</v>
          </cell>
          <cell r="K1080">
            <v>16503462.609999999</v>
          </cell>
          <cell r="M1080">
            <v>8208417.9199999999</v>
          </cell>
          <cell r="AG1080">
            <v>5998511</v>
          </cell>
          <cell r="AJ1080" t="str">
            <v>SVC Only-Essential Sundry-2200</v>
          </cell>
          <cell r="AM1080">
            <v>5671.58</v>
          </cell>
        </row>
        <row r="1081">
          <cell r="E1081">
            <v>6406040</v>
          </cell>
          <cell r="H1081" t="str">
            <v>Interco Interest Expense-2200-PNG Compa</v>
          </cell>
          <cell r="K1081">
            <v>282812.84999999998</v>
          </cell>
          <cell r="M1081">
            <v>139809.95000000001</v>
          </cell>
          <cell r="AG1081">
            <v>5998511</v>
          </cell>
          <cell r="AJ1081" t="str">
            <v>SVC Only-Essential Sundry-2200</v>
          </cell>
          <cell r="AM1081">
            <v>1907.51</v>
          </cell>
        </row>
        <row r="1082">
          <cell r="E1082">
            <v>6406040</v>
          </cell>
          <cell r="H1082" t="str">
            <v>Interco Interest Expense-2200-PNG Compa</v>
          </cell>
          <cell r="K1082">
            <v>12634.23</v>
          </cell>
          <cell r="M1082">
            <v>6883.31</v>
          </cell>
          <cell r="AG1082">
            <v>5998511</v>
          </cell>
          <cell r="AJ1082" t="str">
            <v>SVC Only-Essential Sundry-2200</v>
          </cell>
          <cell r="AM1082">
            <v>2390.31</v>
          </cell>
        </row>
        <row r="1083">
          <cell r="E1083">
            <v>6406040</v>
          </cell>
          <cell r="H1083" t="str">
            <v>Interco Interest Expense-2200-PNG Compa</v>
          </cell>
          <cell r="K1083">
            <v>1003175.23</v>
          </cell>
          <cell r="M1083">
            <v>495424.89</v>
          </cell>
          <cell r="AG1083">
            <v>5998511</v>
          </cell>
          <cell r="AJ1083" t="str">
            <v>SVC Only-Essential Sundry-2200</v>
          </cell>
          <cell r="AM1083">
            <v>78454.13</v>
          </cell>
        </row>
        <row r="1084">
          <cell r="E1084">
            <v>6406040</v>
          </cell>
          <cell r="H1084" t="str">
            <v>Interco Interest Expense-2200-PNG Compa</v>
          </cell>
          <cell r="K1084">
            <v>1487371.8</v>
          </cell>
          <cell r="M1084">
            <v>719231.07</v>
          </cell>
          <cell r="AG1084">
            <v>5998511</v>
          </cell>
          <cell r="AJ1084" t="str">
            <v>SVC Only-Essential Sundry-2200</v>
          </cell>
          <cell r="AM1084">
            <v>132770.57999999999</v>
          </cell>
        </row>
        <row r="1085">
          <cell r="E1085">
            <v>6406040</v>
          </cell>
          <cell r="H1085" t="str">
            <v>Interco Interest Expense-2200-PNG Compa</v>
          </cell>
          <cell r="K1085">
            <v>-19277593.25</v>
          </cell>
          <cell r="M1085">
            <v>-9558783.1600000001</v>
          </cell>
          <cell r="AG1085">
            <v>5998511</v>
          </cell>
          <cell r="AJ1085" t="str">
            <v>SVC Only-Essential Sundry-2200</v>
          </cell>
          <cell r="AM1085">
            <v>-1520033.31</v>
          </cell>
        </row>
        <row r="1086">
          <cell r="E1086">
            <v>6407010</v>
          </cell>
          <cell r="H1086" t="str">
            <v>Interco Interest Expense-Essential</v>
          </cell>
          <cell r="K1086">
            <v>20693722.239999998</v>
          </cell>
          <cell r="M1086">
            <v>12036361.119999999</v>
          </cell>
          <cell r="AG1086">
            <v>5999050</v>
          </cell>
          <cell r="AJ1086" t="str">
            <v>Inter-Company Operating Expenses-1000-P</v>
          </cell>
          <cell r="AM1086">
            <v>10710.36</v>
          </cell>
        </row>
        <row r="1087">
          <cell r="E1087">
            <v>6499010</v>
          </cell>
          <cell r="H1087" t="str">
            <v>Interest Expense - Long Term Debt</v>
          </cell>
          <cell r="K1087">
            <v>17059733.16</v>
          </cell>
          <cell r="M1087">
            <v>8515727.7300000004</v>
          </cell>
          <cell r="AG1087">
            <v>5999050</v>
          </cell>
          <cell r="AJ1087" t="str">
            <v>Inter-Company Operating Expenses-1000-P</v>
          </cell>
          <cell r="AM1087">
            <v>6370.92</v>
          </cell>
        </row>
        <row r="1088">
          <cell r="E1088" t="str">
            <v xml:space="preserve">  TOTAL INTEREST ON LTD</v>
          </cell>
          <cell r="K1088">
            <v>37765318.869999997</v>
          </cell>
          <cell r="M1088">
            <v>20563072.829999998</v>
          </cell>
          <cell r="AG1088">
            <v>5999050</v>
          </cell>
          <cell r="AJ1088" t="str">
            <v>Inter-Company Operating Expenses-1000-P</v>
          </cell>
          <cell r="AM1088">
            <v>68678.600000000006</v>
          </cell>
        </row>
        <row r="1089">
          <cell r="E1089" t="str">
            <v>OTHER INTEREST EXPENSE</v>
          </cell>
          <cell r="AG1089">
            <v>5999050</v>
          </cell>
          <cell r="AJ1089" t="str">
            <v>Inter-Company Operating Expenses-1000-P</v>
          </cell>
          <cell r="AM1089">
            <v>41777.94</v>
          </cell>
        </row>
        <row r="1090">
          <cell r="E1090">
            <v>6101850</v>
          </cell>
          <cell r="H1090" t="str">
            <v>Interco Interest Income-1000-Peoples</v>
          </cell>
          <cell r="K1090">
            <v>-16503462.609999999</v>
          </cell>
          <cell r="M1090">
            <v>-8208417.9199999999</v>
          </cell>
          <cell r="AG1090">
            <v>5999050</v>
          </cell>
          <cell r="AJ1090" t="str">
            <v>Inter-Company Operating Expenses-1000-P</v>
          </cell>
          <cell r="AM1090">
            <v>-58859.22</v>
          </cell>
        </row>
        <row r="1091">
          <cell r="E1091">
            <v>6101850</v>
          </cell>
          <cell r="H1091" t="str">
            <v>Interco Interest Income-1000-Peoples</v>
          </cell>
          <cell r="K1091">
            <v>16503462.609999999</v>
          </cell>
          <cell r="M1091">
            <v>8208417.9199999999</v>
          </cell>
          <cell r="AG1091">
            <v>5999053</v>
          </cell>
          <cell r="AJ1091" t="str">
            <v>Inter-Company Operating Expenses-1400-H</v>
          </cell>
          <cell r="AM1091">
            <v>-68678.600000000006</v>
          </cell>
        </row>
        <row r="1092">
          <cell r="E1092">
            <v>6101851</v>
          </cell>
          <cell r="H1092" t="str">
            <v>Interco Interest Income-1200-Peoples Ga</v>
          </cell>
          <cell r="K1092">
            <v>-282812.84999999998</v>
          </cell>
          <cell r="M1092">
            <v>-139809.95000000001</v>
          </cell>
          <cell r="AG1092">
            <v>5999056</v>
          </cell>
          <cell r="AJ1092" t="str">
            <v>Inter-Company Operating Expenses-1600-D</v>
          </cell>
          <cell r="AM1092">
            <v>30385.35</v>
          </cell>
        </row>
        <row r="1093">
          <cell r="E1093">
            <v>6101851</v>
          </cell>
          <cell r="H1093" t="str">
            <v>Interco Interest Income-1200-Peoples Ga</v>
          </cell>
          <cell r="K1093">
            <v>282812.84999999998</v>
          </cell>
          <cell r="M1093">
            <v>139809.95000000001</v>
          </cell>
          <cell r="AG1093">
            <v>5999056</v>
          </cell>
          <cell r="AJ1093" t="str">
            <v>Inter-Company Operating Expenses-1600-D</v>
          </cell>
          <cell r="AM1093">
            <v>33072.57</v>
          </cell>
        </row>
        <row r="1094">
          <cell r="E1094">
            <v>6101852</v>
          </cell>
          <cell r="H1094" t="str">
            <v>Interco Interest Income-1300-Peoples Ga</v>
          </cell>
          <cell r="K1094">
            <v>-12634.23</v>
          </cell>
          <cell r="M1094">
            <v>-6883.31</v>
          </cell>
          <cell r="AG1094">
            <v>5999056</v>
          </cell>
          <cell r="AJ1094" t="str">
            <v>Inter-Company Operating Expenses-1600-D</v>
          </cell>
          <cell r="AM1094">
            <v>-63457.919999999998</v>
          </cell>
        </row>
        <row r="1095">
          <cell r="E1095">
            <v>6101852</v>
          </cell>
          <cell r="H1095" t="str">
            <v>Interco Interest Income-1300-Peoples Ga</v>
          </cell>
          <cell r="K1095">
            <v>12634.23</v>
          </cell>
          <cell r="M1095">
            <v>6883.31</v>
          </cell>
          <cell r="AG1095">
            <v>5999058</v>
          </cell>
          <cell r="AJ1095" t="str">
            <v>Inter-Company Operating Expenses-1800-D</v>
          </cell>
          <cell r="AM1095">
            <v>-30385.35</v>
          </cell>
        </row>
        <row r="1096">
          <cell r="E1096">
            <v>6101853</v>
          </cell>
          <cell r="H1096" t="str">
            <v>Interco Interest Income-1400-Peoples Ho</v>
          </cell>
          <cell r="K1096">
            <v>17368.7</v>
          </cell>
          <cell r="M1096">
            <v>9469.02</v>
          </cell>
          <cell r="AG1096">
            <v>5999058</v>
          </cell>
          <cell r="AJ1096" t="str">
            <v>Inter-Company Operating Expenses-1800-D</v>
          </cell>
          <cell r="AM1096">
            <v>30385.35</v>
          </cell>
        </row>
        <row r="1097">
          <cell r="E1097">
            <v>6101853</v>
          </cell>
          <cell r="H1097" t="str">
            <v>Interco Interest Income-1400-Peoples Ho</v>
          </cell>
          <cell r="K1097">
            <v>-17368.7</v>
          </cell>
          <cell r="M1097">
            <v>-9469.02</v>
          </cell>
          <cell r="AG1097">
            <v>5999059</v>
          </cell>
          <cell r="AJ1097" t="str">
            <v>Inter-Company Operating Expenses-1900-E</v>
          </cell>
          <cell r="AM1097">
            <v>-33072.57</v>
          </cell>
        </row>
        <row r="1098">
          <cell r="E1098">
            <v>6101855</v>
          </cell>
          <cell r="H1098" t="str">
            <v>Interco Interest Income-3100-TWP</v>
          </cell>
          <cell r="K1098">
            <v>-1487371.8</v>
          </cell>
          <cell r="M1098">
            <v>-719231.07</v>
          </cell>
          <cell r="AG1098">
            <v>5999059</v>
          </cell>
          <cell r="AJ1098" t="str">
            <v>Inter-Company Operating Expenses-1900-E</v>
          </cell>
          <cell r="AM1098">
            <v>33072.57</v>
          </cell>
        </row>
        <row r="1099">
          <cell r="E1099">
            <v>6101855</v>
          </cell>
          <cell r="H1099" t="str">
            <v>Interco Interest Income-3100-TWP</v>
          </cell>
          <cell r="K1099">
            <v>1487371.8</v>
          </cell>
          <cell r="M1099">
            <v>719231.07</v>
          </cell>
          <cell r="AG1099" t="str">
            <v xml:space="preserve">  TOTAL MANAGEMENT FEES &amp; INTERCOMPANY SERV</v>
          </cell>
          <cell r="AM1099">
            <v>6361868.5599999996</v>
          </cell>
        </row>
        <row r="1100">
          <cell r="E1100">
            <v>6101856</v>
          </cell>
          <cell r="H1100" t="str">
            <v>Interco Interest Income-1600-Delta</v>
          </cell>
          <cell r="K1100">
            <v>-1003175.23</v>
          </cell>
          <cell r="M1100">
            <v>-495424.89</v>
          </cell>
          <cell r="AG1100" t="str">
            <v xml:space="preserve"> TOTAL OPERATIONS &amp; MAINTENANCE EXPENSE</v>
          </cell>
          <cell r="AM1100">
            <v>106931207.64</v>
          </cell>
        </row>
        <row r="1101">
          <cell r="E1101">
            <v>6101856</v>
          </cell>
          <cell r="H1101" t="str">
            <v>Interco Interest Income-1600-Delta</v>
          </cell>
          <cell r="K1101">
            <v>1003175.23</v>
          </cell>
          <cell r="M1101">
            <v>495424.89</v>
          </cell>
          <cell r="AG1101" t="str">
            <v>DEPRECIATION</v>
          </cell>
        </row>
        <row r="1102">
          <cell r="E1102">
            <v>6101857</v>
          </cell>
          <cell r="H1102" t="str">
            <v>Interco Interest Income-1700 - Resource</v>
          </cell>
          <cell r="K1102">
            <v>3617.68</v>
          </cell>
          <cell r="M1102">
            <v>1748.77</v>
          </cell>
          <cell r="AG1102">
            <v>5501010</v>
          </cell>
          <cell r="AJ1102" t="str">
            <v>Depreciation Expense - Land Easements</v>
          </cell>
          <cell r="AM1102">
            <v>58842.27</v>
          </cell>
        </row>
        <row r="1103">
          <cell r="E1103">
            <v>6101857</v>
          </cell>
          <cell r="H1103" t="str">
            <v>Interco Interest Income-1700 - Resource</v>
          </cell>
          <cell r="K1103">
            <v>-3617.68</v>
          </cell>
          <cell r="M1103">
            <v>-1748.77</v>
          </cell>
          <cell r="AG1103">
            <v>5501010</v>
          </cell>
          <cell r="AJ1103" t="str">
            <v>Depreciation Expense - Land Easements</v>
          </cell>
          <cell r="AM1103">
            <v>2400.88</v>
          </cell>
        </row>
        <row r="1104">
          <cell r="E1104">
            <v>6101858</v>
          </cell>
          <cell r="H1104" t="str">
            <v>Interco Interest Income-1800 - Delgasco</v>
          </cell>
          <cell r="K1104">
            <v>-10625.92</v>
          </cell>
          <cell r="M1104">
            <v>-982.6</v>
          </cell>
          <cell r="AG1104">
            <v>5501010</v>
          </cell>
          <cell r="AJ1104" t="str">
            <v>Depreciation Expense - Land Easements</v>
          </cell>
          <cell r="AM1104">
            <v>1455.83</v>
          </cell>
        </row>
        <row r="1105">
          <cell r="E1105">
            <v>6101858</v>
          </cell>
          <cell r="H1105" t="str">
            <v>Interco Interest Income-1800 - Delgasco</v>
          </cell>
          <cell r="K1105">
            <v>10625.92</v>
          </cell>
          <cell r="M1105">
            <v>982.6</v>
          </cell>
          <cell r="AG1105">
            <v>5501010</v>
          </cell>
          <cell r="AJ1105" t="str">
            <v>Depreciation Expense - Land Easements</v>
          </cell>
          <cell r="AM1105">
            <v>21417.45</v>
          </cell>
        </row>
        <row r="1106">
          <cell r="E1106">
            <v>6101859</v>
          </cell>
          <cell r="H1106" t="str">
            <v>Interco Interest Income-1900 - ENPRO</v>
          </cell>
          <cell r="K1106">
            <v>1503.01</v>
          </cell>
          <cell r="M1106">
            <v>748.79</v>
          </cell>
          <cell r="AG1106">
            <v>5501020</v>
          </cell>
          <cell r="AJ1106" t="str">
            <v>Depreciation Expense - Buildings</v>
          </cell>
          <cell r="AM1106">
            <v>52873.99</v>
          </cell>
        </row>
        <row r="1107">
          <cell r="E1107">
            <v>6101859</v>
          </cell>
          <cell r="H1107" t="str">
            <v>Interco Interest Income-1900 - ENPRO</v>
          </cell>
          <cell r="K1107">
            <v>-1503.01</v>
          </cell>
          <cell r="M1107">
            <v>-748.79</v>
          </cell>
          <cell r="AG1107">
            <v>5501020</v>
          </cell>
          <cell r="AJ1107" t="str">
            <v>Depreciation Expense - Buildings</v>
          </cell>
          <cell r="AM1107">
            <v>698.64</v>
          </cell>
        </row>
        <row r="1108">
          <cell r="E1108">
            <v>6101900</v>
          </cell>
          <cell r="H1108" t="str">
            <v>Interest Income - Miscellaneous</v>
          </cell>
          <cell r="K1108">
            <v>-643955.6</v>
          </cell>
          <cell r="M1108">
            <v>-320812.44</v>
          </cell>
          <cell r="AG1108">
            <v>5501020</v>
          </cell>
          <cell r="AJ1108" t="str">
            <v>Depreciation Expense - Buildings</v>
          </cell>
          <cell r="AM1108">
            <v>59735.51</v>
          </cell>
        </row>
        <row r="1109">
          <cell r="E1109">
            <v>6101900</v>
          </cell>
          <cell r="H1109" t="str">
            <v>Interest Income - Miscellaneous</v>
          </cell>
          <cell r="K1109">
            <v>-43225.53</v>
          </cell>
          <cell r="M1109">
            <v>0</v>
          </cell>
          <cell r="AG1109">
            <v>5501020</v>
          </cell>
          <cell r="AJ1109" t="str">
            <v>Depreciation Expense - Buildings</v>
          </cell>
          <cell r="AM1109">
            <v>103906.33</v>
          </cell>
        </row>
        <row r="1110">
          <cell r="E1110">
            <v>6402410</v>
          </cell>
          <cell r="H1110" t="str">
            <v>Amort Debt Disc &amp; Exp - Debentures</v>
          </cell>
          <cell r="K1110">
            <v>263992.14</v>
          </cell>
          <cell r="M1110">
            <v>131996.07</v>
          </cell>
          <cell r="AG1110">
            <v>5501030</v>
          </cell>
          <cell r="AJ1110" t="str">
            <v>Depreciation Exp-Generation, Prod &amp; Gat</v>
          </cell>
          <cell r="AM1110">
            <v>1098100.77</v>
          </cell>
        </row>
        <row r="1111">
          <cell r="E1111">
            <v>6402410</v>
          </cell>
          <cell r="H1111" t="str">
            <v>Amort Debt Disc &amp; Exp - Debentures</v>
          </cell>
          <cell r="K1111">
            <v>4947.78</v>
          </cell>
          <cell r="M1111">
            <v>2473.89</v>
          </cell>
          <cell r="AG1111">
            <v>5501030</v>
          </cell>
          <cell r="AJ1111" t="str">
            <v>Depreciation Exp-Generation, Prod &amp; Gat</v>
          </cell>
          <cell r="AM1111">
            <v>2885.04</v>
          </cell>
        </row>
        <row r="1112">
          <cell r="E1112">
            <v>6402410</v>
          </cell>
          <cell r="H1112" t="str">
            <v>Amort Debt Disc &amp; Exp - Debentures</v>
          </cell>
          <cell r="K1112">
            <v>98600</v>
          </cell>
          <cell r="M1112">
            <v>49300</v>
          </cell>
          <cell r="AG1112">
            <v>5501030</v>
          </cell>
          <cell r="AJ1112" t="str">
            <v>Depreciation Exp-Generation, Prod &amp; Gat</v>
          </cell>
          <cell r="AM1112">
            <v>14242.8</v>
          </cell>
        </row>
        <row r="1113">
          <cell r="E1113">
            <v>6402410</v>
          </cell>
          <cell r="H1113" t="str">
            <v>Amort Debt Disc &amp; Exp - Debentures</v>
          </cell>
          <cell r="K1113">
            <v>409077.66</v>
          </cell>
          <cell r="M1113">
            <v>204538.83</v>
          </cell>
          <cell r="AG1113">
            <v>5501030</v>
          </cell>
          <cell r="AJ1113" t="str">
            <v>Depreciation Exp-Generation, Prod &amp; Gat</v>
          </cell>
          <cell r="AM1113">
            <v>48595.12</v>
          </cell>
        </row>
        <row r="1114">
          <cell r="E1114">
            <v>6402410</v>
          </cell>
          <cell r="H1114" t="str">
            <v>Amort Debt Disc &amp; Exp - Debentures</v>
          </cell>
          <cell r="K1114">
            <v>51557.88</v>
          </cell>
          <cell r="M1114">
            <v>25778.94</v>
          </cell>
          <cell r="AG1114">
            <v>5501033</v>
          </cell>
          <cell r="AJ1114" t="str">
            <v>Depreciation Exp-Nat Gas Storage &amp; Proc</v>
          </cell>
          <cell r="AM1114">
            <v>142542.51999999999</v>
          </cell>
        </row>
        <row r="1115">
          <cell r="E1115">
            <v>6499040</v>
          </cell>
          <cell r="H1115" t="str">
            <v>Interest Expense - Deposits</v>
          </cell>
          <cell r="K1115">
            <v>39360.089999999997</v>
          </cell>
          <cell r="M1115">
            <v>20754.04</v>
          </cell>
          <cell r="AG1115">
            <v>5501033</v>
          </cell>
          <cell r="AJ1115" t="str">
            <v>Depreciation Exp-Nat Gas Storage &amp; Proc</v>
          </cell>
          <cell r="AM1115">
            <v>384240</v>
          </cell>
        </row>
        <row r="1116">
          <cell r="E1116">
            <v>6499040</v>
          </cell>
          <cell r="H1116" t="str">
            <v>Interest Expense - Deposits</v>
          </cell>
          <cell r="K1116">
            <v>197.44</v>
          </cell>
          <cell r="M1116">
            <v>221.26</v>
          </cell>
          <cell r="AG1116">
            <v>5501033</v>
          </cell>
          <cell r="AJ1116" t="str">
            <v>Depreciation Exp-Nat Gas Storage &amp; Proc</v>
          </cell>
          <cell r="AM1116">
            <v>101269.97</v>
          </cell>
        </row>
        <row r="1117">
          <cell r="E1117">
            <v>6499040</v>
          </cell>
          <cell r="H1117" t="str">
            <v>Interest Expense - Deposits</v>
          </cell>
          <cell r="K1117">
            <v>-16.95</v>
          </cell>
          <cell r="M1117">
            <v>10.61</v>
          </cell>
          <cell r="AG1117">
            <v>5501040</v>
          </cell>
          <cell r="AJ1117" t="str">
            <v>Depreciation Expense - Transmission</v>
          </cell>
          <cell r="AM1117">
            <v>1538353.07</v>
          </cell>
        </row>
        <row r="1118">
          <cell r="E1118">
            <v>6499040</v>
          </cell>
          <cell r="H1118" t="str">
            <v>Interest Expense - Deposits</v>
          </cell>
          <cell r="K1118">
            <v>0.56999999999999995</v>
          </cell>
          <cell r="M1118">
            <v>0</v>
          </cell>
          <cell r="AG1118">
            <v>5501040</v>
          </cell>
          <cell r="AJ1118" t="str">
            <v>Depreciation Expense - Transmission</v>
          </cell>
          <cell r="AM1118">
            <v>235.93</v>
          </cell>
        </row>
        <row r="1119">
          <cell r="E1119">
            <v>6499040</v>
          </cell>
          <cell r="H1119" t="str">
            <v>Interest Expense - Deposits</v>
          </cell>
          <cell r="K1119">
            <v>5481.77</v>
          </cell>
          <cell r="M1119">
            <v>2399.9299999999998</v>
          </cell>
          <cell r="AG1119">
            <v>5501040</v>
          </cell>
          <cell r="AJ1119" t="str">
            <v>Depreciation Expense - Transmission</v>
          </cell>
          <cell r="AM1119">
            <v>780563.43</v>
          </cell>
        </row>
        <row r="1120">
          <cell r="E1120">
            <v>6499900</v>
          </cell>
          <cell r="H1120" t="str">
            <v>Interest Expense - Miscellaneous</v>
          </cell>
          <cell r="K1120">
            <v>-323581.43</v>
          </cell>
          <cell r="M1120">
            <v>-250000</v>
          </cell>
          <cell r="AG1120">
            <v>5501040</v>
          </cell>
          <cell r="AJ1120" t="str">
            <v>Depreciation Expense - Transmission</v>
          </cell>
          <cell r="AM1120">
            <v>794353.64</v>
          </cell>
        </row>
        <row r="1121">
          <cell r="E1121">
            <v>6499900</v>
          </cell>
          <cell r="H1121" t="str">
            <v>Interest Expense - Miscellaneous</v>
          </cell>
          <cell r="K1121">
            <v>122934.96</v>
          </cell>
          <cell r="M1121">
            <v>24457.38</v>
          </cell>
          <cell r="AG1121">
            <v>5501050</v>
          </cell>
          <cell r="AJ1121" t="str">
            <v>Depreciation Expense - Distribution</v>
          </cell>
          <cell r="AM1121">
            <v>22483691.100000001</v>
          </cell>
        </row>
        <row r="1122">
          <cell r="E1122" t="str">
            <v xml:space="preserve">  TOTAL OTHER INTEREST EXPENSE</v>
          </cell>
          <cell r="K1122">
            <v>-14629.22</v>
          </cell>
          <cell r="M1122">
            <v>-108881.49</v>
          </cell>
          <cell r="AG1122">
            <v>5501050</v>
          </cell>
          <cell r="AJ1122" t="str">
            <v>Depreciation Expense - Distribution</v>
          </cell>
          <cell r="AM1122">
            <v>601142.56000000006</v>
          </cell>
        </row>
        <row r="1123">
          <cell r="E1123" t="str">
            <v>AFUDC - DEBT (a/c 420001)</v>
          </cell>
          <cell r="AG1123">
            <v>5501050</v>
          </cell>
          <cell r="AJ1123" t="str">
            <v>Depreciation Expense - Distribution</v>
          </cell>
          <cell r="AM1123">
            <v>26169.360000000001</v>
          </cell>
        </row>
        <row r="1124">
          <cell r="E1124">
            <v>6404000</v>
          </cell>
          <cell r="H1124" t="str">
            <v>Allowance for Funds Used Dur Constr-Deb</v>
          </cell>
          <cell r="K1124">
            <v>526772.81999999995</v>
          </cell>
          <cell r="M1124">
            <v>-146216.37</v>
          </cell>
          <cell r="AG1124">
            <v>5501050</v>
          </cell>
          <cell r="AJ1124" t="str">
            <v>Depreciation Expense - Distribution</v>
          </cell>
          <cell r="AM1124">
            <v>2256043.5099999998</v>
          </cell>
        </row>
        <row r="1125">
          <cell r="E1125">
            <v>6404000</v>
          </cell>
          <cell r="H1125" t="str">
            <v>Allowance for Funds Used Dur Constr-Deb</v>
          </cell>
          <cell r="K1125">
            <v>-7725.17</v>
          </cell>
          <cell r="M1125">
            <v>-3992.01</v>
          </cell>
          <cell r="AG1125">
            <v>5501050</v>
          </cell>
          <cell r="AJ1125" t="str">
            <v>Depreciation Expense - Distribution</v>
          </cell>
          <cell r="AM1125">
            <v>2596665.5299999998</v>
          </cell>
        </row>
        <row r="1126">
          <cell r="E1126">
            <v>6404000</v>
          </cell>
          <cell r="H1126" t="str">
            <v>Allowance for Funds Used Dur Constr-Deb</v>
          </cell>
          <cell r="K1126">
            <v>-256.08</v>
          </cell>
          <cell r="M1126">
            <v>-168.18</v>
          </cell>
          <cell r="AG1126">
            <v>5501060</v>
          </cell>
          <cell r="AJ1126" t="str">
            <v>Depreciation Expense - Transportation E</v>
          </cell>
          <cell r="AM1126">
            <v>2606425.87</v>
          </cell>
        </row>
        <row r="1127">
          <cell r="E1127">
            <v>6404000</v>
          </cell>
          <cell r="H1127" t="str">
            <v>Allowance for Funds Used Dur Constr-Deb</v>
          </cell>
          <cell r="K1127">
            <v>-12984.91</v>
          </cell>
          <cell r="M1127">
            <v>-7913.77</v>
          </cell>
          <cell r="AG1127">
            <v>5501060</v>
          </cell>
          <cell r="AJ1127" t="str">
            <v>Depreciation Expense - Transportation E</v>
          </cell>
          <cell r="AM1127">
            <v>129287.78</v>
          </cell>
        </row>
        <row r="1128">
          <cell r="E1128" t="str">
            <v xml:space="preserve">  TOTAL AFUDC - DEBT (a/c 420001)</v>
          </cell>
          <cell r="K1128">
            <v>505806.66</v>
          </cell>
          <cell r="M1128">
            <v>-158290.32999999999</v>
          </cell>
          <cell r="AG1128">
            <v>5501060</v>
          </cell>
          <cell r="AJ1128" t="str">
            <v>Depreciation Expense - Transportation E</v>
          </cell>
          <cell r="AM1128">
            <v>21892.27</v>
          </cell>
        </row>
        <row r="1129">
          <cell r="E1129" t="str">
            <v>AFUDC - EQUITY (a/c 420002)</v>
          </cell>
          <cell r="AG1129">
            <v>5501060</v>
          </cell>
          <cell r="AJ1129" t="str">
            <v>Depreciation Expense - Transportation E</v>
          </cell>
          <cell r="AM1129">
            <v>251545.03</v>
          </cell>
        </row>
        <row r="1130">
          <cell r="E1130">
            <v>6103000</v>
          </cell>
          <cell r="H1130" t="str">
            <v>Allowance Funds Used During Constructio</v>
          </cell>
          <cell r="K1130">
            <v>-660940.5</v>
          </cell>
          <cell r="M1130">
            <v>-309939.99</v>
          </cell>
          <cell r="AG1130">
            <v>5501060</v>
          </cell>
          <cell r="AJ1130" t="str">
            <v>Depreciation Expense - Transportation E</v>
          </cell>
          <cell r="AM1130">
            <v>398011.6</v>
          </cell>
        </row>
        <row r="1131">
          <cell r="E1131" t="str">
            <v xml:space="preserve">  TOTAL AFUDC - EQUITY (a/c 420002)</v>
          </cell>
          <cell r="K1131">
            <v>-660940.5</v>
          </cell>
          <cell r="M1131">
            <v>-309939.99</v>
          </cell>
          <cell r="AG1131">
            <v>5501070</v>
          </cell>
          <cell r="AJ1131" t="str">
            <v>Depreciation Expense - General Plant &amp;</v>
          </cell>
          <cell r="AM1131">
            <v>3810141.54</v>
          </cell>
        </row>
        <row r="1132">
          <cell r="E1132" t="str">
            <v xml:space="preserve">  TOTAL INTEREST EXPENSE</v>
          </cell>
          <cell r="K1132">
            <v>37595555.810000002</v>
          </cell>
          <cell r="M1132">
            <v>19985961.02</v>
          </cell>
          <cell r="AG1132">
            <v>5501070</v>
          </cell>
          <cell r="AJ1132" t="str">
            <v>Depreciation Expense - General Plant &amp;</v>
          </cell>
          <cell r="AM1132">
            <v>5600.76</v>
          </cell>
        </row>
        <row r="1133">
          <cell r="E1133" t="str">
            <v>OTHER (INCOME) EXPENSE SUBTOTAL</v>
          </cell>
          <cell r="AG1133">
            <v>5501070</v>
          </cell>
          <cell r="AJ1133" t="str">
            <v>Depreciation Expense - General Plant &amp;</v>
          </cell>
          <cell r="AM1133">
            <v>1070.67</v>
          </cell>
        </row>
        <row r="1134">
          <cell r="E1134" t="str">
            <v>DIVIDENDS</v>
          </cell>
          <cell r="AG1134">
            <v>5501070</v>
          </cell>
          <cell r="AJ1134" t="str">
            <v>Depreciation Expense - General Plant &amp;</v>
          </cell>
          <cell r="AM1134">
            <v>75977.97</v>
          </cell>
        </row>
        <row r="1135">
          <cell r="E1135">
            <v>6102010</v>
          </cell>
          <cell r="H1135" t="str">
            <v>Dividend Income - Nonaffiliated</v>
          </cell>
          <cell r="K1135">
            <v>-31988</v>
          </cell>
          <cell r="M1135">
            <v>-31988</v>
          </cell>
          <cell r="AG1135">
            <v>5501070</v>
          </cell>
          <cell r="AJ1135" t="str">
            <v>Depreciation Expense - General Plant &amp;</v>
          </cell>
          <cell r="AM1135">
            <v>177408.95</v>
          </cell>
        </row>
        <row r="1136">
          <cell r="E1136" t="str">
            <v xml:space="preserve">  TOTAL DIVIDENDS</v>
          </cell>
          <cell r="K1136">
            <v>-31988</v>
          </cell>
          <cell r="M1136">
            <v>-31988</v>
          </cell>
          <cell r="AG1136">
            <v>5501170</v>
          </cell>
          <cell r="AJ1136" t="str">
            <v>Depreciation Expense - Salvage</v>
          </cell>
          <cell r="AM1136">
            <v>-348375.84</v>
          </cell>
        </row>
        <row r="1137">
          <cell r="E1137" t="str">
            <v>OTHER NET PERIODIC BENEFIT COSTS</v>
          </cell>
          <cell r="AG1137">
            <v>5501170</v>
          </cell>
          <cell r="AJ1137" t="str">
            <v>Depreciation Expense - Salvage</v>
          </cell>
          <cell r="AM1137">
            <v>-49301.94</v>
          </cell>
        </row>
        <row r="1138">
          <cell r="E1138">
            <v>6299100</v>
          </cell>
          <cell r="H1138" t="str">
            <v>Other Expense - Non-Service Cost Benefi</v>
          </cell>
          <cell r="K1138">
            <v>0.01</v>
          </cell>
          <cell r="M1138">
            <v>0</v>
          </cell>
          <cell r="AG1138">
            <v>5501180</v>
          </cell>
          <cell r="AJ1138" t="str">
            <v>Depreciation Expense - Cost of Removal</v>
          </cell>
          <cell r="AM1138">
            <v>5066978.88</v>
          </cell>
        </row>
        <row r="1139">
          <cell r="E1139">
            <v>6299100</v>
          </cell>
          <cell r="H1139" t="str">
            <v>Other Expense - Non-Service Cost Benefi</v>
          </cell>
          <cell r="K1139">
            <v>-22015.119999999999</v>
          </cell>
          <cell r="M1139">
            <v>-11192.55</v>
          </cell>
          <cell r="AG1139">
            <v>5501180</v>
          </cell>
          <cell r="AJ1139" t="str">
            <v>Depreciation Expense - Cost of Removal</v>
          </cell>
          <cell r="AM1139">
            <v>371115.42</v>
          </cell>
        </row>
        <row r="1140">
          <cell r="E1140">
            <v>6299100</v>
          </cell>
          <cell r="H1140" t="str">
            <v>Other Expense - Non-Service Cost Benefi</v>
          </cell>
          <cell r="K1140">
            <v>-8614.65</v>
          </cell>
          <cell r="M1140">
            <v>-4379.7</v>
          </cell>
          <cell r="AG1140">
            <v>5501190</v>
          </cell>
          <cell r="AJ1140" t="str">
            <v>Depreciation Expense - Asset Retirement</v>
          </cell>
          <cell r="AM1140">
            <v>1.26</v>
          </cell>
        </row>
        <row r="1141">
          <cell r="E1141">
            <v>6299100</v>
          </cell>
          <cell r="H1141" t="str">
            <v>Other Expense - Non-Service Cost Benefi</v>
          </cell>
          <cell r="K1141">
            <v>-405643.84</v>
          </cell>
          <cell r="M1141">
            <v>-208725.34</v>
          </cell>
          <cell r="AG1141">
            <v>5501200</v>
          </cell>
          <cell r="AJ1141" t="str">
            <v>Accretion Expense</v>
          </cell>
          <cell r="AM1141">
            <v>4474.82</v>
          </cell>
        </row>
        <row r="1142">
          <cell r="E1142">
            <v>6299100</v>
          </cell>
          <cell r="H1142" t="str">
            <v>Other Expense - Non-Service Cost Benefi</v>
          </cell>
          <cell r="K1142">
            <v>-210307.82</v>
          </cell>
          <cell r="M1142">
            <v>-104220.58</v>
          </cell>
          <cell r="AG1142">
            <v>5505010</v>
          </cell>
          <cell r="AJ1142" t="str">
            <v>Amortization Expense - Intangible Prope</v>
          </cell>
          <cell r="AM1142">
            <v>7057279.7000000002</v>
          </cell>
        </row>
        <row r="1143">
          <cell r="E1143">
            <v>6299101</v>
          </cell>
          <cell r="H1143" t="str">
            <v>Other Expense - Non-Service Cost OPEB</v>
          </cell>
          <cell r="K1143">
            <v>-37904.1</v>
          </cell>
          <cell r="M1143">
            <v>-18952.05</v>
          </cell>
          <cell r="AG1143">
            <v>5505010</v>
          </cell>
          <cell r="AJ1143" t="str">
            <v>Amortization Expense - Intangible Prope</v>
          </cell>
          <cell r="AM1143">
            <v>120031.42</v>
          </cell>
        </row>
        <row r="1144">
          <cell r="E1144">
            <v>6299101</v>
          </cell>
          <cell r="H1144" t="str">
            <v>Other Expense - Non-Service Cost OPEB</v>
          </cell>
          <cell r="K1144">
            <v>13205.29</v>
          </cell>
          <cell r="M1144">
            <v>6602.64</v>
          </cell>
          <cell r="AG1144">
            <v>5505010</v>
          </cell>
          <cell r="AJ1144" t="str">
            <v>Amortization Expense - Intangible Prope</v>
          </cell>
          <cell r="AM1144">
            <v>18411.29</v>
          </cell>
        </row>
        <row r="1145">
          <cell r="E1145">
            <v>6299101</v>
          </cell>
          <cell r="H1145" t="str">
            <v>Other Expense - Non-Service Cost OPEB</v>
          </cell>
          <cell r="K1145">
            <v>5167.3100000000004</v>
          </cell>
          <cell r="M1145">
            <v>2583.66</v>
          </cell>
          <cell r="AG1145">
            <v>5505010</v>
          </cell>
          <cell r="AJ1145" t="str">
            <v>Amortization Expense - Intangible Prope</v>
          </cell>
          <cell r="AM1145">
            <v>182975.26</v>
          </cell>
        </row>
        <row r="1146">
          <cell r="E1146">
            <v>6299101</v>
          </cell>
          <cell r="H1146" t="str">
            <v>Other Expense - Non-Service Cost OPEB</v>
          </cell>
          <cell r="K1146">
            <v>-200752.99</v>
          </cell>
          <cell r="M1146">
            <v>-100376.49</v>
          </cell>
          <cell r="AG1146">
            <v>5505010</v>
          </cell>
          <cell r="AJ1146" t="str">
            <v>Amortization Expense - Intangible Prope</v>
          </cell>
          <cell r="AM1146">
            <v>1230941.3700000001</v>
          </cell>
        </row>
        <row r="1147">
          <cell r="E1147" t="str">
            <v xml:space="preserve">  TOTAL OTHER NET PERIODIC BENEFIT COSTS</v>
          </cell>
          <cell r="K1147">
            <v>-866865.91</v>
          </cell>
          <cell r="M1147">
            <v>-438660.41</v>
          </cell>
          <cell r="AG1147">
            <v>5505025</v>
          </cell>
          <cell r="AJ1147" t="str">
            <v>Amortization Expense - Leasehold Improv</v>
          </cell>
          <cell r="AM1147">
            <v>372288.5</v>
          </cell>
        </row>
        <row r="1148">
          <cell r="E1148" t="str">
            <v xml:space="preserve">  TOTAL OTHER (INCOME) EXPENSE SUBTOTAL</v>
          </cell>
          <cell r="K1148">
            <v>-898853.91</v>
          </cell>
          <cell r="M1148">
            <v>-470648.41</v>
          </cell>
          <cell r="AG1148">
            <v>5505300</v>
          </cell>
          <cell r="AJ1148" t="str">
            <v>Amortization Expense - Land &amp; Land Righ</v>
          </cell>
          <cell r="AM1148">
            <v>1278.28</v>
          </cell>
        </row>
        <row r="1149">
          <cell r="E1149" t="str">
            <v xml:space="preserve">  TOTAL OTHER (INCOME) EXPENSE</v>
          </cell>
          <cell r="K1149">
            <v>36696701.899999999</v>
          </cell>
          <cell r="M1149">
            <v>19515312.609999999</v>
          </cell>
          <cell r="AG1149">
            <v>5505300</v>
          </cell>
          <cell r="AJ1149" t="str">
            <v>Amortization Expense - Land &amp; Land Righ</v>
          </cell>
          <cell r="AM1149">
            <v>7958.67</v>
          </cell>
        </row>
        <row r="1150">
          <cell r="E1150" t="str">
            <v xml:space="preserve">  TOTAL INCOME BEFORE TAX &amp; GAIN</v>
          </cell>
          <cell r="K1150">
            <v>-116848489.53</v>
          </cell>
          <cell r="M1150">
            <v>2834441.73</v>
          </cell>
          <cell r="AG1150">
            <v>5505300</v>
          </cell>
          <cell r="AJ1150" t="str">
            <v>Amortization Expense - Land &amp; Land Righ</v>
          </cell>
          <cell r="AM1150">
            <v>2670.17</v>
          </cell>
        </row>
        <row r="1151">
          <cell r="AG1151" t="str">
            <v xml:space="preserve">  TOTAL DEPRECIATION</v>
          </cell>
          <cell r="AM1151">
            <v>54686514.950000003</v>
          </cell>
        </row>
        <row r="1152">
          <cell r="E1152" t="str">
            <v>TAXES</v>
          </cell>
          <cell r="AG1152" t="str">
            <v>AMORTIZATION</v>
          </cell>
        </row>
        <row r="1153">
          <cell r="E1153" t="str">
            <v>INCOME TAXES - FEDERAL</v>
          </cell>
          <cell r="AG1153">
            <v>5506999</v>
          </cell>
          <cell r="AJ1153" t="str">
            <v>Amortization Expense - Manual - Other I</v>
          </cell>
          <cell r="AM1153">
            <v>508765.68</v>
          </cell>
        </row>
        <row r="1154">
          <cell r="E1154">
            <v>6310010</v>
          </cell>
          <cell r="H1154" t="str">
            <v>Federal Income Tax Expense</v>
          </cell>
          <cell r="K1154">
            <v>-8502407</v>
          </cell>
          <cell r="M1154">
            <v>-2939902</v>
          </cell>
          <cell r="AG1154">
            <v>5507010</v>
          </cell>
          <cell r="AJ1154" t="str">
            <v>Amortization Exp - Rate Case Expenses</v>
          </cell>
          <cell r="AM1154">
            <v>534474.66</v>
          </cell>
        </row>
        <row r="1155">
          <cell r="E1155">
            <v>6310010</v>
          </cell>
          <cell r="H1155" t="str">
            <v>Federal Income Tax Expense</v>
          </cell>
          <cell r="K1155">
            <v>13200</v>
          </cell>
          <cell r="M1155">
            <v>-271350</v>
          </cell>
          <cell r="AG1155" t="str">
            <v xml:space="preserve"> TOTAL AMORTIZATION</v>
          </cell>
          <cell r="AM1155">
            <v>1043240.34</v>
          </cell>
        </row>
        <row r="1156">
          <cell r="E1156">
            <v>6310010</v>
          </cell>
          <cell r="H1156" t="str">
            <v>Federal Income Tax Expense</v>
          </cell>
          <cell r="K1156">
            <v>-111971</v>
          </cell>
          <cell r="M1156">
            <v>-48206</v>
          </cell>
          <cell r="AG1156" t="str">
            <v>TAXES OTHER THAN INCOME</v>
          </cell>
        </row>
        <row r="1157">
          <cell r="E1157">
            <v>6310010</v>
          </cell>
          <cell r="H1157" t="str">
            <v>Federal Income Tax Expense</v>
          </cell>
          <cell r="K1157">
            <v>792161</v>
          </cell>
          <cell r="M1157">
            <v>63796</v>
          </cell>
          <cell r="AG1157">
            <v>5702100</v>
          </cell>
          <cell r="AJ1157" t="str">
            <v>Property Taxes</v>
          </cell>
          <cell r="AM1157">
            <v>575935.03</v>
          </cell>
        </row>
        <row r="1158">
          <cell r="E1158">
            <v>6310010</v>
          </cell>
          <cell r="H1158" t="str">
            <v>Federal Income Tax Expense</v>
          </cell>
          <cell r="K1158">
            <v>-5943507</v>
          </cell>
          <cell r="M1158">
            <v>-2478480</v>
          </cell>
          <cell r="AG1158">
            <v>5702100</v>
          </cell>
          <cell r="AJ1158" t="str">
            <v>Property Taxes</v>
          </cell>
          <cell r="AM1158">
            <v>197999</v>
          </cell>
        </row>
        <row r="1159">
          <cell r="E1159">
            <v>6310010</v>
          </cell>
          <cell r="H1159" t="str">
            <v>Federal Income Tax Expense</v>
          </cell>
          <cell r="K1159">
            <v>2105658</v>
          </cell>
          <cell r="M1159">
            <v>-617260</v>
          </cell>
          <cell r="AG1159">
            <v>5702100</v>
          </cell>
          <cell r="AJ1159" t="str">
            <v>Property Taxes</v>
          </cell>
          <cell r="AM1159">
            <v>18000</v>
          </cell>
        </row>
        <row r="1160">
          <cell r="E1160">
            <v>6320020</v>
          </cell>
          <cell r="H1160" t="str">
            <v>Defd Federal Income Tax Expense-Noncurr</v>
          </cell>
          <cell r="K1160">
            <v>-2028810</v>
          </cell>
          <cell r="M1160">
            <v>0</v>
          </cell>
          <cell r="AG1160">
            <v>5702100</v>
          </cell>
          <cell r="AJ1160" t="str">
            <v>Property Taxes</v>
          </cell>
          <cell r="AM1160">
            <v>1340600</v>
          </cell>
        </row>
        <row r="1161">
          <cell r="E1161">
            <v>6320040</v>
          </cell>
          <cell r="H1161" t="str">
            <v>Defd Federal Income Tax Expense-Plant N</v>
          </cell>
          <cell r="K1161">
            <v>8921918</v>
          </cell>
          <cell r="M1161">
            <v>3450447</v>
          </cell>
          <cell r="AG1161">
            <v>5702100</v>
          </cell>
          <cell r="AJ1161" t="str">
            <v>Property Taxes</v>
          </cell>
          <cell r="AM1161">
            <v>2028.05</v>
          </cell>
        </row>
        <row r="1162">
          <cell r="E1162">
            <v>6320040</v>
          </cell>
          <cell r="H1162" t="str">
            <v>Defd Federal Income Tax Expense-Plant N</v>
          </cell>
          <cell r="K1162">
            <v>87269</v>
          </cell>
          <cell r="M1162">
            <v>21039</v>
          </cell>
          <cell r="AG1162">
            <v>5702100</v>
          </cell>
          <cell r="AJ1162" t="str">
            <v>Property Taxes</v>
          </cell>
          <cell r="AM1162">
            <v>113484.14</v>
          </cell>
        </row>
        <row r="1163">
          <cell r="E1163">
            <v>6320040</v>
          </cell>
          <cell r="H1163" t="str">
            <v>Defd Federal Income Tax Expense-Plant N</v>
          </cell>
          <cell r="K1163">
            <v>13801</v>
          </cell>
          <cell r="M1163">
            <v>2036</v>
          </cell>
          <cell r="AG1163">
            <v>5703100</v>
          </cell>
          <cell r="AJ1163" t="str">
            <v>Payroll Taxes</v>
          </cell>
          <cell r="AM1163">
            <v>3648773.6</v>
          </cell>
        </row>
        <row r="1164">
          <cell r="E1164">
            <v>6320040</v>
          </cell>
          <cell r="H1164" t="str">
            <v>Defd Federal Income Tax Expense-Plant N</v>
          </cell>
          <cell r="K1164">
            <v>-8055</v>
          </cell>
          <cell r="M1164">
            <v>-208100</v>
          </cell>
          <cell r="AG1164">
            <v>5703100</v>
          </cell>
          <cell r="AJ1164" t="str">
            <v>Payroll Taxes</v>
          </cell>
          <cell r="AM1164">
            <v>51622.02</v>
          </cell>
        </row>
        <row r="1165">
          <cell r="E1165">
            <v>6320040</v>
          </cell>
          <cell r="H1165" t="str">
            <v>Defd Federal Income Tax Expense-Plant N</v>
          </cell>
          <cell r="K1165">
            <v>1208629</v>
          </cell>
          <cell r="M1165">
            <v>456775</v>
          </cell>
          <cell r="AG1165">
            <v>5703100</v>
          </cell>
          <cell r="AJ1165" t="str">
            <v>Payroll Taxes</v>
          </cell>
          <cell r="AM1165">
            <v>30300.1</v>
          </cell>
        </row>
        <row r="1166">
          <cell r="E1166">
            <v>6320045</v>
          </cell>
          <cell r="H1166" t="str">
            <v>Defd Federal Income Tax Expense-EDIT Am</v>
          </cell>
          <cell r="K1166">
            <v>5283536</v>
          </cell>
          <cell r="M1166">
            <v>0</v>
          </cell>
          <cell r="AG1166">
            <v>5703100</v>
          </cell>
          <cell r="AJ1166" t="str">
            <v>Payroll Taxes</v>
          </cell>
          <cell r="AM1166">
            <v>268372.49</v>
          </cell>
        </row>
        <row r="1167">
          <cell r="E1167">
            <v>6320045</v>
          </cell>
          <cell r="H1167" t="str">
            <v>Defd Federal Income Tax Expense-EDIT Am</v>
          </cell>
          <cell r="K1167">
            <v>-202644</v>
          </cell>
          <cell r="M1167">
            <v>0</v>
          </cell>
          <cell r="AG1167">
            <v>5703100</v>
          </cell>
          <cell r="AJ1167" t="str">
            <v>Payroll Taxes</v>
          </cell>
          <cell r="AM1167">
            <v>1583164.48</v>
          </cell>
        </row>
        <row r="1168">
          <cell r="E1168">
            <v>6320050</v>
          </cell>
          <cell r="H1168" t="str">
            <v>Defd Federal Income Tax Expense-Other N</v>
          </cell>
          <cell r="K1168">
            <v>3048759</v>
          </cell>
          <cell r="M1168">
            <v>1762767</v>
          </cell>
          <cell r="AG1168">
            <v>5703100</v>
          </cell>
          <cell r="AJ1168" t="str">
            <v>Payroll Taxes</v>
          </cell>
          <cell r="AM1168">
            <v>-2038.11</v>
          </cell>
        </row>
        <row r="1169">
          <cell r="E1169">
            <v>6320050</v>
          </cell>
          <cell r="H1169" t="str">
            <v>Defd Federal Income Tax Expense-Other N</v>
          </cell>
          <cell r="K1169">
            <v>25769</v>
          </cell>
          <cell r="M1169">
            <v>60424</v>
          </cell>
          <cell r="AG1169">
            <v>5703101</v>
          </cell>
          <cell r="AJ1169" t="str">
            <v>Payroll Taxes - 2200</v>
          </cell>
          <cell r="AM1169">
            <v>1290321.72</v>
          </cell>
        </row>
        <row r="1170">
          <cell r="E1170">
            <v>6320050</v>
          </cell>
          <cell r="H1170" t="str">
            <v>Defd Federal Income Tax Expense-Other N</v>
          </cell>
          <cell r="K1170">
            <v>41923</v>
          </cell>
          <cell r="M1170">
            <v>8810</v>
          </cell>
          <cell r="AG1170">
            <v>5703101</v>
          </cell>
          <cell r="AJ1170" t="str">
            <v>Payroll Taxes - 2200</v>
          </cell>
          <cell r="AM1170">
            <v>24981.83</v>
          </cell>
        </row>
        <row r="1171">
          <cell r="E1171">
            <v>6320050</v>
          </cell>
          <cell r="H1171" t="str">
            <v>Defd Federal Income Tax Expense-Other N</v>
          </cell>
          <cell r="K1171">
            <v>73590</v>
          </cell>
          <cell r="M1171">
            <v>2893</v>
          </cell>
          <cell r="AG1171">
            <v>5703101</v>
          </cell>
          <cell r="AJ1171" t="str">
            <v>Payroll Taxes - 2200</v>
          </cell>
          <cell r="AM1171">
            <v>5391.8</v>
          </cell>
        </row>
        <row r="1172">
          <cell r="E1172">
            <v>6320050</v>
          </cell>
          <cell r="H1172" t="str">
            <v>Defd Federal Income Tax Expense-Other N</v>
          </cell>
          <cell r="K1172">
            <v>2254638</v>
          </cell>
          <cell r="M1172">
            <v>303133</v>
          </cell>
          <cell r="AG1172">
            <v>5703101</v>
          </cell>
          <cell r="AJ1172" t="str">
            <v>Payroll Taxes - 2200</v>
          </cell>
          <cell r="AM1172">
            <v>2536.54</v>
          </cell>
        </row>
        <row r="1173">
          <cell r="E1173">
            <v>6320050</v>
          </cell>
          <cell r="H1173" t="str">
            <v>Defd Federal Income Tax Expense-Other N</v>
          </cell>
          <cell r="K1173">
            <v>-412064</v>
          </cell>
          <cell r="M1173">
            <v>323351</v>
          </cell>
          <cell r="AG1173">
            <v>5703101</v>
          </cell>
          <cell r="AJ1173" t="str">
            <v>Payroll Taxes - 2200</v>
          </cell>
          <cell r="AM1173">
            <v>339.97</v>
          </cell>
        </row>
        <row r="1174">
          <cell r="E1174" t="str">
            <v xml:space="preserve">  TOTAL INCOME TAXES - FEDERAL</v>
          </cell>
          <cell r="K1174">
            <v>6661393</v>
          </cell>
          <cell r="M1174">
            <v>-107827</v>
          </cell>
          <cell r="AG1174">
            <v>5703101</v>
          </cell>
          <cell r="AJ1174" t="str">
            <v>Payroll Taxes - 2200</v>
          </cell>
          <cell r="AM1174">
            <v>17292.560000000001</v>
          </cell>
        </row>
        <row r="1175">
          <cell r="E1175" t="str">
            <v>INCOME TAXES - STATE</v>
          </cell>
          <cell r="AG1175">
            <v>5703101</v>
          </cell>
          <cell r="AJ1175" t="str">
            <v>Payroll Taxes - 2200</v>
          </cell>
          <cell r="AM1175">
            <v>154204.18</v>
          </cell>
        </row>
        <row r="1176">
          <cell r="E1176">
            <v>6311010</v>
          </cell>
          <cell r="H1176" t="str">
            <v>State Income Tax Expense</v>
          </cell>
          <cell r="K1176">
            <v>-4795401</v>
          </cell>
          <cell r="M1176">
            <v>-1381040</v>
          </cell>
          <cell r="AG1176">
            <v>5703101</v>
          </cell>
          <cell r="AJ1176" t="str">
            <v>Payroll Taxes - 2200</v>
          </cell>
          <cell r="AM1176">
            <v>-1495068.6</v>
          </cell>
        </row>
        <row r="1177">
          <cell r="E1177">
            <v>6311010</v>
          </cell>
          <cell r="H1177" t="str">
            <v>State Income Tax Expense</v>
          </cell>
          <cell r="K1177">
            <v>-169253</v>
          </cell>
          <cell r="M1177">
            <v>-89828</v>
          </cell>
          <cell r="AG1177">
            <v>5704100</v>
          </cell>
          <cell r="AJ1177" t="str">
            <v>Utility Taxes</v>
          </cell>
          <cell r="AM1177">
            <v>208834</v>
          </cell>
        </row>
        <row r="1178">
          <cell r="E1178">
            <v>6311010</v>
          </cell>
          <cell r="H1178" t="str">
            <v>State Income Tax Expense</v>
          </cell>
          <cell r="K1178">
            <v>-88785</v>
          </cell>
          <cell r="M1178">
            <v>-12082</v>
          </cell>
          <cell r="AG1178">
            <v>5706100</v>
          </cell>
          <cell r="AJ1178" t="str">
            <v>Sales and Use Tax</v>
          </cell>
          <cell r="AM1178">
            <v>820231.16</v>
          </cell>
        </row>
        <row r="1179">
          <cell r="E1179">
            <v>6311010</v>
          </cell>
          <cell r="H1179" t="str">
            <v>State Income Tax Expense</v>
          </cell>
          <cell r="K1179">
            <v>198374</v>
          </cell>
          <cell r="M1179">
            <v>15989</v>
          </cell>
          <cell r="AG1179">
            <v>5706100</v>
          </cell>
          <cell r="AJ1179" t="str">
            <v>Sales and Use Tax</v>
          </cell>
          <cell r="AM1179">
            <v>1946.88</v>
          </cell>
        </row>
        <row r="1180">
          <cell r="E1180">
            <v>6311010</v>
          </cell>
          <cell r="H1180" t="str">
            <v>State Income Tax Expense</v>
          </cell>
          <cell r="K1180">
            <v>-3141198</v>
          </cell>
          <cell r="M1180">
            <v>-1309909</v>
          </cell>
          <cell r="AG1180">
            <v>5706100</v>
          </cell>
          <cell r="AJ1180" t="str">
            <v>Sales and Use Tax</v>
          </cell>
          <cell r="AM1180">
            <v>210311.22</v>
          </cell>
        </row>
        <row r="1181">
          <cell r="E1181">
            <v>6311010</v>
          </cell>
          <cell r="H1181" t="str">
            <v>State Income Tax Expense</v>
          </cell>
          <cell r="K1181">
            <v>1109611</v>
          </cell>
          <cell r="M1181">
            <v>-327822</v>
          </cell>
          <cell r="AG1181">
            <v>5709100</v>
          </cell>
          <cell r="AJ1181" t="str">
            <v>Other Miscellaneous Taxes</v>
          </cell>
          <cell r="AM1181">
            <v>16116</v>
          </cell>
        </row>
        <row r="1182">
          <cell r="E1182">
            <v>6321020</v>
          </cell>
          <cell r="H1182" t="str">
            <v>Defd State Income Tax Expense-Noncurr A</v>
          </cell>
          <cell r="K1182">
            <v>-402289</v>
          </cell>
          <cell r="M1182">
            <v>0</v>
          </cell>
          <cell r="AG1182">
            <v>5709100</v>
          </cell>
          <cell r="AJ1182" t="str">
            <v>Other Miscellaneous Taxes</v>
          </cell>
          <cell r="AM1182">
            <v>498</v>
          </cell>
        </row>
        <row r="1183">
          <cell r="E1183">
            <v>6321040</v>
          </cell>
          <cell r="H1183" t="str">
            <v>Defd State Income Tax Expense-Plant Non</v>
          </cell>
          <cell r="K1183">
            <v>-3855740</v>
          </cell>
          <cell r="M1183">
            <v>0</v>
          </cell>
          <cell r="AG1183">
            <v>5709100</v>
          </cell>
          <cell r="AJ1183" t="str">
            <v>Other Miscellaneous Taxes</v>
          </cell>
          <cell r="AM1183">
            <v>333.02</v>
          </cell>
        </row>
        <row r="1184">
          <cell r="E1184">
            <v>6321040</v>
          </cell>
          <cell r="H1184" t="str">
            <v>Defd State Income Tax Expense-Plant Non</v>
          </cell>
          <cell r="K1184">
            <v>32694</v>
          </cell>
          <cell r="M1184">
            <v>8867</v>
          </cell>
          <cell r="AG1184">
            <v>5709100</v>
          </cell>
          <cell r="AJ1184" t="str">
            <v>Other Miscellaneous Taxes</v>
          </cell>
          <cell r="AM1184">
            <v>13008</v>
          </cell>
        </row>
        <row r="1185">
          <cell r="E1185">
            <v>6321040</v>
          </cell>
          <cell r="H1185" t="str">
            <v>Defd State Income Tax Expense-Plant Non</v>
          </cell>
          <cell r="K1185">
            <v>4018</v>
          </cell>
          <cell r="M1185">
            <v>790</v>
          </cell>
          <cell r="AG1185">
            <v>5709100</v>
          </cell>
          <cell r="AJ1185" t="str">
            <v>Other Miscellaneous Taxes</v>
          </cell>
          <cell r="AM1185">
            <v>66.14</v>
          </cell>
        </row>
        <row r="1186">
          <cell r="E1186">
            <v>6321040</v>
          </cell>
          <cell r="H1186" t="str">
            <v>Defd State Income Tax Expense-Plant Non</v>
          </cell>
          <cell r="K1186">
            <v>-1855</v>
          </cell>
          <cell r="M1186">
            <v>-52155</v>
          </cell>
          <cell r="AG1186">
            <v>5709100</v>
          </cell>
          <cell r="AJ1186" t="str">
            <v>Other Miscellaneous Taxes</v>
          </cell>
          <cell r="AM1186">
            <v>1500</v>
          </cell>
        </row>
        <row r="1187">
          <cell r="E1187">
            <v>6321040</v>
          </cell>
          <cell r="H1187" t="str">
            <v>Defd State Income Tax Expense-Plant Non</v>
          </cell>
          <cell r="K1187">
            <v>45628</v>
          </cell>
          <cell r="M1187">
            <v>0</v>
          </cell>
          <cell r="AG1187">
            <v>5709999</v>
          </cell>
          <cell r="AJ1187" t="str">
            <v>Capitalized Other Taxes-PROJ SETTLMT US</v>
          </cell>
          <cell r="AM1187">
            <v>1848.2</v>
          </cell>
        </row>
        <row r="1188">
          <cell r="E1188">
            <v>6321050</v>
          </cell>
          <cell r="H1188" t="str">
            <v>Defd State Income Tax Expense-Other NC</v>
          </cell>
          <cell r="K1188">
            <v>-977992</v>
          </cell>
          <cell r="M1188">
            <v>-1666805</v>
          </cell>
          <cell r="AG1188">
            <v>5709999</v>
          </cell>
          <cell r="AJ1188" t="str">
            <v>Capitalized Other Taxes-PROJ SETTLMT US</v>
          </cell>
          <cell r="AM1188">
            <v>193.01</v>
          </cell>
        </row>
        <row r="1189">
          <cell r="E1189">
            <v>6321050</v>
          </cell>
          <cell r="H1189" t="str">
            <v>Defd State Income Tax Expense-Other NC</v>
          </cell>
          <cell r="K1189">
            <v>8531</v>
          </cell>
          <cell r="M1189">
            <v>20003</v>
          </cell>
          <cell r="AG1189" t="str">
            <v xml:space="preserve">  TOTAL TAXES OTHER THAN INCOME</v>
          </cell>
          <cell r="AM1189">
            <v>9103126.4299999997</v>
          </cell>
        </row>
        <row r="1190">
          <cell r="E1190">
            <v>6321050</v>
          </cell>
          <cell r="H1190" t="str">
            <v>Defd State Income Tax Expense-Other NC</v>
          </cell>
          <cell r="K1190">
            <v>10507</v>
          </cell>
          <cell r="M1190">
            <v>2208</v>
          </cell>
          <cell r="AG1190" t="str">
            <v xml:space="preserve">  TOTAL UTILITY COSTS &amp; EXPENSES</v>
          </cell>
          <cell r="AM1190">
            <v>348813594.19</v>
          </cell>
        </row>
        <row r="1191">
          <cell r="E1191">
            <v>6321050</v>
          </cell>
          <cell r="H1191" t="str">
            <v>Defd State Income Tax Expense-Other NC</v>
          </cell>
          <cell r="K1191">
            <v>19022</v>
          </cell>
          <cell r="M1191">
            <v>725</v>
          </cell>
          <cell r="AG1191" t="str">
            <v xml:space="preserve">  TOTAL OPERATING INCOME</v>
          </cell>
          <cell r="AM1191">
            <v>-155008912</v>
          </cell>
        </row>
        <row r="1192">
          <cell r="E1192">
            <v>6321050</v>
          </cell>
          <cell r="H1192" t="str">
            <v>Defd State Income Tax Expense-Other NC</v>
          </cell>
          <cell r="K1192">
            <v>1191606</v>
          </cell>
          <cell r="M1192">
            <v>160210</v>
          </cell>
          <cell r="AG1192" t="str">
            <v>OTHER (INCOME) EXPENSE</v>
          </cell>
        </row>
        <row r="1193">
          <cell r="E1193">
            <v>6321050</v>
          </cell>
          <cell r="H1193" t="str">
            <v>Defd State Income Tax Expense-Other NC</v>
          </cell>
          <cell r="K1193">
            <v>-155900</v>
          </cell>
          <cell r="M1193">
            <v>-123</v>
          </cell>
          <cell r="AG1193" t="str">
            <v>INTEREST EXPENSE</v>
          </cell>
        </row>
        <row r="1194">
          <cell r="E1194" t="str">
            <v xml:space="preserve">  TOTAL INCOME TAXES - STATE</v>
          </cell>
          <cell r="K1194">
            <v>-10968422</v>
          </cell>
          <cell r="M1194">
            <v>-4630972</v>
          </cell>
          <cell r="AG1194" t="str">
            <v>INTEREST ON LTD</v>
          </cell>
        </row>
        <row r="1195">
          <cell r="E1195" t="str">
            <v xml:space="preserve">  TOTAL TAXES</v>
          </cell>
          <cell r="K1195">
            <v>-4307029</v>
          </cell>
          <cell r="M1195">
            <v>-4738799</v>
          </cell>
          <cell r="AG1195">
            <v>6406040</v>
          </cell>
          <cell r="AJ1195" t="str">
            <v>Interco Interest Expense-2200-PNG Compa</v>
          </cell>
          <cell r="AM1195">
            <v>16503462.609999999</v>
          </cell>
        </row>
        <row r="1196">
          <cell r="AG1196">
            <v>6406040</v>
          </cell>
          <cell r="AJ1196" t="str">
            <v>Interco Interest Expense-2200-PNG Compa</v>
          </cell>
          <cell r="AM1196">
            <v>282812.84999999998</v>
          </cell>
        </row>
        <row r="1197">
          <cell r="E1197" t="str">
            <v>EQUITY EARNINGS IN SUBSIDIARIES</v>
          </cell>
          <cell r="AG1197">
            <v>6406040</v>
          </cell>
          <cell r="AJ1197" t="str">
            <v>Interco Interest Expense-2200-PNG Compa</v>
          </cell>
          <cell r="AM1197">
            <v>12634.23</v>
          </cell>
        </row>
        <row r="1198">
          <cell r="E1198">
            <v>4700050</v>
          </cell>
          <cell r="H1198" t="str">
            <v>Equity Earnings in Subsidiary-1000-Peop</v>
          </cell>
          <cell r="K1198">
            <v>-119059164.20999999</v>
          </cell>
          <cell r="M1198">
            <v>-10488476.109999999</v>
          </cell>
          <cell r="AG1198">
            <v>6406040</v>
          </cell>
          <cell r="AJ1198" t="str">
            <v>Interco Interest Expense-2200-PNG Compa</v>
          </cell>
          <cell r="AM1198">
            <v>-17368.7</v>
          </cell>
        </row>
        <row r="1199">
          <cell r="E1199">
            <v>4700050</v>
          </cell>
          <cell r="H1199" t="str">
            <v>Equity Earnings in Subsidiary-1000-Peop</v>
          </cell>
          <cell r="K1199">
            <v>119059164.20999999</v>
          </cell>
          <cell r="M1199">
            <v>10488476.109999999</v>
          </cell>
          <cell r="AG1199">
            <v>6406040</v>
          </cell>
          <cell r="AJ1199" t="str">
            <v>Interco Interest Expense-2200-PNG Compa</v>
          </cell>
          <cell r="AM1199">
            <v>1003175.23</v>
          </cell>
        </row>
        <row r="1200">
          <cell r="E1200">
            <v>4700051</v>
          </cell>
          <cell r="H1200" t="str">
            <v>Equity Earnings in Subsidiary-1200-Peop</v>
          </cell>
          <cell r="K1200">
            <v>-544947.69999999995</v>
          </cell>
          <cell r="M1200">
            <v>687279.08</v>
          </cell>
          <cell r="AG1200">
            <v>6406040</v>
          </cell>
          <cell r="AJ1200" t="str">
            <v>Interco Interest Expense-2200-PNG Compa</v>
          </cell>
          <cell r="AM1200">
            <v>-3617.68</v>
          </cell>
        </row>
        <row r="1201">
          <cell r="E1201">
            <v>4700051</v>
          </cell>
          <cell r="H1201" t="str">
            <v>Equity Earnings in Subsidiary-1200-Peop</v>
          </cell>
          <cell r="K1201">
            <v>544947.69999999995</v>
          </cell>
          <cell r="M1201">
            <v>-687279.08</v>
          </cell>
          <cell r="AG1201">
            <v>6406040</v>
          </cell>
          <cell r="AJ1201" t="str">
            <v>Interco Interest Expense-2200-PNG Compa</v>
          </cell>
          <cell r="AM1201">
            <v>10625.92</v>
          </cell>
        </row>
        <row r="1202">
          <cell r="E1202">
            <v>4700052</v>
          </cell>
          <cell r="H1202" t="str">
            <v>Equity Earnings in Subsidiary-1300-Peop</v>
          </cell>
          <cell r="K1202">
            <v>200697.37</v>
          </cell>
          <cell r="M1202">
            <v>137512.37</v>
          </cell>
          <cell r="AG1202">
            <v>6406040</v>
          </cell>
          <cell r="AJ1202" t="str">
            <v>Interco Interest Expense-2200-PNG Compa</v>
          </cell>
          <cell r="AM1202">
            <v>-1503.01</v>
          </cell>
        </row>
        <row r="1203">
          <cell r="E1203">
            <v>4700052</v>
          </cell>
          <cell r="H1203" t="str">
            <v>Equity Earnings in Subsidiary-1300-Peop</v>
          </cell>
          <cell r="K1203">
            <v>-200697.37</v>
          </cell>
          <cell r="M1203">
            <v>-137512.37</v>
          </cell>
          <cell r="AG1203">
            <v>6406040</v>
          </cell>
          <cell r="AJ1203" t="str">
            <v>Interco Interest Expense-2200-PNG Compa</v>
          </cell>
          <cell r="AM1203">
            <v>1487371.8</v>
          </cell>
        </row>
        <row r="1204">
          <cell r="E1204">
            <v>4700053</v>
          </cell>
          <cell r="H1204" t="str">
            <v>Equity Earnings in Subsidiary-1400-Home</v>
          </cell>
          <cell r="K1204">
            <v>-721648.28</v>
          </cell>
          <cell r="M1204">
            <v>-370118.46</v>
          </cell>
          <cell r="AG1204">
            <v>6406040</v>
          </cell>
          <cell r="AJ1204" t="str">
            <v>Interco Interest Expense-2200-PNG Compa</v>
          </cell>
          <cell r="AM1204">
            <v>-19277593.25</v>
          </cell>
        </row>
        <row r="1205">
          <cell r="E1205">
            <v>4700053</v>
          </cell>
          <cell r="H1205" t="str">
            <v>Equity Earnings in Subsidiary-1400-Home</v>
          </cell>
          <cell r="K1205">
            <v>721648.28</v>
          </cell>
          <cell r="M1205">
            <v>370118.46</v>
          </cell>
          <cell r="AG1205">
            <v>6407010</v>
          </cell>
          <cell r="AJ1205" t="str">
            <v>Interco Interest Expense-Essential</v>
          </cell>
          <cell r="AM1205">
            <v>20693722.239999998</v>
          </cell>
        </row>
        <row r="1206">
          <cell r="E1206">
            <v>4700054</v>
          </cell>
          <cell r="H1206" t="str">
            <v>Equity Earnings in Subsidiary-1500-PNG</v>
          </cell>
          <cell r="K1206">
            <v>597556.86</v>
          </cell>
          <cell r="M1206">
            <v>522044.95</v>
          </cell>
          <cell r="AG1206">
            <v>6499010</v>
          </cell>
          <cell r="AJ1206" t="str">
            <v>Interest Expense - Long Term Debt</v>
          </cell>
          <cell r="AM1206">
            <v>17059733.16</v>
          </cell>
        </row>
        <row r="1207">
          <cell r="E1207">
            <v>4700054</v>
          </cell>
          <cell r="H1207" t="str">
            <v>Equity Earnings in Subsidiary-1500-PNG</v>
          </cell>
          <cell r="K1207">
            <v>-597556.86</v>
          </cell>
          <cell r="M1207">
            <v>-522044.95</v>
          </cell>
          <cell r="AG1207" t="str">
            <v xml:space="preserve">  TOTAL INTEREST ON LTD</v>
          </cell>
          <cell r="AM1207">
            <v>37753455.399999999</v>
          </cell>
        </row>
        <row r="1208">
          <cell r="E1208">
            <v>4700055</v>
          </cell>
          <cell r="H1208" t="str">
            <v>Equity Earnings in Subsidiary-3100-Peop</v>
          </cell>
          <cell r="K1208">
            <v>-12176780</v>
          </cell>
          <cell r="M1208">
            <v>-949126.49</v>
          </cell>
          <cell r="AG1208" t="str">
            <v>OTHER INTEREST EXPENSE</v>
          </cell>
        </row>
        <row r="1209">
          <cell r="E1209">
            <v>4700055</v>
          </cell>
          <cell r="H1209" t="str">
            <v>Equity Earnings in Subsidiary-3100-Peop</v>
          </cell>
          <cell r="K1209">
            <v>12176780</v>
          </cell>
          <cell r="M1209">
            <v>949126.49</v>
          </cell>
          <cell r="AG1209">
            <v>6101850</v>
          </cell>
          <cell r="AJ1209" t="str">
            <v>Interco Interest Income-1000-Peoples</v>
          </cell>
          <cell r="AM1209">
            <v>-16503462.609999999</v>
          </cell>
        </row>
        <row r="1210">
          <cell r="E1210">
            <v>4700056</v>
          </cell>
          <cell r="H1210" t="str">
            <v>Equity Earnings in Subsidiary-1600-Delt</v>
          </cell>
          <cell r="K1210">
            <v>-3467330.52</v>
          </cell>
          <cell r="M1210">
            <v>513455.38</v>
          </cell>
          <cell r="AG1210">
            <v>6101850</v>
          </cell>
          <cell r="AJ1210" t="str">
            <v>Interco Interest Income-1000-Peoples</v>
          </cell>
          <cell r="AM1210">
            <v>16503462.609999999</v>
          </cell>
        </row>
        <row r="1211">
          <cell r="E1211">
            <v>4700056</v>
          </cell>
          <cell r="H1211" t="str">
            <v>Equity Earnings in Subsidiary-1600-Delt</v>
          </cell>
          <cell r="K1211">
            <v>3467330.52</v>
          </cell>
          <cell r="M1211">
            <v>-513455.38</v>
          </cell>
          <cell r="AG1211">
            <v>6101851</v>
          </cell>
          <cell r="AJ1211" t="str">
            <v>Interco Interest Income-1200-Peoples Ga</v>
          </cell>
          <cell r="AM1211">
            <v>-282812.84999999998</v>
          </cell>
        </row>
        <row r="1212">
          <cell r="E1212">
            <v>4700057</v>
          </cell>
          <cell r="H1212" t="str">
            <v>Equity Earnings in Subsidiary-1700-Delt</v>
          </cell>
          <cell r="K1212">
            <v>-142721.29999999999</v>
          </cell>
          <cell r="M1212">
            <v>-51846.19</v>
          </cell>
          <cell r="AG1212">
            <v>6101851</v>
          </cell>
          <cell r="AJ1212" t="str">
            <v>Interco Interest Income-1200-Peoples Ga</v>
          </cell>
          <cell r="AM1212">
            <v>282812.84999999998</v>
          </cell>
        </row>
        <row r="1213">
          <cell r="E1213">
            <v>4700057</v>
          </cell>
          <cell r="H1213" t="str">
            <v>Equity Earnings in Subsidiary-1700-Delt</v>
          </cell>
          <cell r="K1213">
            <v>142721.29999999999</v>
          </cell>
          <cell r="M1213">
            <v>51846.19</v>
          </cell>
          <cell r="AG1213">
            <v>6101852</v>
          </cell>
          <cell r="AJ1213" t="str">
            <v>Interco Interest Income-1300-Peoples Ga</v>
          </cell>
          <cell r="AM1213">
            <v>-12634.23</v>
          </cell>
        </row>
        <row r="1214">
          <cell r="E1214">
            <v>4700058</v>
          </cell>
          <cell r="H1214" t="str">
            <v>Equity Earnings in Subsidiary-1800-Delg</v>
          </cell>
          <cell r="K1214">
            <v>-867009.09</v>
          </cell>
          <cell r="M1214">
            <v>-35654.67</v>
          </cell>
          <cell r="AG1214">
            <v>6101852</v>
          </cell>
          <cell r="AJ1214" t="str">
            <v>Interco Interest Income-1300-Peoples Ga</v>
          </cell>
          <cell r="AM1214">
            <v>12634.23</v>
          </cell>
        </row>
        <row r="1215">
          <cell r="E1215">
            <v>4700058</v>
          </cell>
          <cell r="H1215" t="str">
            <v>Equity Earnings in Subsidiary-1800-Delg</v>
          </cell>
          <cell r="K1215">
            <v>867009.09</v>
          </cell>
          <cell r="M1215">
            <v>35654.67</v>
          </cell>
          <cell r="AG1215">
            <v>6101853</v>
          </cell>
          <cell r="AJ1215" t="str">
            <v>Interco Interest Income-1400-Peoples Ho</v>
          </cell>
          <cell r="AM1215">
            <v>17368.7</v>
          </cell>
        </row>
        <row r="1216">
          <cell r="E1216">
            <v>4700059</v>
          </cell>
          <cell r="H1216" t="str">
            <v>Equity Earnings in Subsidiary-1900-ENPR</v>
          </cell>
          <cell r="K1216">
            <v>33257.769999999997</v>
          </cell>
          <cell r="M1216">
            <v>38377.93</v>
          </cell>
          <cell r="AG1216">
            <v>6101853</v>
          </cell>
          <cell r="AJ1216" t="str">
            <v>Interco Interest Income-1400-Peoples Ho</v>
          </cell>
          <cell r="AM1216">
            <v>-17368.7</v>
          </cell>
        </row>
        <row r="1217">
          <cell r="E1217">
            <v>4700059</v>
          </cell>
          <cell r="H1217" t="str">
            <v>Equity Earnings in Subsidiary-1900-ENPR</v>
          </cell>
          <cell r="K1217">
            <v>-33257.769999999997</v>
          </cell>
          <cell r="M1217">
            <v>-38377.93</v>
          </cell>
          <cell r="AG1217">
            <v>6101855</v>
          </cell>
          <cell r="AJ1217" t="str">
            <v>Interco Interest Income-3100-TWP</v>
          </cell>
          <cell r="AM1217">
            <v>-1487371.8</v>
          </cell>
        </row>
        <row r="1218">
          <cell r="E1218" t="str">
            <v xml:space="preserve">  TOTAL EQUITY EARNINGS IN SUBSIDIARIES</v>
          </cell>
          <cell r="K1218">
            <v>0</v>
          </cell>
          <cell r="M1218">
            <v>0</v>
          </cell>
          <cell r="AG1218">
            <v>6101855</v>
          </cell>
          <cell r="AJ1218" t="str">
            <v>Interco Interest Income-3100-TWP</v>
          </cell>
          <cell r="AM1218">
            <v>1487371.8</v>
          </cell>
        </row>
        <row r="1219">
          <cell r="AG1219">
            <v>6101856</v>
          </cell>
          <cell r="AJ1219" t="str">
            <v>Interco Interest Income-1600-Delta</v>
          </cell>
          <cell r="AM1219">
            <v>-1003175.23</v>
          </cell>
        </row>
        <row r="1220">
          <cell r="E1220" t="str">
            <v xml:space="preserve">  TOTAL NET INCOME</v>
          </cell>
          <cell r="K1220">
            <v>-121155518.53</v>
          </cell>
          <cell r="M1220">
            <v>-1904357.27</v>
          </cell>
          <cell r="AG1220">
            <v>6101856</v>
          </cell>
          <cell r="AJ1220" t="str">
            <v>Interco Interest Income-1600-Delta</v>
          </cell>
          <cell r="AM1220">
            <v>1003175.23</v>
          </cell>
        </row>
        <row r="1221">
          <cell r="AG1221">
            <v>6101857</v>
          </cell>
          <cell r="AJ1221" t="str">
            <v>Interco Interest Income-1700 - Resource</v>
          </cell>
          <cell r="AM1221">
            <v>3617.68</v>
          </cell>
        </row>
        <row r="1222">
          <cell r="E1222" t="str">
            <v>NET INCOME AVAILABLE FOR COMMON</v>
          </cell>
          <cell r="K1222">
            <v>121155518.53</v>
          </cell>
          <cell r="M1222">
            <v>1904357.27</v>
          </cell>
          <cell r="AG1222">
            <v>6101857</v>
          </cell>
          <cell r="AJ1222" t="str">
            <v>Interco Interest Income-1700 - Resource</v>
          </cell>
          <cell r="AM1222">
            <v>-3617.68</v>
          </cell>
        </row>
        <row r="1223">
          <cell r="AG1223">
            <v>6101858</v>
          </cell>
          <cell r="AJ1223" t="str">
            <v>Interco Interest Income-1800 - Delgasco</v>
          </cell>
          <cell r="AM1223">
            <v>-10625.92</v>
          </cell>
        </row>
        <row r="1224">
          <cell r="E1224" t="str">
            <v xml:space="preserve">  TOTAL NET INCOME AVAILABLE FOR COMMON</v>
          </cell>
          <cell r="K1224">
            <v>0</v>
          </cell>
          <cell r="M1224">
            <v>0</v>
          </cell>
          <cell r="AG1224">
            <v>6101858</v>
          </cell>
          <cell r="AJ1224" t="str">
            <v>Interco Interest Income-1800 - Delgasco</v>
          </cell>
          <cell r="AM1224">
            <v>10625.92</v>
          </cell>
        </row>
        <row r="1225">
          <cell r="AG1225">
            <v>6101859</v>
          </cell>
          <cell r="AJ1225" t="str">
            <v>Interco Interest Income-1900 - ENPRO</v>
          </cell>
          <cell r="AM1225">
            <v>1503.01</v>
          </cell>
        </row>
        <row r="1226">
          <cell r="AG1226">
            <v>6101859</v>
          </cell>
          <cell r="AJ1226" t="str">
            <v>Interco Interest Income-1900 - ENPRO</v>
          </cell>
          <cell r="AM1226">
            <v>-1503.01</v>
          </cell>
        </row>
        <row r="1227">
          <cell r="AG1227">
            <v>6101900</v>
          </cell>
          <cell r="AJ1227" t="str">
            <v>Interest Income - Miscellaneous</v>
          </cell>
          <cell r="AM1227">
            <v>-643955.6</v>
          </cell>
        </row>
        <row r="1228">
          <cell r="AG1228">
            <v>6101900</v>
          </cell>
          <cell r="AJ1228" t="str">
            <v>Interest Income - Miscellaneous</v>
          </cell>
          <cell r="AM1228">
            <v>-43225.53</v>
          </cell>
        </row>
        <row r="1229">
          <cell r="AG1229">
            <v>6402410</v>
          </cell>
          <cell r="AJ1229" t="str">
            <v>Amort Debt Disc &amp; Exp - Debentures</v>
          </cell>
          <cell r="AM1229">
            <v>263992.14</v>
          </cell>
        </row>
        <row r="1230">
          <cell r="AG1230">
            <v>6402410</v>
          </cell>
          <cell r="AJ1230" t="str">
            <v>Amort Debt Disc &amp; Exp - Debentures</v>
          </cell>
          <cell r="AM1230">
            <v>4947.78</v>
          </cell>
        </row>
        <row r="1231">
          <cell r="AG1231">
            <v>6402410</v>
          </cell>
          <cell r="AJ1231" t="str">
            <v>Amort Debt Disc &amp; Exp - Debentures</v>
          </cell>
          <cell r="AM1231">
            <v>98600</v>
          </cell>
        </row>
        <row r="1232">
          <cell r="AG1232">
            <v>6402410</v>
          </cell>
          <cell r="AJ1232" t="str">
            <v>Amort Debt Disc &amp; Exp - Debentures</v>
          </cell>
          <cell r="AM1232">
            <v>409077.66</v>
          </cell>
        </row>
        <row r="1233">
          <cell r="AG1233">
            <v>6402410</v>
          </cell>
          <cell r="AJ1233" t="str">
            <v>Amort Debt Disc &amp; Exp - Debentures</v>
          </cell>
          <cell r="AM1233">
            <v>51557.88</v>
          </cell>
        </row>
        <row r="1234">
          <cell r="AG1234">
            <v>6499040</v>
          </cell>
          <cell r="AJ1234" t="str">
            <v>Interest Expense - Deposits</v>
          </cell>
          <cell r="AM1234">
            <v>39360.089999999997</v>
          </cell>
        </row>
        <row r="1235">
          <cell r="AG1235">
            <v>6499040</v>
          </cell>
          <cell r="AJ1235" t="str">
            <v>Interest Expense - Deposits</v>
          </cell>
          <cell r="AM1235">
            <v>197.44</v>
          </cell>
        </row>
        <row r="1236">
          <cell r="AG1236">
            <v>6499040</v>
          </cell>
          <cell r="AJ1236" t="str">
            <v>Interest Expense - Deposits</v>
          </cell>
          <cell r="AM1236">
            <v>-16.95</v>
          </cell>
        </row>
        <row r="1237">
          <cell r="AG1237">
            <v>6499040</v>
          </cell>
          <cell r="AJ1237" t="str">
            <v>Interest Expense - Deposits</v>
          </cell>
          <cell r="AM1237">
            <v>0.56999999999999995</v>
          </cell>
        </row>
        <row r="1238">
          <cell r="AG1238">
            <v>6499040</v>
          </cell>
          <cell r="AJ1238" t="str">
            <v>Interest Expense - Deposits</v>
          </cell>
          <cell r="AM1238">
            <v>5481.77</v>
          </cell>
        </row>
        <row r="1239">
          <cell r="AG1239">
            <v>6499900</v>
          </cell>
          <cell r="AJ1239" t="str">
            <v>Interest Expense - Miscellaneous</v>
          </cell>
          <cell r="AM1239">
            <v>-323581.43</v>
          </cell>
        </row>
        <row r="1240">
          <cell r="AG1240">
            <v>6499900</v>
          </cell>
          <cell r="AJ1240" t="str">
            <v>Interest Expense - Miscellaneous</v>
          </cell>
          <cell r="AM1240">
            <v>122934.96</v>
          </cell>
        </row>
        <row r="1241">
          <cell r="AG1241" t="str">
            <v xml:space="preserve">  TOTAL OTHER INTEREST EXPENSE</v>
          </cell>
          <cell r="AM1241">
            <v>-14629.22</v>
          </cell>
        </row>
        <row r="1242">
          <cell r="AG1242" t="str">
            <v>AFUDC - DEBT (a/c 420001)</v>
          </cell>
        </row>
        <row r="1243">
          <cell r="AG1243">
            <v>6404000</v>
          </cell>
          <cell r="AJ1243" t="str">
            <v>Allowance for Funds Used Dur Constr-Deb</v>
          </cell>
          <cell r="AM1243">
            <v>526772.81999999995</v>
          </cell>
        </row>
        <row r="1244">
          <cell r="AG1244">
            <v>6404000</v>
          </cell>
          <cell r="AJ1244" t="str">
            <v>Allowance for Funds Used Dur Constr-Deb</v>
          </cell>
          <cell r="AM1244">
            <v>-7725.17</v>
          </cell>
        </row>
        <row r="1245">
          <cell r="AG1245">
            <v>6404000</v>
          </cell>
          <cell r="AJ1245" t="str">
            <v>Allowance for Funds Used Dur Constr-Deb</v>
          </cell>
          <cell r="AM1245">
            <v>-256.08</v>
          </cell>
        </row>
        <row r="1246">
          <cell r="AG1246">
            <v>6404000</v>
          </cell>
          <cell r="AJ1246" t="str">
            <v>Allowance for Funds Used Dur Constr-Deb</v>
          </cell>
          <cell r="AM1246">
            <v>-12984.91</v>
          </cell>
        </row>
        <row r="1247">
          <cell r="AG1247" t="str">
            <v xml:space="preserve">  TOTAL AFUDC - DEBT (a/c 420001)</v>
          </cell>
          <cell r="AM1247">
            <v>505806.66</v>
          </cell>
        </row>
        <row r="1248">
          <cell r="AG1248" t="str">
            <v>AFUDC - EQUITY (a/c 420002)</v>
          </cell>
        </row>
        <row r="1249">
          <cell r="AG1249">
            <v>6103000</v>
          </cell>
          <cell r="AJ1249" t="str">
            <v>Allowance Funds Used During Constructio</v>
          </cell>
          <cell r="AM1249">
            <v>-660940.5</v>
          </cell>
        </row>
        <row r="1250">
          <cell r="AG1250" t="str">
            <v xml:space="preserve">  TOTAL AFUDC - EQUITY (a/c 420002)</v>
          </cell>
          <cell r="AM1250">
            <v>-660940.5</v>
          </cell>
        </row>
        <row r="1251">
          <cell r="AG1251" t="str">
            <v xml:space="preserve">  TOTAL INTEREST EXPENSE</v>
          </cell>
          <cell r="AM1251">
            <v>37583692.340000004</v>
          </cell>
        </row>
        <row r="1252">
          <cell r="AG1252" t="str">
            <v>OTHER (INCOME) EXPENSE SUBTOTAL</v>
          </cell>
        </row>
        <row r="1253">
          <cell r="AG1253" t="str">
            <v>DIVIDENDS</v>
          </cell>
        </row>
        <row r="1254">
          <cell r="AG1254">
            <v>6102010</v>
          </cell>
          <cell r="AJ1254" t="str">
            <v>Dividend Income - Nonaffiliated</v>
          </cell>
          <cell r="AM1254">
            <v>-31988</v>
          </cell>
        </row>
        <row r="1255">
          <cell r="AG1255" t="str">
            <v xml:space="preserve">  TOTAL DIVIDENDS</v>
          </cell>
          <cell r="AM1255">
            <v>-31988</v>
          </cell>
        </row>
        <row r="1256">
          <cell r="AG1256" t="str">
            <v>OTHER NET PERIODIC BENEFIT COSTS</v>
          </cell>
        </row>
        <row r="1257">
          <cell r="AG1257">
            <v>6299100</v>
          </cell>
          <cell r="AJ1257" t="str">
            <v>Other Expense - Non-Service Cost Benefi</v>
          </cell>
          <cell r="AM1257">
            <v>0.01</v>
          </cell>
        </row>
        <row r="1258">
          <cell r="AG1258">
            <v>6299100</v>
          </cell>
          <cell r="AJ1258" t="str">
            <v>Other Expense - Non-Service Cost Benefi</v>
          </cell>
          <cell r="AM1258">
            <v>-22015.119999999999</v>
          </cell>
        </row>
        <row r="1259">
          <cell r="AG1259">
            <v>6299100</v>
          </cell>
          <cell r="AJ1259" t="str">
            <v>Other Expense - Non-Service Cost Benefi</v>
          </cell>
          <cell r="AM1259">
            <v>-8614.65</v>
          </cell>
        </row>
        <row r="1260">
          <cell r="AG1260">
            <v>6299100</v>
          </cell>
          <cell r="AJ1260" t="str">
            <v>Other Expense - Non-Service Cost Benefi</v>
          </cell>
          <cell r="AM1260">
            <v>-405643.84</v>
          </cell>
        </row>
        <row r="1261">
          <cell r="AG1261">
            <v>6299100</v>
          </cell>
          <cell r="AJ1261" t="str">
            <v>Other Expense - Non-Service Cost Benefi</v>
          </cell>
          <cell r="AM1261">
            <v>-210307.82</v>
          </cell>
        </row>
        <row r="1262">
          <cell r="AG1262">
            <v>6299101</v>
          </cell>
          <cell r="AJ1262" t="str">
            <v>Other Expense - Non-Service Cost OPEB</v>
          </cell>
          <cell r="AM1262">
            <v>-37904.1</v>
          </cell>
        </row>
        <row r="1263">
          <cell r="AG1263">
            <v>6299101</v>
          </cell>
          <cell r="AJ1263" t="str">
            <v>Other Expense - Non-Service Cost OPEB</v>
          </cell>
          <cell r="AM1263">
            <v>13205.29</v>
          </cell>
        </row>
        <row r="1264">
          <cell r="AG1264">
            <v>6299101</v>
          </cell>
          <cell r="AJ1264" t="str">
            <v>Other Expense - Non-Service Cost OPEB</v>
          </cell>
          <cell r="AM1264">
            <v>5167.3100000000004</v>
          </cell>
        </row>
        <row r="1265">
          <cell r="AG1265">
            <v>6299101</v>
          </cell>
          <cell r="AJ1265" t="str">
            <v>Other Expense - Non-Service Cost OPEB</v>
          </cell>
          <cell r="AM1265">
            <v>-200752.99</v>
          </cell>
        </row>
        <row r="1266">
          <cell r="AG1266" t="str">
            <v xml:space="preserve">  TOTAL OTHER NET PERIODIC BENEFIT COSTS</v>
          </cell>
          <cell r="AM1266">
            <v>-866865.91</v>
          </cell>
        </row>
        <row r="1267">
          <cell r="AG1267" t="str">
            <v xml:space="preserve">  TOTAL OTHER (INCOME) EXPENSE SUBTOTAL</v>
          </cell>
          <cell r="AM1267">
            <v>-898853.91</v>
          </cell>
        </row>
        <row r="1268">
          <cell r="AG1268" t="str">
            <v xml:space="preserve">  TOTAL OTHER (INCOME) EXPENSE</v>
          </cell>
          <cell r="AM1268">
            <v>36684838.43</v>
          </cell>
        </row>
        <row r="1269">
          <cell r="AG1269" t="str">
            <v xml:space="preserve">  TOTAL INCOME BEFORE TAX &amp; GAIN</v>
          </cell>
          <cell r="AM1269">
            <v>-118324073.56999999</v>
          </cell>
        </row>
        <row r="1271">
          <cell r="AG1271" t="str">
            <v>TAXES</v>
          </cell>
        </row>
        <row r="1272">
          <cell r="AG1272" t="str">
            <v>INCOME TAXES - FEDERAL</v>
          </cell>
        </row>
        <row r="1273">
          <cell r="AG1273">
            <v>6310010</v>
          </cell>
          <cell r="AJ1273" t="str">
            <v>Federal Income Tax Expense</v>
          </cell>
          <cell r="AM1273">
            <v>-8502407</v>
          </cell>
        </row>
        <row r="1274">
          <cell r="AG1274">
            <v>6310010</v>
          </cell>
          <cell r="AJ1274" t="str">
            <v>Federal Income Tax Expense</v>
          </cell>
          <cell r="AM1274">
            <v>13200</v>
          </cell>
        </row>
        <row r="1275">
          <cell r="AG1275">
            <v>6310010</v>
          </cell>
          <cell r="AJ1275" t="str">
            <v>Federal Income Tax Expense</v>
          </cell>
          <cell r="AM1275">
            <v>-111971</v>
          </cell>
        </row>
        <row r="1276">
          <cell r="AG1276">
            <v>6310010</v>
          </cell>
          <cell r="AJ1276" t="str">
            <v>Federal Income Tax Expense</v>
          </cell>
          <cell r="AM1276">
            <v>192431</v>
          </cell>
        </row>
        <row r="1277">
          <cell r="AG1277">
            <v>6310010</v>
          </cell>
          <cell r="AJ1277" t="str">
            <v>Federal Income Tax Expense</v>
          </cell>
          <cell r="AM1277">
            <v>-198730</v>
          </cell>
        </row>
        <row r="1278">
          <cell r="AG1278">
            <v>6310010</v>
          </cell>
          <cell r="AJ1278" t="str">
            <v>Federal Income Tax Expense</v>
          </cell>
          <cell r="AM1278">
            <v>792161</v>
          </cell>
        </row>
        <row r="1279">
          <cell r="AG1279">
            <v>6310010</v>
          </cell>
          <cell r="AJ1279" t="str">
            <v>Federal Income Tax Expense</v>
          </cell>
          <cell r="AM1279">
            <v>37938</v>
          </cell>
        </row>
        <row r="1280">
          <cell r="AG1280">
            <v>6310010</v>
          </cell>
          <cell r="AJ1280" t="str">
            <v>Federal Income Tax Expense</v>
          </cell>
          <cell r="AM1280">
            <v>227938</v>
          </cell>
        </row>
        <row r="1281">
          <cell r="AG1281">
            <v>6310010</v>
          </cell>
          <cell r="AJ1281" t="str">
            <v>Federal Income Tax Expense</v>
          </cell>
          <cell r="AM1281">
            <v>-141785</v>
          </cell>
        </row>
        <row r="1282">
          <cell r="AG1282">
            <v>6310010</v>
          </cell>
          <cell r="AJ1282" t="str">
            <v>Federal Income Tax Expense</v>
          </cell>
          <cell r="AM1282">
            <v>-143876</v>
          </cell>
        </row>
        <row r="1283">
          <cell r="AG1283">
            <v>6310010</v>
          </cell>
          <cell r="AJ1283" t="str">
            <v>Federal Income Tax Expense</v>
          </cell>
          <cell r="AM1283">
            <v>-17276</v>
          </cell>
        </row>
        <row r="1284">
          <cell r="AG1284">
            <v>6310010</v>
          </cell>
          <cell r="AJ1284" t="str">
            <v>Federal Income Tax Expense</v>
          </cell>
          <cell r="AM1284">
            <v>-5943507</v>
          </cell>
        </row>
        <row r="1285">
          <cell r="AG1285">
            <v>6310010</v>
          </cell>
          <cell r="AJ1285" t="str">
            <v>Federal Income Tax Expense</v>
          </cell>
          <cell r="AM1285">
            <v>2105658</v>
          </cell>
        </row>
        <row r="1286">
          <cell r="AG1286">
            <v>6320020</v>
          </cell>
          <cell r="AJ1286" t="str">
            <v>Defd Federal Income Tax Expense-Noncurr</v>
          </cell>
          <cell r="AM1286">
            <v>-2028810</v>
          </cell>
        </row>
        <row r="1287">
          <cell r="AG1287">
            <v>6320040</v>
          </cell>
          <cell r="AJ1287" t="str">
            <v>Defd Federal Income Tax Expense-Plant N</v>
          </cell>
          <cell r="AM1287">
            <v>8921918</v>
          </cell>
        </row>
        <row r="1288">
          <cell r="AG1288">
            <v>6320040</v>
          </cell>
          <cell r="AJ1288" t="str">
            <v>Defd Federal Income Tax Expense-Plant N</v>
          </cell>
          <cell r="AM1288">
            <v>87269</v>
          </cell>
        </row>
        <row r="1289">
          <cell r="AG1289">
            <v>6320040</v>
          </cell>
          <cell r="AJ1289" t="str">
            <v>Defd Federal Income Tax Expense-Plant N</v>
          </cell>
          <cell r="AM1289">
            <v>13801</v>
          </cell>
        </row>
        <row r="1290">
          <cell r="AG1290">
            <v>6320040</v>
          </cell>
          <cell r="AJ1290" t="str">
            <v>Defd Federal Income Tax Expense-Plant N</v>
          </cell>
          <cell r="AM1290">
            <v>39884</v>
          </cell>
        </row>
        <row r="1291">
          <cell r="AG1291">
            <v>6320040</v>
          </cell>
          <cell r="AJ1291" t="str">
            <v>Defd Federal Income Tax Expense-Plant N</v>
          </cell>
          <cell r="AM1291">
            <v>-8055</v>
          </cell>
        </row>
        <row r="1292">
          <cell r="AG1292">
            <v>6320040</v>
          </cell>
          <cell r="AJ1292" t="str">
            <v>Defd Federal Income Tax Expense-Plant N</v>
          </cell>
          <cell r="AM1292">
            <v>-893</v>
          </cell>
        </row>
        <row r="1293">
          <cell r="AG1293">
            <v>6320040</v>
          </cell>
          <cell r="AJ1293" t="str">
            <v>Defd Federal Income Tax Expense-Plant N</v>
          </cell>
          <cell r="AM1293">
            <v>1208629</v>
          </cell>
        </row>
        <row r="1294">
          <cell r="AG1294">
            <v>6320045</v>
          </cell>
          <cell r="AJ1294" t="str">
            <v>Defd Federal Income Tax Expense-EDIT Am</v>
          </cell>
          <cell r="AM1294">
            <v>5283536</v>
          </cell>
        </row>
        <row r="1295">
          <cell r="AG1295">
            <v>6320045</v>
          </cell>
          <cell r="AJ1295" t="str">
            <v>Defd Federal Income Tax Expense-EDIT Am</v>
          </cell>
          <cell r="AM1295">
            <v>-202644</v>
          </cell>
        </row>
        <row r="1296">
          <cell r="AG1296">
            <v>6320050</v>
          </cell>
          <cell r="AJ1296" t="str">
            <v>Defd Federal Income Tax Expense-Other N</v>
          </cell>
          <cell r="AM1296">
            <v>3048759</v>
          </cell>
        </row>
        <row r="1297">
          <cell r="AG1297">
            <v>6320050</v>
          </cell>
          <cell r="AJ1297" t="str">
            <v>Defd Federal Income Tax Expense-Other N</v>
          </cell>
          <cell r="AM1297">
            <v>25769</v>
          </cell>
        </row>
        <row r="1298">
          <cell r="AG1298">
            <v>6320050</v>
          </cell>
          <cell r="AJ1298" t="str">
            <v>Defd Federal Income Tax Expense-Other N</v>
          </cell>
          <cell r="AM1298">
            <v>41923</v>
          </cell>
        </row>
        <row r="1299">
          <cell r="AG1299">
            <v>6320050</v>
          </cell>
          <cell r="AJ1299" t="str">
            <v>Defd Federal Income Tax Expense-Other N</v>
          </cell>
          <cell r="AM1299">
            <v>-613</v>
          </cell>
        </row>
        <row r="1300">
          <cell r="AG1300">
            <v>6320050</v>
          </cell>
          <cell r="AJ1300" t="str">
            <v>Defd Federal Income Tax Expense-Other N</v>
          </cell>
          <cell r="AM1300">
            <v>73590</v>
          </cell>
        </row>
        <row r="1301">
          <cell r="AG1301">
            <v>6320050</v>
          </cell>
          <cell r="AJ1301" t="str">
            <v>Defd Federal Income Tax Expense-Other N</v>
          </cell>
          <cell r="AM1301">
            <v>2532</v>
          </cell>
        </row>
        <row r="1302">
          <cell r="AG1302">
            <v>6320050</v>
          </cell>
          <cell r="AJ1302" t="str">
            <v>Defd Federal Income Tax Expense-Other N</v>
          </cell>
          <cell r="AM1302">
            <v>133837</v>
          </cell>
        </row>
        <row r="1303">
          <cell r="AG1303">
            <v>6320050</v>
          </cell>
          <cell r="AJ1303" t="str">
            <v>Defd Federal Income Tax Expense-Other N</v>
          </cell>
          <cell r="AM1303">
            <v>17276</v>
          </cell>
        </row>
        <row r="1304">
          <cell r="AG1304">
            <v>6320050</v>
          </cell>
          <cell r="AJ1304" t="str">
            <v>Defd Federal Income Tax Expense-Other N</v>
          </cell>
          <cell r="AM1304">
            <v>2254638</v>
          </cell>
        </row>
        <row r="1305">
          <cell r="AG1305">
            <v>6320050</v>
          </cell>
          <cell r="AJ1305" t="str">
            <v>Defd Federal Income Tax Expense-Other N</v>
          </cell>
          <cell r="AM1305">
            <v>-412064</v>
          </cell>
        </row>
        <row r="1306">
          <cell r="AG1306" t="str">
            <v xml:space="preserve">  TOTAL INCOME TAXES - FEDERAL</v>
          </cell>
          <cell r="AM1306">
            <v>6810056</v>
          </cell>
        </row>
        <row r="1307">
          <cell r="AG1307" t="str">
            <v>INCOME TAXES - STATE</v>
          </cell>
        </row>
        <row r="1308">
          <cell r="AG1308">
            <v>6311010</v>
          </cell>
          <cell r="AJ1308" t="str">
            <v>State Income Tax Expense</v>
          </cell>
          <cell r="AM1308">
            <v>-4795401</v>
          </cell>
        </row>
        <row r="1309">
          <cell r="AG1309">
            <v>6311010</v>
          </cell>
          <cell r="AJ1309" t="str">
            <v>State Income Tax Expense</v>
          </cell>
          <cell r="AM1309">
            <v>-169253</v>
          </cell>
        </row>
        <row r="1310">
          <cell r="AG1310">
            <v>6311010</v>
          </cell>
          <cell r="AJ1310" t="str">
            <v>State Income Tax Expense</v>
          </cell>
          <cell r="AM1310">
            <v>-88785</v>
          </cell>
        </row>
        <row r="1311">
          <cell r="AG1311">
            <v>6311010</v>
          </cell>
          <cell r="AJ1311" t="str">
            <v>State Income Tax Expense</v>
          </cell>
          <cell r="AM1311">
            <v>101709</v>
          </cell>
        </row>
        <row r="1312">
          <cell r="AG1312">
            <v>6311010</v>
          </cell>
          <cell r="AJ1312" t="str">
            <v>State Income Tax Expense</v>
          </cell>
          <cell r="AM1312">
            <v>-105032</v>
          </cell>
        </row>
        <row r="1313">
          <cell r="AG1313">
            <v>6311010</v>
          </cell>
          <cell r="AJ1313" t="str">
            <v>State Income Tax Expense</v>
          </cell>
          <cell r="AM1313">
            <v>198374</v>
          </cell>
        </row>
        <row r="1314">
          <cell r="AG1314">
            <v>6311010</v>
          </cell>
          <cell r="AJ1314" t="str">
            <v>State Income Tax Expense</v>
          </cell>
          <cell r="AM1314">
            <v>9508</v>
          </cell>
        </row>
        <row r="1315">
          <cell r="AG1315">
            <v>6311010</v>
          </cell>
          <cell r="AJ1315" t="str">
            <v>State Income Tax Expense</v>
          </cell>
          <cell r="AM1315">
            <v>57127</v>
          </cell>
        </row>
        <row r="1316">
          <cell r="AG1316">
            <v>6311010</v>
          </cell>
          <cell r="AJ1316" t="str">
            <v>State Income Tax Expense</v>
          </cell>
          <cell r="AM1316">
            <v>-35535</v>
          </cell>
        </row>
        <row r="1317">
          <cell r="AG1317">
            <v>6311010</v>
          </cell>
          <cell r="AJ1317" t="str">
            <v>State Income Tax Expense</v>
          </cell>
          <cell r="AM1317">
            <v>238334.97</v>
          </cell>
        </row>
        <row r="1318">
          <cell r="AG1318">
            <v>6311010</v>
          </cell>
          <cell r="AJ1318" t="str">
            <v>State Income Tax Expense</v>
          </cell>
          <cell r="AM1318">
            <v>-9131</v>
          </cell>
        </row>
        <row r="1319">
          <cell r="AG1319">
            <v>6311010</v>
          </cell>
          <cell r="AJ1319" t="str">
            <v>State Income Tax Expense</v>
          </cell>
          <cell r="AM1319">
            <v>-3141198</v>
          </cell>
        </row>
        <row r="1320">
          <cell r="AG1320">
            <v>6311010</v>
          </cell>
          <cell r="AJ1320" t="str">
            <v>State Income Tax Expense</v>
          </cell>
          <cell r="AM1320">
            <v>1109611</v>
          </cell>
        </row>
        <row r="1321">
          <cell r="AG1321">
            <v>6321020</v>
          </cell>
          <cell r="AJ1321" t="str">
            <v>Defd State Income Tax Expense-Noncurr A</v>
          </cell>
          <cell r="AM1321">
            <v>-402289</v>
          </cell>
        </row>
        <row r="1322">
          <cell r="AG1322">
            <v>6321040</v>
          </cell>
          <cell r="AJ1322" t="str">
            <v>Defd State Income Tax Expense-Plant Non</v>
          </cell>
          <cell r="AM1322">
            <v>-3855740</v>
          </cell>
        </row>
        <row r="1323">
          <cell r="AG1323">
            <v>6321040</v>
          </cell>
          <cell r="AJ1323" t="str">
            <v>Defd State Income Tax Expense-Plant Non</v>
          </cell>
          <cell r="AM1323">
            <v>32694</v>
          </cell>
        </row>
        <row r="1324">
          <cell r="AG1324">
            <v>6321040</v>
          </cell>
          <cell r="AJ1324" t="str">
            <v>Defd State Income Tax Expense-Plant Non</v>
          </cell>
          <cell r="AM1324">
            <v>4018</v>
          </cell>
        </row>
        <row r="1325">
          <cell r="AG1325">
            <v>6321040</v>
          </cell>
          <cell r="AJ1325" t="str">
            <v>Defd State Income Tax Expense-Plant Non</v>
          </cell>
          <cell r="AM1325">
            <v>21077</v>
          </cell>
        </row>
        <row r="1326">
          <cell r="AG1326">
            <v>6321040</v>
          </cell>
          <cell r="AJ1326" t="str">
            <v>Defd State Income Tax Expense-Plant Non</v>
          </cell>
          <cell r="AM1326">
            <v>-1855</v>
          </cell>
        </row>
        <row r="1327">
          <cell r="AG1327">
            <v>6321040</v>
          </cell>
          <cell r="AJ1327" t="str">
            <v>Defd State Income Tax Expense-Plant Non</v>
          </cell>
          <cell r="AM1327">
            <v>-224</v>
          </cell>
        </row>
        <row r="1328">
          <cell r="AG1328">
            <v>6321040</v>
          </cell>
          <cell r="AJ1328" t="str">
            <v>Defd State Income Tax Expense-Plant Non</v>
          </cell>
          <cell r="AM1328">
            <v>45628</v>
          </cell>
        </row>
        <row r="1329">
          <cell r="AG1329">
            <v>6321050</v>
          </cell>
          <cell r="AJ1329" t="str">
            <v>Defd State Income Tax Expense-Other NC</v>
          </cell>
          <cell r="AM1329">
            <v>-977992</v>
          </cell>
        </row>
        <row r="1330">
          <cell r="AG1330">
            <v>6321050</v>
          </cell>
          <cell r="AJ1330" t="str">
            <v>Defd State Income Tax Expense-Other NC</v>
          </cell>
          <cell r="AM1330">
            <v>8531</v>
          </cell>
        </row>
        <row r="1331">
          <cell r="AG1331">
            <v>6321050</v>
          </cell>
          <cell r="AJ1331" t="str">
            <v>Defd State Income Tax Expense-Other NC</v>
          </cell>
          <cell r="AM1331">
            <v>10507</v>
          </cell>
        </row>
        <row r="1332">
          <cell r="AG1332">
            <v>6321050</v>
          </cell>
          <cell r="AJ1332" t="str">
            <v>Defd State Income Tax Expense-Other NC</v>
          </cell>
          <cell r="AM1332">
            <v>-326</v>
          </cell>
        </row>
        <row r="1333">
          <cell r="AG1333">
            <v>6321050</v>
          </cell>
          <cell r="AJ1333" t="str">
            <v>Defd State Income Tax Expense-Other NC</v>
          </cell>
          <cell r="AM1333">
            <v>19022</v>
          </cell>
        </row>
        <row r="1334">
          <cell r="AG1334">
            <v>6321050</v>
          </cell>
          <cell r="AJ1334" t="str">
            <v>Defd State Income Tax Expense-Other NC</v>
          </cell>
          <cell r="AM1334">
            <v>634</v>
          </cell>
        </row>
        <row r="1335">
          <cell r="AG1335">
            <v>6321050</v>
          </cell>
          <cell r="AJ1335" t="str">
            <v>Defd State Income Tax Expense-Other NC</v>
          </cell>
          <cell r="AM1335">
            <v>33543</v>
          </cell>
        </row>
        <row r="1336">
          <cell r="AG1336">
            <v>6321050</v>
          </cell>
          <cell r="AJ1336" t="str">
            <v>Defd State Income Tax Expense-Other NC</v>
          </cell>
          <cell r="AM1336">
            <v>9131</v>
          </cell>
        </row>
        <row r="1337">
          <cell r="AG1337">
            <v>6321050</v>
          </cell>
          <cell r="AJ1337" t="str">
            <v>Defd State Income Tax Expense-Other NC</v>
          </cell>
          <cell r="AM1337">
            <v>1191606</v>
          </cell>
        </row>
        <row r="1338">
          <cell r="AG1338">
            <v>6321050</v>
          </cell>
          <cell r="AJ1338" t="str">
            <v>Defd State Income Tax Expense-Other NC</v>
          </cell>
          <cell r="AM1338">
            <v>-155900</v>
          </cell>
        </row>
        <row r="1339">
          <cell r="AG1339" t="str">
            <v xml:space="preserve">  TOTAL INCOME TAXES - STATE</v>
          </cell>
          <cell r="AM1339">
            <v>-10647606.029999999</v>
          </cell>
        </row>
        <row r="1340">
          <cell r="AG1340" t="str">
            <v xml:space="preserve">  TOTAL TAXES</v>
          </cell>
          <cell r="AM1340">
            <v>-3837550.03</v>
          </cell>
        </row>
        <row r="1342">
          <cell r="AG1342" t="str">
            <v>EQUITY EARNINGS IN SUBSIDIARIES</v>
          </cell>
        </row>
        <row r="1343">
          <cell r="AG1343">
            <v>4700030</v>
          </cell>
          <cell r="AJ1343" t="str">
            <v>Equity Earnings in Subsidiary-2100-LDC</v>
          </cell>
          <cell r="AM1343">
            <v>-122250049.56999999</v>
          </cell>
        </row>
        <row r="1344">
          <cell r="AG1344">
            <v>4700030</v>
          </cell>
          <cell r="AJ1344" t="str">
            <v>Equity Earnings in Subsidiary-2100-LDC</v>
          </cell>
          <cell r="AM1344">
            <v>122250049.56999999</v>
          </cell>
        </row>
        <row r="1345">
          <cell r="AG1345">
            <v>4700040</v>
          </cell>
          <cell r="AJ1345" t="str">
            <v>Equity Earnings in Subsidiary-2200-PNG</v>
          </cell>
          <cell r="AM1345">
            <v>-122250049.56999999</v>
          </cell>
        </row>
        <row r="1346">
          <cell r="AG1346">
            <v>4700040</v>
          </cell>
          <cell r="AJ1346" t="str">
            <v>Equity Earnings in Subsidiary-2200-PNG</v>
          </cell>
          <cell r="AM1346">
            <v>122250049.56999999</v>
          </cell>
        </row>
        <row r="1347">
          <cell r="AG1347">
            <v>4700050</v>
          </cell>
          <cell r="AJ1347" t="str">
            <v>Equity Earnings in Subsidiary-1000-Peop</v>
          </cell>
          <cell r="AM1347">
            <v>-119059164.20999999</v>
          </cell>
        </row>
        <row r="1348">
          <cell r="AG1348">
            <v>4700050</v>
          </cell>
          <cell r="AJ1348" t="str">
            <v>Equity Earnings in Subsidiary-1000-Peop</v>
          </cell>
          <cell r="AM1348">
            <v>119059164.20999999</v>
          </cell>
        </row>
        <row r="1349">
          <cell r="AG1349">
            <v>4700051</v>
          </cell>
          <cell r="AJ1349" t="str">
            <v>Equity Earnings in Subsidiary-1200-Peop</v>
          </cell>
          <cell r="AM1349">
            <v>-544947.69999999995</v>
          </cell>
        </row>
        <row r="1350">
          <cell r="AG1350">
            <v>4700051</v>
          </cell>
          <cell r="AJ1350" t="str">
            <v>Equity Earnings in Subsidiary-1200-Peop</v>
          </cell>
          <cell r="AM1350">
            <v>544947.69999999995</v>
          </cell>
        </row>
        <row r="1351">
          <cell r="AG1351">
            <v>4700052</v>
          </cell>
          <cell r="AJ1351" t="str">
            <v>Equity Earnings in Subsidiary-1300-Peop</v>
          </cell>
          <cell r="AM1351">
            <v>200697.37</v>
          </cell>
        </row>
        <row r="1352">
          <cell r="AG1352">
            <v>4700052</v>
          </cell>
          <cell r="AJ1352" t="str">
            <v>Equity Earnings in Subsidiary-1300-Peop</v>
          </cell>
          <cell r="AM1352">
            <v>-200697.37</v>
          </cell>
        </row>
        <row r="1353">
          <cell r="AG1353">
            <v>4700053</v>
          </cell>
          <cell r="AJ1353" t="str">
            <v>Equity Earnings in Subsidiary-1400-Home</v>
          </cell>
          <cell r="AM1353">
            <v>-721648.28</v>
          </cell>
        </row>
        <row r="1354">
          <cell r="AG1354">
            <v>4700053</v>
          </cell>
          <cell r="AJ1354" t="str">
            <v>Equity Earnings in Subsidiary-1400-Home</v>
          </cell>
          <cell r="AM1354">
            <v>721648.28</v>
          </cell>
        </row>
        <row r="1355">
          <cell r="AG1355">
            <v>4700054</v>
          </cell>
          <cell r="AJ1355" t="str">
            <v>Equity Earnings in Subsidiary-1500-PNG</v>
          </cell>
          <cell r="AM1355">
            <v>597556.86</v>
          </cell>
        </row>
        <row r="1356">
          <cell r="AG1356">
            <v>4700054</v>
          </cell>
          <cell r="AJ1356" t="str">
            <v>Equity Earnings in Subsidiary-1500-PNG</v>
          </cell>
          <cell r="AM1356">
            <v>-597556.86</v>
          </cell>
        </row>
        <row r="1357">
          <cell r="AG1357">
            <v>4700055</v>
          </cell>
          <cell r="AJ1357" t="str">
            <v>Equity Earnings in Subsidiary-3100-Peop</v>
          </cell>
          <cell r="AM1357">
            <v>-12176780</v>
          </cell>
        </row>
        <row r="1358">
          <cell r="AG1358">
            <v>4700055</v>
          </cell>
          <cell r="AJ1358" t="str">
            <v>Equity Earnings in Subsidiary-3100-Peop</v>
          </cell>
          <cell r="AM1358">
            <v>12176780</v>
          </cell>
        </row>
        <row r="1359">
          <cell r="AG1359">
            <v>4700056</v>
          </cell>
          <cell r="AJ1359" t="str">
            <v>Equity Earnings in Subsidiary-1600-Delt</v>
          </cell>
          <cell r="AM1359">
            <v>-3467330.52</v>
          </cell>
        </row>
        <row r="1360">
          <cell r="AG1360">
            <v>4700056</v>
          </cell>
          <cell r="AJ1360" t="str">
            <v>Equity Earnings in Subsidiary-1600-Delt</v>
          </cell>
          <cell r="AM1360">
            <v>3467330.52</v>
          </cell>
        </row>
        <row r="1361">
          <cell r="AG1361">
            <v>4700057</v>
          </cell>
          <cell r="AJ1361" t="str">
            <v>Equity Earnings in Subsidiary-1700-Delt</v>
          </cell>
          <cell r="AM1361">
            <v>-142721.29999999999</v>
          </cell>
        </row>
        <row r="1362">
          <cell r="AG1362">
            <v>4700057</v>
          </cell>
          <cell r="AJ1362" t="str">
            <v>Equity Earnings in Subsidiary-1700-Delt</v>
          </cell>
          <cell r="AM1362">
            <v>142721.29999999999</v>
          </cell>
        </row>
        <row r="1363">
          <cell r="AG1363">
            <v>4700058</v>
          </cell>
          <cell r="AJ1363" t="str">
            <v>Equity Earnings in Subsidiary-1800-Delg</v>
          </cell>
          <cell r="AM1363">
            <v>-867009.09</v>
          </cell>
        </row>
        <row r="1364">
          <cell r="AG1364">
            <v>4700058</v>
          </cell>
          <cell r="AJ1364" t="str">
            <v>Equity Earnings in Subsidiary-1800-Delg</v>
          </cell>
          <cell r="AM1364">
            <v>867009.09</v>
          </cell>
        </row>
        <row r="1365">
          <cell r="AG1365">
            <v>4700059</v>
          </cell>
          <cell r="AJ1365" t="str">
            <v>Equity Earnings in Subsidiary-1900-ENPR</v>
          </cell>
          <cell r="AM1365">
            <v>33257.769999999997</v>
          </cell>
        </row>
        <row r="1366">
          <cell r="AG1366">
            <v>4700059</v>
          </cell>
          <cell r="AJ1366" t="str">
            <v>Equity Earnings in Subsidiary-1900-ENPR</v>
          </cell>
          <cell r="AM1366">
            <v>-33257.769999999997</v>
          </cell>
        </row>
        <row r="1367">
          <cell r="AG1367" t="str">
            <v xml:space="preserve">  TOTAL EQUITY EARNINGS IN SUBSIDIARIES</v>
          </cell>
          <cell r="AM1367">
            <v>0</v>
          </cell>
        </row>
        <row r="1369">
          <cell r="AG1369" t="str">
            <v xml:space="preserve">  TOTAL NET INCOME</v>
          </cell>
          <cell r="AM1369">
            <v>-122161623.59999999</v>
          </cell>
        </row>
        <row r="1371">
          <cell r="AG1371" t="str">
            <v>NET INCOME AVAILABLE FOR COMMON</v>
          </cell>
          <cell r="AM1371">
            <v>122161623.59999999</v>
          </cell>
        </row>
        <row r="1373">
          <cell r="AG1373" t="str">
            <v xml:space="preserve">  TOTAL NET INCOME AVAILABLE FOR COMMON</v>
          </cell>
          <cell r="AM1373">
            <v>0</v>
          </cell>
        </row>
      </sheetData>
      <sheetData sheetId="27"/>
      <sheetData sheetId="28"/>
      <sheetData sheetId="29">
        <row r="66">
          <cell r="D66">
            <v>129217380.33</v>
          </cell>
        </row>
      </sheetData>
      <sheetData sheetId="30">
        <row r="630">
          <cell r="K630">
            <v>-2635516747.71</v>
          </cell>
        </row>
      </sheetData>
      <sheetData sheetId="31">
        <row r="117">
          <cell r="K117">
            <v>11518200.130000001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ed ETR"/>
      <sheetName val="State ETR"/>
      <sheetName val="Tax Submission"/>
      <sheetName val="EFT"/>
      <sheetName val="STXCMD"/>
      <sheetName val="Budget Check"/>
      <sheetName val="SFAS 109"/>
      <sheetName val="Valid"/>
      <sheetName val="Source &amp; Use"/>
      <sheetName val="FT Deferred Split"/>
      <sheetName val="Book Depr"/>
      <sheetName val="cstcmd file"/>
      <sheetName val="Sollie Sht"/>
      <sheetName val="Repairs Turnaround 7&amp;5"/>
      <sheetName val="Repairs Turnaround 2&amp;10"/>
      <sheetName val="khalix"/>
      <sheetName val="lifo"/>
      <sheetName val="data"/>
      <sheetName val="rate"/>
      <sheetName val="Recon Tax"/>
      <sheetName val="Depr adj"/>
      <sheetName val="Rate Base Items"/>
      <sheetName val="Export"/>
      <sheetName val="AMT Adj"/>
      <sheetName val="CMD"/>
      <sheetName val="Format 1 desc"/>
      <sheetName val="SFAS 109-2007"/>
      <sheetName val="Depr CMD"/>
      <sheetName val="Depr Adj old"/>
      <sheetName val="Source &amp; Use (2)"/>
      <sheetName val="DataEntry"/>
      <sheetName val="CMDACE"/>
      <sheetName val="AMT"/>
      <sheetName val="CompACE Import"/>
      <sheetName val="Qrtly Variances"/>
      <sheetName val="Tax Valid"/>
      <sheetName val="Khalix Check"/>
      <sheetName val="Macr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Chart of TCCs"/>
      <sheetName val="Chart of Accounts"/>
      <sheetName val="TCC description length"/>
      <sheetName val="M-3 Coding"/>
      <sheetName val="Table"/>
      <sheetName val="Graph"/>
      <sheetName val="A - PREADJUSTED BS CHANGES 2009"/>
      <sheetName val="Versions"/>
      <sheetName val="Chart_of_TCCs"/>
      <sheetName val="Chart_of_Accounts"/>
      <sheetName val="TCC_description_length"/>
      <sheetName val="M-3_Coding"/>
      <sheetName val="Tabla de amortiz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-SUM (2)"/>
      <sheetName val="Price-Volume"/>
      <sheetName val="EXPORTS"/>
      <sheetName val="ADJ SUMM ex affil"/>
      <sheetName val="MARCH MONTH"/>
      <sheetName val="SEG RECAP"/>
      <sheetName val="WW"/>
      <sheetName val="WW price array"/>
      <sheetName val="WW Vol array"/>
      <sheetName val="WW BY SEGMENT"/>
      <sheetName val="WW INC AFF"/>
      <sheetName val="oem finishes"/>
      <sheetName val="US"/>
      <sheetName val="US (2)"/>
      <sheetName val="US INCL AFFIL"/>
      <sheetName val="EUR"/>
      <sheetName val="AP"/>
      <sheetName val="AP SPEC &amp; PERF"/>
      <sheetName val="1Q SPI RAW DATA"/>
      <sheetName val="RAW DATA 1Q99 INC AFF"/>
      <sheetName val="Q199 SPD  DATA"/>
      <sheetName val="SEG SORT"/>
      <sheetName val="AG RAW DATA"/>
      <sheetName val="AG WW"/>
      <sheetName val="AG US"/>
      <sheetName val="AG EUR"/>
      <sheetName val="AG AP"/>
      <sheetName val="WW 99&amp;98 EX AFFIL"/>
      <sheetName val="UJ 99&amp;98 EX AFIL"/>
      <sheetName val="BBUS99&amp;98 EX AFFIL"/>
      <sheetName val="EUR 99&amp;98 EX AFF"/>
      <sheetName val="AP 99&amp;98 EX AFFIL"/>
      <sheetName val="AG PROD PRICE ANALYSIS"/>
      <sheetName val="AP 'S ANALYSIS"/>
      <sheetName val="AP ATOI"/>
      <sheetName val="MONTH"/>
      <sheetName val="TO-DATE"/>
      <sheetName val="2WDEST"/>
      <sheetName val="DANS CHART"/>
      <sheetName val="DANS CHART (2)"/>
      <sheetName val="OIL prices"/>
      <sheetName val="SEG RECAP inv aff"/>
      <sheetName val="WW PRICE EFFECT SORT"/>
      <sheetName val="WW VOLUME EFFECT SORT"/>
      <sheetName val="NYLON ANALYSIS"/>
      <sheetName val="NYLON ANALYSIS (2)"/>
      <sheetName val="WW INC AFF (2)"/>
      <sheetName val="SEG RECAP YTD"/>
      <sheetName val=" calc examples"/>
      <sheetName val=" calc examples (2)"/>
      <sheetName val="WW NEW SEG BASIS"/>
      <sheetName val="polyester enterprise"/>
      <sheetName val="WW NEW SEG EX CRONAR"/>
      <sheetName val="           calc example"/>
      <sheetName val="SUMMARY"/>
      <sheetName val="TC-SUM_(2)"/>
      <sheetName val="ADJ_SUMM_ex_affil"/>
      <sheetName val="MARCH_MONTH"/>
      <sheetName val="SEG_RECAP"/>
      <sheetName val="WW_price_array"/>
      <sheetName val="WW_Vol_array"/>
      <sheetName val="WW_BY_SEGMENT"/>
      <sheetName val="WW_INC_AFF"/>
      <sheetName val="oem_finishes"/>
      <sheetName val="US_(2)"/>
      <sheetName val="US_INCL_AFFIL"/>
      <sheetName val="AP_SPEC_&amp;_PERF"/>
      <sheetName val="1Q_SPI_RAW_DATA"/>
      <sheetName val="RAW_DATA_1Q99_INC_AFF"/>
      <sheetName val="Q199_SPD__DATA"/>
      <sheetName val="SEG_SORT"/>
      <sheetName val="AG_RAW_DATA"/>
      <sheetName val="AG_WW"/>
      <sheetName val="AG_US"/>
      <sheetName val="AG_EUR"/>
      <sheetName val="AG_AP"/>
      <sheetName val="WW_99&amp;98_EX_AFFIL"/>
      <sheetName val="UJ_99&amp;98_EX_AFIL"/>
      <sheetName val="BBUS99&amp;98_EX_AFFIL"/>
      <sheetName val="EUR_99&amp;98_EX_AFF"/>
      <sheetName val="AP_99&amp;98_EX_AFFIL"/>
      <sheetName val="AG_PROD_PRICE_ANALYSIS"/>
      <sheetName val="AP_'S_ANALYSIS"/>
      <sheetName val="AP_ATOI"/>
      <sheetName val="DANS_CHART"/>
      <sheetName val="DANS_CHART_(2)"/>
      <sheetName val="OIL_prices"/>
      <sheetName val="SEG_RECAP_inv_aff"/>
      <sheetName val="WW_PRICE_EFFECT_SORT"/>
      <sheetName val="WW_VOLUME_EFFECT_SORT"/>
      <sheetName val="NYLON_ANALYSIS"/>
      <sheetName val="NYLON_ANALYSIS_(2)"/>
      <sheetName val="WW_INC_AFF_(2)"/>
      <sheetName val="SEG_RECAP_YTD"/>
      <sheetName val="_calc_examples"/>
      <sheetName val="_calc_examples_(2)"/>
      <sheetName val="WW_NEW_SEG_BASIS"/>
      <sheetName val="polyester_enterprise"/>
      <sheetName val="WW_NEW_SEG_EX_CRONAR"/>
      <sheetName val="___________calc_example"/>
      <sheetName val="1H Waterfall"/>
      <sheetName val="PTOI"/>
      <sheetName val="Selections"/>
      <sheetName val="Data"/>
      <sheetName val="Pivot 1"/>
      <sheetName val="Pre-upload"/>
      <sheetName val="#REF"/>
      <sheetName val="Sheet3"/>
      <sheetName val="v02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1">
          <cell r="A1" t="str">
            <v>Merchant - TPC</v>
          </cell>
        </row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Tracking Sheet"/>
      <sheetName val="SAP"/>
      <sheetName val="BS Mapping"/>
      <sheetName val="IS Mapping"/>
      <sheetName val="Assets.10"/>
      <sheetName val="Var-Assets.15"/>
      <sheetName val="Liabilities.20"/>
      <sheetName val="Var-Liabilities.25"/>
      <sheetName val="Income.30"/>
      <sheetName val="CashFlow.40"/>
      <sheetName val="Cash.Flow.41"/>
      <sheetName val="Cash.Flow.42"/>
      <sheetName val="Defdebs.50"/>
      <sheetName val="NC_RegAsset_Liab.60 2"/>
      <sheetName val="NC_Reg Assett_Liab.60 "/>
      <sheetName val="Current_RegAsset_Liab.61 2"/>
      <sheetName val="Current_RegAsset_Liab.61"/>
      <sheetName val="Sheet5"/>
      <sheetName val="Other_Current_Assets.80"/>
      <sheetName val="Accrued.90"/>
      <sheetName val="Other_NCurr_Liab.95"/>
      <sheetName val="Tax.100"/>
      <sheetName val="DefTax.105"/>
      <sheetName val="Advances.110"/>
      <sheetName val="Sheet1"/>
      <sheetName val="Sheet2"/>
      <sheetName val="Sheet3"/>
      <sheetName val="Sheet4"/>
      <sheetName val="ST_Debt.120"/>
      <sheetName val="LTD QTR.121"/>
      <sheetName val="LTD YTD.122"/>
      <sheetName val="Depn.130"/>
      <sheetName val="CapRatios.140"/>
      <sheetName val="PropSales.150"/>
      <sheetName val="AR&amp;Allow.162"/>
      <sheetName val="Custs.160"/>
      <sheetName val="TopTen.165"/>
      <sheetName val="Revenues.170"/>
      <sheetName val="Rev.Comparison.175"/>
      <sheetName val="Rev.ComparisonQTD.176"/>
      <sheetName val="Revenue Vs Budget Variances.177"/>
      <sheetName val="Employees.180"/>
      <sheetName val="PP&amp;E QTD.225"/>
      <sheetName val="PP&amp;E YTD.226"/>
      <sheetName val="YE Only --&gt;"/>
      <sheetName val="Leases.240"/>
      <sheetName val="Sheet6"/>
      <sheetName val="ARSTAT.260"/>
      <sheetName val="PPE.220"/>
      <sheetName val="PPE.221"/>
      <sheetName val="Organic Growth.173"/>
      <sheetName val="Uplant.250"/>
      <sheetName val="BExRepositorySheet"/>
    </sheetNames>
    <sheetDataSet>
      <sheetData sheetId="0"/>
      <sheetData sheetId="1">
        <row r="5">
          <cell r="M5">
            <v>44104</v>
          </cell>
        </row>
      </sheetData>
      <sheetData sheetId="2">
        <row r="1">
          <cell r="J1" t="str">
            <v>CONSOLIDATION</v>
          </cell>
        </row>
        <row r="10">
          <cell r="B10"/>
          <cell r="D10"/>
          <cell r="E10"/>
        </row>
        <row r="11">
          <cell r="B11"/>
          <cell r="D11"/>
          <cell r="E11"/>
        </row>
        <row r="12">
          <cell r="B12"/>
          <cell r="C12" t="str">
            <v>Ledger</v>
          </cell>
          <cell r="D12"/>
          <cell r="E12"/>
        </row>
        <row r="13">
          <cell r="B13"/>
          <cell r="C13" t="str">
            <v>Currency type Company code currency</v>
          </cell>
          <cell r="D13"/>
          <cell r="E13"/>
        </row>
        <row r="14">
          <cell r="B14"/>
          <cell r="C14" t="str">
            <v>Amounts in United States Dollar</v>
          </cell>
          <cell r="D14"/>
          <cell r="E14"/>
        </row>
        <row r="15">
          <cell r="B15"/>
          <cell r="C15" t="str">
            <v>Reporting periods</v>
          </cell>
          <cell r="D15"/>
          <cell r="E15"/>
        </row>
        <row r="16">
          <cell r="B16"/>
          <cell r="C16" t="str">
            <v>Comparison periods</v>
          </cell>
          <cell r="D16"/>
          <cell r="E16"/>
        </row>
        <row r="17">
          <cell r="B17"/>
          <cell r="D17"/>
          <cell r="E17"/>
        </row>
        <row r="18">
          <cell r="B18" t="str">
            <v>Account Number</v>
          </cell>
          <cell r="C18" t="str">
            <v>Text for B/S P&amp;L Item</v>
          </cell>
          <cell r="D18" t="str">
            <v>Total of Reporting Period</v>
          </cell>
          <cell r="E18" t="str">
            <v>Total of the Comparison Period</v>
          </cell>
        </row>
        <row r="19">
          <cell r="B19" t="str">
            <v/>
          </cell>
          <cell r="C19" t="str">
            <v>PLANT</v>
          </cell>
          <cell r="D19"/>
          <cell r="E19"/>
        </row>
        <row r="20">
          <cell r="B20" t="str">
            <v/>
          </cell>
          <cell r="C20" t="str">
            <v>NET UTILITY PLANT</v>
          </cell>
          <cell r="D20"/>
          <cell r="E20"/>
        </row>
        <row r="21">
          <cell r="B21" t="str">
            <v/>
          </cell>
          <cell r="C21" t="str">
            <v>GROSS UTILITY PLANT</v>
          </cell>
          <cell r="D21"/>
          <cell r="E21"/>
        </row>
        <row r="22">
          <cell r="B22" t="str">
            <v/>
          </cell>
          <cell r="C22" t="str">
            <v>UTILITY PROP PLANT &amp; EQUIP</v>
          </cell>
          <cell r="D22"/>
          <cell r="E22"/>
        </row>
        <row r="23">
          <cell r="B23">
            <v>1311020</v>
          </cell>
          <cell r="C23" t="str">
            <v>1311020 Intangible Assets</v>
          </cell>
          <cell r="D23">
            <v>139362286.06</v>
          </cell>
          <cell r="E23">
            <v>139610862.06</v>
          </cell>
        </row>
        <row r="24">
          <cell r="B24">
            <v>1311030</v>
          </cell>
          <cell r="C24" t="str">
            <v>1311030 Land &amp; Easements</v>
          </cell>
          <cell r="D24">
            <v>20882305.670000002</v>
          </cell>
          <cell r="E24">
            <v>20879181.920000002</v>
          </cell>
        </row>
        <row r="25">
          <cell r="B25">
            <v>1311040</v>
          </cell>
          <cell r="C25" t="str">
            <v>1311040 Buildings</v>
          </cell>
          <cell r="D25">
            <v>16082659.82</v>
          </cell>
          <cell r="E25">
            <v>16059046.17</v>
          </cell>
        </row>
        <row r="26">
          <cell r="B26">
            <v>1311050</v>
          </cell>
          <cell r="C26" t="str">
            <v>1311050 Generation, Production &amp; Gathering Plant</v>
          </cell>
          <cell r="D26">
            <v>122712665.01000001</v>
          </cell>
          <cell r="E26">
            <v>121753735.45999999</v>
          </cell>
        </row>
        <row r="27">
          <cell r="B27">
            <v>1311052</v>
          </cell>
          <cell r="C27" t="str">
            <v>1311052 Underground Storage Plant</v>
          </cell>
          <cell r="D27">
            <v>54373355.079999998</v>
          </cell>
          <cell r="E27">
            <v>54071849.350000001</v>
          </cell>
        </row>
        <row r="28">
          <cell r="B28">
            <v>1311060</v>
          </cell>
          <cell r="C28" t="str">
            <v>1311060 Transmission Plant</v>
          </cell>
          <cell r="D28">
            <v>352868413.54000002</v>
          </cell>
          <cell r="E28">
            <v>351760916.37</v>
          </cell>
        </row>
        <row r="29">
          <cell r="B29">
            <v>1311070</v>
          </cell>
          <cell r="C29" t="str">
            <v>1311070 Distribution Plant</v>
          </cell>
          <cell r="D29">
            <v>2979238457.98</v>
          </cell>
          <cell r="E29">
            <v>2900483905.71</v>
          </cell>
        </row>
        <row r="30">
          <cell r="B30">
            <v>1311080</v>
          </cell>
          <cell r="C30" t="str">
            <v>1311080 Transportation Equipment</v>
          </cell>
          <cell r="D30">
            <v>94862844.340000004</v>
          </cell>
          <cell r="E30">
            <v>88910533.319999993</v>
          </cell>
        </row>
        <row r="31">
          <cell r="B31">
            <v>1311090</v>
          </cell>
          <cell r="C31" t="str">
            <v>1311090 General Plant &amp; Equipment</v>
          </cell>
          <cell r="D31">
            <v>59990720.729999997</v>
          </cell>
          <cell r="E31">
            <v>60473491.149999999</v>
          </cell>
        </row>
        <row r="32">
          <cell r="B32">
            <v>1311105</v>
          </cell>
          <cell r="C32" t="str">
            <v>1311105 Leasehold Improvements</v>
          </cell>
          <cell r="D32">
            <v>10658370.67</v>
          </cell>
          <cell r="E32">
            <v>10549086.33</v>
          </cell>
        </row>
        <row r="33">
          <cell r="B33">
            <v>1311110</v>
          </cell>
          <cell r="C33" t="str">
            <v>1311110 Plant Held for Future Use</v>
          </cell>
          <cell r="D33">
            <v>4939.68</v>
          </cell>
          <cell r="E33">
            <v>4939.68</v>
          </cell>
        </row>
        <row r="34">
          <cell r="B34">
            <v>1311191</v>
          </cell>
          <cell r="C34" t="str">
            <v>1311191 Asset Retirement Cost - Manual posting</v>
          </cell>
          <cell r="D34">
            <v>9206830.2899999991</v>
          </cell>
          <cell r="E34">
            <v>9206830.2899999991</v>
          </cell>
        </row>
        <row r="35">
          <cell r="B35">
            <v>1311910</v>
          </cell>
          <cell r="C35" t="str">
            <v>1311910 Util PP&amp;E Clearing Acct for Data Conversion</v>
          </cell>
          <cell r="D35">
            <v>-1262961610.04</v>
          </cell>
          <cell r="E35">
            <v>-1210160780.6700001</v>
          </cell>
        </row>
        <row r="36">
          <cell r="B36">
            <v>1321230</v>
          </cell>
          <cell r="C36" t="str">
            <v>1321230 Gas Stored In Reservoirs And Pipelines - Noncurr</v>
          </cell>
          <cell r="D36">
            <v>4774179.2</v>
          </cell>
          <cell r="E36">
            <v>4774179.2</v>
          </cell>
        </row>
        <row r="37">
          <cell r="B37" t="str">
            <v/>
          </cell>
          <cell r="C37" t="str">
            <v xml:space="preserve">  TOTAL UTILITY PROP PLANT &amp; EQUIP</v>
          </cell>
          <cell r="D37">
            <v>2602056418.0300002</v>
          </cell>
          <cell r="E37">
            <v>2568377776.3400002</v>
          </cell>
        </row>
        <row r="38">
          <cell r="B38" t="str">
            <v/>
          </cell>
          <cell r="C38" t="str">
            <v>NET UTILITY PLANT ADJUSTMENT</v>
          </cell>
          <cell r="D38"/>
          <cell r="E38"/>
        </row>
        <row r="39">
          <cell r="B39">
            <v>1311140</v>
          </cell>
          <cell r="C39" t="str">
            <v>1311140 Plant Acquisition Adjustments</v>
          </cell>
          <cell r="D39">
            <v>-580759.07999999996</v>
          </cell>
          <cell r="E39">
            <v>-580759.07999999996</v>
          </cell>
        </row>
        <row r="40">
          <cell r="B40">
            <v>1331140</v>
          </cell>
          <cell r="C40" t="str">
            <v>1331140 Accum Amortization - Plant Acquisition Adj</v>
          </cell>
          <cell r="D40">
            <v>580759.07999999996</v>
          </cell>
          <cell r="E40">
            <v>580759.07999999996</v>
          </cell>
        </row>
        <row r="41">
          <cell r="B41" t="str">
            <v/>
          </cell>
          <cell r="C41" t="str">
            <v xml:space="preserve">  TOTAL NET UTILITY PLANT ADJUSTMENT</v>
          </cell>
          <cell r="D41">
            <v>0</v>
          </cell>
          <cell r="E41">
            <v>0</v>
          </cell>
        </row>
        <row r="42">
          <cell r="B42" t="str">
            <v/>
          </cell>
          <cell r="C42" t="str">
            <v xml:space="preserve">  TOTAL GROSS UTILITY PLANT</v>
          </cell>
          <cell r="D42">
            <v>2602056418.0300002</v>
          </cell>
          <cell r="E42">
            <v>2568377776.3400002</v>
          </cell>
        </row>
        <row r="43">
          <cell r="B43" t="str">
            <v/>
          </cell>
          <cell r="C43" t="str">
            <v>ALLOWANCE FOR DEPRECIATION</v>
          </cell>
          <cell r="D43"/>
          <cell r="E43"/>
        </row>
        <row r="44">
          <cell r="B44">
            <v>1321240</v>
          </cell>
          <cell r="C44" t="str">
            <v>1321240 Reserve For Future Gas Losses</v>
          </cell>
          <cell r="D44">
            <v>-514276.71</v>
          </cell>
          <cell r="E44">
            <v>-514276.71</v>
          </cell>
        </row>
        <row r="45">
          <cell r="B45">
            <v>1331020</v>
          </cell>
          <cell r="C45" t="str">
            <v>1331020 Accumulated Amortization - Intangible Assets</v>
          </cell>
          <cell r="D45">
            <v>-79239252.730000004</v>
          </cell>
          <cell r="E45">
            <v>-75272251.730000004</v>
          </cell>
        </row>
        <row r="46">
          <cell r="B46">
            <v>1331030</v>
          </cell>
          <cell r="C46" t="str">
            <v>1331030 Accumulated Depreciation - Land Easements</v>
          </cell>
          <cell r="D46">
            <v>-6744548.6299999999</v>
          </cell>
          <cell r="E46">
            <v>-6702496.9199999999</v>
          </cell>
        </row>
        <row r="47">
          <cell r="B47">
            <v>1331040</v>
          </cell>
          <cell r="C47" t="str">
            <v>1331040 Accumulated Depreciation - Buildings</v>
          </cell>
          <cell r="D47">
            <v>-7392672.4699999997</v>
          </cell>
          <cell r="E47">
            <v>-7306944.9699999997</v>
          </cell>
        </row>
        <row r="48">
          <cell r="B48">
            <v>1331050</v>
          </cell>
          <cell r="C48" t="str">
            <v>1331050 Accum Depreciation - Generation, Prod &amp; Gath Plant</v>
          </cell>
          <cell r="D48">
            <v>-53472372.189999998</v>
          </cell>
          <cell r="E48">
            <v>-53038504.439999998</v>
          </cell>
        </row>
        <row r="49">
          <cell r="B49">
            <v>1331052</v>
          </cell>
          <cell r="C49" t="str">
            <v>1331052 Accum Depreciation - Underground Storage Plant</v>
          </cell>
          <cell r="D49">
            <v>-19125031.809999999</v>
          </cell>
          <cell r="E49">
            <v>-18824862.710000001</v>
          </cell>
        </row>
        <row r="50">
          <cell r="B50">
            <v>1331060</v>
          </cell>
          <cell r="C50" t="str">
            <v>1331060 Accumulated Depreciation - Transmission Plant</v>
          </cell>
          <cell r="D50">
            <v>-140839311.50999999</v>
          </cell>
          <cell r="E50">
            <v>-139345289.94</v>
          </cell>
        </row>
        <row r="51">
          <cell r="B51">
            <v>1331070</v>
          </cell>
          <cell r="C51" t="str">
            <v>1331070 Accumulated Depreciation - Distribution Plant</v>
          </cell>
          <cell r="D51">
            <v>-948717545.99000001</v>
          </cell>
          <cell r="E51">
            <v>-935830826.85000002</v>
          </cell>
        </row>
        <row r="52">
          <cell r="B52">
            <v>1331080</v>
          </cell>
          <cell r="C52" t="str">
            <v>1331080 Accumulated Depreciation - Transportation Equip</v>
          </cell>
          <cell r="D52">
            <v>-35106832.369999997</v>
          </cell>
          <cell r="E52">
            <v>-33654195.810000002</v>
          </cell>
        </row>
        <row r="53">
          <cell r="B53">
            <v>1331090</v>
          </cell>
          <cell r="C53" t="str">
            <v>1331090 Accumulated Depreciation - General Plant &amp; Equip</v>
          </cell>
          <cell r="D53">
            <v>-25148789.66</v>
          </cell>
          <cell r="E53">
            <v>-24050490.32</v>
          </cell>
        </row>
        <row r="54">
          <cell r="B54">
            <v>1331105</v>
          </cell>
          <cell r="C54" t="str">
            <v>1331105 Accumulated Amortization - Leasehold Improvements</v>
          </cell>
          <cell r="D54">
            <v>-6073399.4199999999</v>
          </cell>
          <cell r="E54">
            <v>-5880219.8399999999</v>
          </cell>
        </row>
        <row r="55">
          <cell r="B55">
            <v>1331106</v>
          </cell>
          <cell r="C55" t="str">
            <v>1331106 Accum Prov for Amort and Depl-Land &amp; Lease</v>
          </cell>
          <cell r="D55">
            <v>-1041903.71</v>
          </cell>
          <cell r="E55">
            <v>-1035950.15</v>
          </cell>
        </row>
        <row r="56">
          <cell r="B56">
            <v>1331191</v>
          </cell>
          <cell r="C56" t="str">
            <v>1331191 Accum Depreciation - Asset Retirement Cost- Manual</v>
          </cell>
          <cell r="D56">
            <v>-5428684.5700000003</v>
          </cell>
          <cell r="E56">
            <v>-5378061.2300000004</v>
          </cell>
        </row>
        <row r="57">
          <cell r="B57">
            <v>1331800</v>
          </cell>
          <cell r="C57" t="str">
            <v>1331800 Accum Depreciation - Salvage</v>
          </cell>
          <cell r="D57">
            <v>-2761135.09</v>
          </cell>
          <cell r="E57">
            <v>-2576355.8199999998</v>
          </cell>
        </row>
        <row r="58">
          <cell r="B58">
            <v>1331810</v>
          </cell>
          <cell r="C58" t="str">
            <v>1331810 Accum Depreciation - Cost of Removal</v>
          </cell>
          <cell r="D58">
            <v>1042954.49</v>
          </cell>
          <cell r="E58">
            <v>871881.35</v>
          </cell>
        </row>
        <row r="59">
          <cell r="B59">
            <v>1331812</v>
          </cell>
          <cell r="C59" t="str">
            <v>1331812 Accum Depreciation - Cost of Removal - Pipelines</v>
          </cell>
          <cell r="D59">
            <v>987953.28</v>
          </cell>
          <cell r="E59">
            <v>824989.83</v>
          </cell>
        </row>
        <row r="60">
          <cell r="B60">
            <v>1331900</v>
          </cell>
          <cell r="C60" t="str">
            <v>1331900 Accum Depreciation - Plant History (108)</v>
          </cell>
          <cell r="D60">
            <v>-4936833.5</v>
          </cell>
          <cell r="E60">
            <v>-4864653.67</v>
          </cell>
        </row>
        <row r="61">
          <cell r="B61">
            <v>1331940</v>
          </cell>
          <cell r="C61" t="str">
            <v>1331940 Accum Depreciation - Conversion</v>
          </cell>
          <cell r="D61">
            <v>1261400606.3599999</v>
          </cell>
          <cell r="E61">
            <v>1208599776.99</v>
          </cell>
        </row>
        <row r="62">
          <cell r="B62" t="str">
            <v/>
          </cell>
          <cell r="C62" t="str">
            <v xml:space="preserve">  LESS ALLOWANCE FOR DEPRECIATION</v>
          </cell>
          <cell r="D62">
            <v>-73111076.230000004</v>
          </cell>
          <cell r="E62">
            <v>-103978732.94</v>
          </cell>
        </row>
        <row r="63">
          <cell r="B63" t="str">
            <v/>
          </cell>
          <cell r="C63" t="str">
            <v xml:space="preserve">  TOTAL NET UTILITY PLANT</v>
          </cell>
          <cell r="D63">
            <v>2528945341.8000002</v>
          </cell>
          <cell r="E63">
            <v>2464399043.4000001</v>
          </cell>
        </row>
        <row r="64">
          <cell r="B64" t="str">
            <v/>
          </cell>
          <cell r="C64" t="str">
            <v>CWIP</v>
          </cell>
          <cell r="D64"/>
          <cell r="E64"/>
        </row>
        <row r="65">
          <cell r="B65">
            <v>1311010</v>
          </cell>
          <cell r="C65" t="str">
            <v>1311010 Construction Work In Progress - Utility</v>
          </cell>
          <cell r="D65">
            <v>33106350.890000001</v>
          </cell>
          <cell r="E65">
            <v>29277813.989999998</v>
          </cell>
        </row>
        <row r="66">
          <cell r="B66">
            <v>1311018</v>
          </cell>
          <cell r="C66" t="str">
            <v>1311018 Construction Work In Progress - Intangibles</v>
          </cell>
          <cell r="D66">
            <v>15172384.91</v>
          </cell>
          <cell r="E66">
            <v>12253915.789999999</v>
          </cell>
        </row>
        <row r="67">
          <cell r="B67">
            <v>1311900</v>
          </cell>
          <cell r="C67" t="str">
            <v>1311900 CWIP Clearing Acct for Data Conversion/Direct Pstg</v>
          </cell>
          <cell r="D67">
            <v>655129.77</v>
          </cell>
          <cell r="E67">
            <v>777168.9</v>
          </cell>
        </row>
        <row r="68">
          <cell r="B68" t="str">
            <v/>
          </cell>
          <cell r="C68" t="str">
            <v xml:space="preserve">  TOTAL CWIP</v>
          </cell>
          <cell r="D68">
            <v>48933865.57</v>
          </cell>
          <cell r="E68">
            <v>42308898.68</v>
          </cell>
        </row>
        <row r="69">
          <cell r="B69" t="str">
            <v/>
          </cell>
          <cell r="C69" t="str">
            <v xml:space="preserve"> TOTAL PLANT</v>
          </cell>
          <cell r="D69">
            <v>2577879207.3699999</v>
          </cell>
          <cell r="E69">
            <v>2506707942.0799999</v>
          </cell>
        </row>
        <row r="70">
          <cell r="B70" t="str">
            <v/>
          </cell>
          <cell r="C70" t="str">
            <v>OTHER ASSETS</v>
          </cell>
          <cell r="D70"/>
          <cell r="E70"/>
        </row>
        <row r="71">
          <cell r="B71" t="str">
            <v/>
          </cell>
          <cell r="C71" t="str">
            <v>OTHER PHYSICAL PROPERTY</v>
          </cell>
          <cell r="D71"/>
          <cell r="E71"/>
        </row>
        <row r="72">
          <cell r="B72">
            <v>1311120</v>
          </cell>
          <cell r="C72" t="str">
            <v>1311120 Non-Utility Property</v>
          </cell>
          <cell r="D72">
            <v>17171.560000000001</v>
          </cell>
          <cell r="E72">
            <v>17171.560000000001</v>
          </cell>
        </row>
        <row r="73">
          <cell r="B73">
            <v>1331120</v>
          </cell>
          <cell r="C73" t="str">
            <v>1331120 Accumulated Depreciation - Non-Utility Property</v>
          </cell>
          <cell r="D73">
            <v>-9321.8700000000008</v>
          </cell>
          <cell r="E73">
            <v>-9321.8700000000008</v>
          </cell>
        </row>
        <row r="74">
          <cell r="B74" t="str">
            <v/>
          </cell>
          <cell r="C74" t="str">
            <v xml:space="preserve">  TOTAL OTHER PHYSICAL PROPERTY</v>
          </cell>
          <cell r="D74">
            <v>7849.69</v>
          </cell>
          <cell r="E74">
            <v>7849.69</v>
          </cell>
        </row>
        <row r="75">
          <cell r="B75" t="str">
            <v/>
          </cell>
          <cell r="C75" t="str">
            <v>NONUTILITY CWIP</v>
          </cell>
          <cell r="D75"/>
          <cell r="E75"/>
        </row>
        <row r="76">
          <cell r="B76">
            <v>1311015</v>
          </cell>
          <cell r="C76" t="str">
            <v>1311015 Construction Work In Progress - Non-Utility Plant</v>
          </cell>
          <cell r="D76">
            <v>44164126.159999996</v>
          </cell>
          <cell r="E76">
            <v>30403044.75</v>
          </cell>
        </row>
        <row r="77">
          <cell r="B77">
            <v>1311930</v>
          </cell>
          <cell r="C77" t="str">
            <v>1311930 Non-Util PP&amp;E Clearing Acct for Data Conversion</v>
          </cell>
          <cell r="D77">
            <v>5942025</v>
          </cell>
          <cell r="E77">
            <v>0</v>
          </cell>
        </row>
        <row r="78">
          <cell r="B78" t="str">
            <v/>
          </cell>
          <cell r="C78" t="str">
            <v xml:space="preserve">  TOTAL NONUTILITY CWIP</v>
          </cell>
          <cell r="D78">
            <v>50106151.159999996</v>
          </cell>
          <cell r="E78">
            <v>30403044.75</v>
          </cell>
        </row>
        <row r="79">
          <cell r="B79" t="str">
            <v/>
          </cell>
          <cell r="C79" t="str">
            <v>INVESTMENTS</v>
          </cell>
          <cell r="D79"/>
          <cell r="E79"/>
        </row>
        <row r="80">
          <cell r="B80">
            <v>1212900</v>
          </cell>
          <cell r="C80" t="str">
            <v>1212900 Other Investments in Nonaffiliated Companies</v>
          </cell>
          <cell r="D80">
            <v>4500002</v>
          </cell>
          <cell r="E80">
            <v>4500002</v>
          </cell>
        </row>
        <row r="81">
          <cell r="B81" t="str">
            <v/>
          </cell>
          <cell r="C81" t="str">
            <v xml:space="preserve">  TOTAL INVESTMENTS</v>
          </cell>
          <cell r="D81">
            <v>4500002</v>
          </cell>
          <cell r="E81">
            <v>4500002</v>
          </cell>
        </row>
        <row r="82">
          <cell r="B82" t="str">
            <v/>
          </cell>
          <cell r="C82" t="str">
            <v>INVESTMENT IN SUBSIDIARY COMPANIES</v>
          </cell>
          <cell r="D82"/>
          <cell r="E82"/>
        </row>
        <row r="83">
          <cell r="B83">
            <v>1219230</v>
          </cell>
          <cell r="C83" t="str">
            <v>1219230 Inv in Consol Subs-2100-LDC Holdings I</v>
          </cell>
          <cell r="D83">
            <v>0</v>
          </cell>
          <cell r="E83">
            <v>0</v>
          </cell>
        </row>
        <row r="84">
          <cell r="B84">
            <v>1219240</v>
          </cell>
          <cell r="C84" t="str">
            <v>1219240 Inv in Consol Subs-2200-PNG Companies LLC</v>
          </cell>
          <cell r="D84">
            <v>0</v>
          </cell>
          <cell r="E84">
            <v>0</v>
          </cell>
        </row>
        <row r="85">
          <cell r="B85">
            <v>1219250</v>
          </cell>
          <cell r="C85" t="str">
            <v>1219250 Inv in Consol Subs-1000-Peoples Natural Gas Co LLC</v>
          </cell>
          <cell r="D85">
            <v>0</v>
          </cell>
          <cell r="E85">
            <v>0</v>
          </cell>
        </row>
        <row r="86">
          <cell r="B86">
            <v>1219251</v>
          </cell>
          <cell r="C86" t="str">
            <v>1219251 Inv in Consol Subs-1200-Peoples Gas WV LLC</v>
          </cell>
          <cell r="D86">
            <v>0</v>
          </cell>
          <cell r="E86">
            <v>0</v>
          </cell>
        </row>
        <row r="87">
          <cell r="B87">
            <v>1219252</v>
          </cell>
          <cell r="C87" t="str">
            <v>1219252 Inv in Consol Subs-1300-Peoples Gas KY LLC</v>
          </cell>
          <cell r="D87">
            <v>0</v>
          </cell>
          <cell r="E87">
            <v>0</v>
          </cell>
        </row>
        <row r="88">
          <cell r="B88">
            <v>1219253</v>
          </cell>
          <cell r="C88" t="str">
            <v>1219253 Inv in Consol Subs-1400-Peoples Homeworks LLC</v>
          </cell>
          <cell r="D88">
            <v>0</v>
          </cell>
          <cell r="E88">
            <v>0</v>
          </cell>
        </row>
        <row r="89">
          <cell r="B89">
            <v>1219254</v>
          </cell>
          <cell r="C89" t="str">
            <v>1219254 Inv in Consol Subs-1500-PNG Gathering LLC</v>
          </cell>
          <cell r="D89">
            <v>0</v>
          </cell>
          <cell r="E89">
            <v>0</v>
          </cell>
        </row>
        <row r="90">
          <cell r="B90">
            <v>1219255</v>
          </cell>
          <cell r="C90" t="str">
            <v>1219255 Inv in Consol Subs-3100-Peoples Gas Co LLC</v>
          </cell>
          <cell r="D90">
            <v>0</v>
          </cell>
          <cell r="E90">
            <v>0</v>
          </cell>
        </row>
        <row r="91">
          <cell r="B91">
            <v>1219256</v>
          </cell>
          <cell r="C91" t="str">
            <v>1219256 Inv in Consol Subs-1600-Delta Natural Gas Co, Inc.</v>
          </cell>
          <cell r="D91">
            <v>0</v>
          </cell>
          <cell r="E91">
            <v>0</v>
          </cell>
        </row>
        <row r="92">
          <cell r="B92">
            <v>1219257</v>
          </cell>
          <cell r="C92" t="str">
            <v>1219257 Inv in Consol Subs-1700-Delta Resources Inc, LLC</v>
          </cell>
          <cell r="D92">
            <v>0</v>
          </cell>
          <cell r="E92">
            <v>0</v>
          </cell>
        </row>
        <row r="93">
          <cell r="B93">
            <v>1219258</v>
          </cell>
          <cell r="C93" t="str">
            <v>1219258 Inv in Consol Subs-1800-DelGasCo Inc, LLC</v>
          </cell>
          <cell r="D93">
            <v>0</v>
          </cell>
          <cell r="E93">
            <v>0</v>
          </cell>
        </row>
        <row r="94">
          <cell r="B94">
            <v>1219259</v>
          </cell>
          <cell r="C94" t="str">
            <v>1219259 Inv in Consol Subs-1900-Enpro Inc, LLC</v>
          </cell>
          <cell r="D94">
            <v>0</v>
          </cell>
          <cell r="E94">
            <v>0</v>
          </cell>
        </row>
        <row r="95">
          <cell r="B95" t="str">
            <v/>
          </cell>
          <cell r="C95" t="str">
            <v>TOTAL INVESTMENT IN SUBSIDIARY COMPANIES</v>
          </cell>
          <cell r="D95">
            <v>0</v>
          </cell>
          <cell r="E95">
            <v>0</v>
          </cell>
        </row>
        <row r="96">
          <cell r="B96" t="str">
            <v/>
          </cell>
          <cell r="C96" t="str">
            <v>CSV LIFE INSURANCE</v>
          </cell>
          <cell r="D96"/>
          <cell r="E96"/>
        </row>
        <row r="97">
          <cell r="B97">
            <v>1231010</v>
          </cell>
          <cell r="C97" t="str">
            <v>1231010 Exec Insur - Cash Surrender Value</v>
          </cell>
          <cell r="D97">
            <v>613360.79</v>
          </cell>
          <cell r="E97">
            <v>577626.64</v>
          </cell>
        </row>
        <row r="98">
          <cell r="B98" t="str">
            <v/>
          </cell>
          <cell r="C98" t="str">
            <v xml:space="preserve">  TOTAL CSV LIFE INSURANCE</v>
          </cell>
          <cell r="D98">
            <v>613360.79</v>
          </cell>
          <cell r="E98">
            <v>577626.64</v>
          </cell>
        </row>
        <row r="99">
          <cell r="B99" t="str">
            <v/>
          </cell>
          <cell r="C99" t="str">
            <v xml:space="preserve">  OTHER ASSETS SUBTOTAL</v>
          </cell>
          <cell r="D99">
            <v>55227363.640000001</v>
          </cell>
          <cell r="E99">
            <v>35488523.079999998</v>
          </cell>
        </row>
        <row r="100">
          <cell r="B100" t="str">
            <v/>
          </cell>
          <cell r="C100" t="str">
            <v>CURRENT ASSETS</v>
          </cell>
          <cell r="D100"/>
          <cell r="E100"/>
        </row>
        <row r="101">
          <cell r="B101" t="str">
            <v/>
          </cell>
          <cell r="C101" t="str">
            <v>CASH</v>
          </cell>
          <cell r="D101"/>
          <cell r="E101"/>
        </row>
        <row r="102">
          <cell r="B102">
            <v>1111310</v>
          </cell>
          <cell r="C102" t="str">
            <v>1111310 Cash in Banks - Chase - G/F</v>
          </cell>
          <cell r="D102">
            <v>5408459.6699999999</v>
          </cell>
          <cell r="E102">
            <v>3857680.23</v>
          </cell>
        </row>
        <row r="103">
          <cell r="B103">
            <v>1111320</v>
          </cell>
          <cell r="C103" t="str">
            <v>1111320 Cash in Banks - PNC - Collections</v>
          </cell>
          <cell r="D103">
            <v>780906.09</v>
          </cell>
          <cell r="E103">
            <v>667680.84</v>
          </cell>
        </row>
        <row r="104">
          <cell r="B104">
            <v>1111420</v>
          </cell>
          <cell r="C104" t="str">
            <v>1111420 Cash in Banks - Nextier - Collections</v>
          </cell>
          <cell r="D104">
            <v>35347.120000000003</v>
          </cell>
          <cell r="E104">
            <v>6709.16</v>
          </cell>
        </row>
        <row r="105">
          <cell r="B105">
            <v>1111460</v>
          </cell>
          <cell r="C105" t="str">
            <v>1111460 Cash - Manual - Reclass</v>
          </cell>
          <cell r="D105">
            <v>13785741.689999999</v>
          </cell>
          <cell r="E105">
            <v>0</v>
          </cell>
        </row>
        <row r="106">
          <cell r="B106">
            <v>1111461</v>
          </cell>
          <cell r="C106" t="str">
            <v>1111461 Cash - BC Bank</v>
          </cell>
          <cell r="D106">
            <v>1551.2</v>
          </cell>
          <cell r="E106">
            <v>1551.2</v>
          </cell>
        </row>
        <row r="107">
          <cell r="B107">
            <v>1111490</v>
          </cell>
          <cell r="C107" t="str">
            <v>1111490 Cash in Banks - BB&amp;T</v>
          </cell>
          <cell r="D107">
            <v>58338.720000000001</v>
          </cell>
          <cell r="E107">
            <v>11913.8</v>
          </cell>
        </row>
        <row r="108">
          <cell r="B108">
            <v>1111491</v>
          </cell>
          <cell r="C108" t="str">
            <v>1111491 Cash in Banks - Owingsville - Owng Banking Co</v>
          </cell>
          <cell r="D108">
            <v>12653.9</v>
          </cell>
          <cell r="E108">
            <v>19087.490000000002</v>
          </cell>
        </row>
        <row r="109">
          <cell r="B109">
            <v>1111492</v>
          </cell>
          <cell r="C109" t="str">
            <v>1111492 Cash in Banks - Berea - Peoples Bank of Madison Co</v>
          </cell>
          <cell r="D109">
            <v>12404.31</v>
          </cell>
          <cell r="E109">
            <v>26116.11</v>
          </cell>
        </row>
        <row r="110">
          <cell r="B110">
            <v>1111493</v>
          </cell>
          <cell r="C110" t="str">
            <v>1111493 Cash in Banks - Nicholasville - United Bank</v>
          </cell>
          <cell r="D110">
            <v>11497.74</v>
          </cell>
          <cell r="E110">
            <v>29089.19</v>
          </cell>
        </row>
        <row r="111">
          <cell r="B111">
            <v>1111494</v>
          </cell>
          <cell r="C111" t="str">
            <v>1111494 Cash in Banks - Middlesboro - Home Federal Bank</v>
          </cell>
          <cell r="D111">
            <v>12339.66</v>
          </cell>
          <cell r="E111">
            <v>31846.720000000001</v>
          </cell>
        </row>
        <row r="112">
          <cell r="B112">
            <v>1111495</v>
          </cell>
          <cell r="C112" t="str">
            <v>1111495 Cash in Banks - Corbin- Cumberland Valley National</v>
          </cell>
          <cell r="D112">
            <v>13767.91</v>
          </cell>
          <cell r="E112">
            <v>23833.55</v>
          </cell>
        </row>
        <row r="113">
          <cell r="B113">
            <v>1111496</v>
          </cell>
          <cell r="C113" t="str">
            <v>1111496 Cash in Banks - Winchester Admin-Traditional</v>
          </cell>
          <cell r="D113">
            <v>89202.15</v>
          </cell>
          <cell r="E113">
            <v>201821.75</v>
          </cell>
        </row>
        <row r="114">
          <cell r="B114">
            <v>1112022</v>
          </cell>
          <cell r="C114" t="str">
            <v>1112022 Cash Clrng - Chase - CDA - A/P - Checks Out</v>
          </cell>
          <cell r="D114">
            <v>-18778872.27</v>
          </cell>
          <cell r="E114">
            <v>-6438504.9400000004</v>
          </cell>
        </row>
        <row r="115">
          <cell r="B115">
            <v>1112313</v>
          </cell>
          <cell r="C115" t="str">
            <v>1112313 Cash Clrng - Chase - G/F - EFT In</v>
          </cell>
          <cell r="D115">
            <v>33748.65</v>
          </cell>
          <cell r="E115">
            <v>60940.84</v>
          </cell>
        </row>
        <row r="116">
          <cell r="B116">
            <v>1112314</v>
          </cell>
          <cell r="C116" t="str">
            <v>1112314 Cash Clrng - Chase - G/F - EFT Out</v>
          </cell>
          <cell r="D116">
            <v>-1370350.76</v>
          </cell>
          <cell r="E116">
            <v>0</v>
          </cell>
        </row>
        <row r="117">
          <cell r="B117">
            <v>1112321</v>
          </cell>
          <cell r="C117" t="str">
            <v>1112321 Cash Clrng - PNC - Collections</v>
          </cell>
          <cell r="D117">
            <v>257629.4</v>
          </cell>
          <cell r="E117">
            <v>329650.01</v>
          </cell>
        </row>
        <row r="118">
          <cell r="B118">
            <v>1112403</v>
          </cell>
          <cell r="C118" t="str">
            <v>1112403 Cash Clrng - Chase - Collections - EFT In</v>
          </cell>
          <cell r="D118">
            <v>921273.02</v>
          </cell>
          <cell r="E118">
            <v>1179824.79</v>
          </cell>
        </row>
        <row r="119">
          <cell r="B119">
            <v>1113200</v>
          </cell>
          <cell r="C119" t="str">
            <v>1113200 Working Funds</v>
          </cell>
          <cell r="D119">
            <v>4575</v>
          </cell>
          <cell r="E119">
            <v>4575</v>
          </cell>
        </row>
        <row r="120">
          <cell r="B120" t="str">
            <v/>
          </cell>
          <cell r="C120" t="str">
            <v xml:space="preserve">  TOTAL CASH</v>
          </cell>
          <cell r="D120">
            <v>1290213.2</v>
          </cell>
          <cell r="E120">
            <v>13815.74</v>
          </cell>
        </row>
        <row r="121">
          <cell r="B121" t="str">
            <v/>
          </cell>
          <cell r="C121" t="str">
            <v>ACCTS RECEIVABLE - TRADE</v>
          </cell>
          <cell r="D121"/>
          <cell r="E121"/>
        </row>
        <row r="122">
          <cell r="B122">
            <v>1136000</v>
          </cell>
          <cell r="C122" t="str">
            <v>1136000 Accts Receivable - Reconciliation - Damages</v>
          </cell>
          <cell r="D122">
            <v>178113.09</v>
          </cell>
          <cell r="E122">
            <v>709131.62</v>
          </cell>
        </row>
        <row r="123">
          <cell r="B123">
            <v>1136020</v>
          </cell>
          <cell r="C123" t="str">
            <v>1136020 Accts Receivable - Reconciliation - Gas Customers</v>
          </cell>
          <cell r="D123">
            <v>45831.85</v>
          </cell>
          <cell r="E123">
            <v>45795.040000000001</v>
          </cell>
        </row>
        <row r="124">
          <cell r="B124">
            <v>1136021</v>
          </cell>
          <cell r="C124" t="str">
            <v>1136021 Accts Receivable - Reconciliation - Misc Gas</v>
          </cell>
          <cell r="D124">
            <v>3082556.45</v>
          </cell>
          <cell r="E124">
            <v>2726760.9</v>
          </cell>
        </row>
        <row r="125">
          <cell r="B125">
            <v>1136100</v>
          </cell>
          <cell r="C125" t="str">
            <v>1136100 Customer A/R - Retail Gas Sales - CR&amp;B</v>
          </cell>
          <cell r="D125">
            <v>38249095.520000003</v>
          </cell>
          <cell r="E125">
            <v>84959938.549999997</v>
          </cell>
        </row>
        <row r="126">
          <cell r="B126">
            <v>1136101</v>
          </cell>
          <cell r="C126" t="str">
            <v>1136101 Customer A/R - Retail Gas Sales - Manual</v>
          </cell>
          <cell r="D126">
            <v>-18443960.34</v>
          </cell>
          <cell r="E126">
            <v>-21842940.510000002</v>
          </cell>
        </row>
        <row r="127">
          <cell r="B127">
            <v>1136110</v>
          </cell>
          <cell r="C127" t="str">
            <v>1136110 Ensyte Interface Customer-A/R Recon</v>
          </cell>
          <cell r="D127">
            <v>60726.05</v>
          </cell>
          <cell r="E127">
            <v>164522.92000000001</v>
          </cell>
        </row>
        <row r="128">
          <cell r="B128">
            <v>1136120</v>
          </cell>
          <cell r="C128" t="str">
            <v>1136120 Customer A/R - Warranty Services - CR&amp;B</v>
          </cell>
          <cell r="D128">
            <v>145692.46</v>
          </cell>
          <cell r="E128">
            <v>146402.62</v>
          </cell>
        </row>
        <row r="129">
          <cell r="B129">
            <v>1136130</v>
          </cell>
          <cell r="C129" t="str">
            <v>1136130 Customer A/R - Peoples Protection Program - CR&amp;B</v>
          </cell>
          <cell r="D129">
            <v>175548.36</v>
          </cell>
          <cell r="E129">
            <v>161964.70000000001</v>
          </cell>
        </row>
        <row r="130">
          <cell r="B130">
            <v>1136200</v>
          </cell>
          <cell r="C130" t="str">
            <v>1136200 Customer A/R - Retail Gas Sales</v>
          </cell>
          <cell r="D130">
            <v>-425356.6</v>
          </cell>
          <cell r="E130">
            <v>220971.74</v>
          </cell>
        </row>
        <row r="131">
          <cell r="B131">
            <v>1136211</v>
          </cell>
          <cell r="C131" t="str">
            <v>1136211 Customer A/R - Energy Choice Contra</v>
          </cell>
          <cell r="D131">
            <v>2594947.06</v>
          </cell>
          <cell r="E131">
            <v>-414832.57</v>
          </cell>
        </row>
        <row r="132">
          <cell r="B132">
            <v>1136212</v>
          </cell>
          <cell r="C132" t="str">
            <v>1136212 Customer A/R - Purchase of Receivables Contra</v>
          </cell>
          <cell r="D132">
            <v>-1114167.25</v>
          </cell>
          <cell r="E132">
            <v>-2275762.7599999998</v>
          </cell>
        </row>
        <row r="133">
          <cell r="B133">
            <v>1136213</v>
          </cell>
          <cell r="C133" t="str">
            <v>1136213 Customer A/R - Warranty Contra</v>
          </cell>
          <cell r="D133">
            <v>-145738.73000000001</v>
          </cell>
          <cell r="E133">
            <v>-146569.75</v>
          </cell>
        </row>
        <row r="134">
          <cell r="B134">
            <v>1136214</v>
          </cell>
          <cell r="C134" t="str">
            <v>1136214 Customer A/R - Protection Program Contra</v>
          </cell>
          <cell r="D134">
            <v>-177266.19</v>
          </cell>
          <cell r="E134">
            <v>-163454.68</v>
          </cell>
        </row>
        <row r="135">
          <cell r="B135">
            <v>1136230</v>
          </cell>
          <cell r="C135" t="str">
            <v>1136230 Budget Billing Credit Balances</v>
          </cell>
          <cell r="D135">
            <v>42462562.950000003</v>
          </cell>
          <cell r="E135">
            <v>20136202.390000001</v>
          </cell>
        </row>
        <row r="136">
          <cell r="B136">
            <v>1136310</v>
          </cell>
          <cell r="C136" t="str">
            <v>1136310 Accounts Receivable - Estimates</v>
          </cell>
          <cell r="D136">
            <v>613356.19999999995</v>
          </cell>
          <cell r="E136">
            <v>637893</v>
          </cell>
        </row>
        <row r="137">
          <cell r="B137">
            <v>1136395</v>
          </cell>
          <cell r="C137" t="str">
            <v>1136395 Gas Sales Clearing-on system sales</v>
          </cell>
          <cell r="D137">
            <v>39.799999999999997</v>
          </cell>
          <cell r="E137">
            <v>0</v>
          </cell>
        </row>
        <row r="138">
          <cell r="B138">
            <v>1137045</v>
          </cell>
          <cell r="C138" t="str">
            <v>1137045 A/R - Other-Accident/Property Claims-SAP Recon</v>
          </cell>
          <cell r="D138">
            <v>990431.87</v>
          </cell>
          <cell r="E138">
            <v>1136121</v>
          </cell>
        </row>
        <row r="139">
          <cell r="B139">
            <v>1137055</v>
          </cell>
          <cell r="C139" t="str">
            <v>1137055 Accounts Receivable - Pension/OPEB Trusts</v>
          </cell>
          <cell r="D139">
            <v>642885.19999999995</v>
          </cell>
          <cell r="E139">
            <v>1038750.1</v>
          </cell>
        </row>
        <row r="140">
          <cell r="B140">
            <v>1137057</v>
          </cell>
          <cell r="C140" t="str">
            <v>1137057 Accounts Receivable - Other</v>
          </cell>
          <cell r="D140">
            <v>923677.2</v>
          </cell>
          <cell r="E140">
            <v>931233.51</v>
          </cell>
        </row>
        <row r="141">
          <cell r="B141">
            <v>1139950</v>
          </cell>
          <cell r="C141" t="str">
            <v>1139950 Cash Clrg Account - Unapplied Cash - Chase</v>
          </cell>
          <cell r="D141">
            <v>585.32000000000005</v>
          </cell>
          <cell r="E141">
            <v>482.45</v>
          </cell>
        </row>
        <row r="142">
          <cell r="B142">
            <v>1139951</v>
          </cell>
          <cell r="C142" t="str">
            <v>1139951 Cash Clrg Account - Unapplied Cash - PNC</v>
          </cell>
          <cell r="D142">
            <v>49.05</v>
          </cell>
          <cell r="E142">
            <v>1674.91</v>
          </cell>
        </row>
        <row r="143">
          <cell r="B143" t="str">
            <v/>
          </cell>
          <cell r="C143" t="str">
            <v xml:space="preserve">  TOTAL ACCTS RECEIVABLE - TRADE</v>
          </cell>
          <cell r="D143">
            <v>69859609.319999993</v>
          </cell>
          <cell r="E143">
            <v>88174285.180000007</v>
          </cell>
        </row>
        <row r="144">
          <cell r="B144" t="str">
            <v/>
          </cell>
          <cell r="C144" t="str">
            <v>ALLOWANCE FOR BAD DEBTS</v>
          </cell>
          <cell r="D144"/>
          <cell r="E144"/>
        </row>
        <row r="145">
          <cell r="B145">
            <v>1138010</v>
          </cell>
          <cell r="C145" t="str">
            <v>1138010 Provision for Uncollectible A/R-Customer Accounts</v>
          </cell>
          <cell r="D145">
            <v>-16988124.379999999</v>
          </cell>
          <cell r="E145">
            <v>-7873548.0800000001</v>
          </cell>
        </row>
        <row r="146">
          <cell r="B146">
            <v>1138030</v>
          </cell>
          <cell r="C146" t="str">
            <v>1138030 Provision for Uncollectible A/R-Misc Receivables</v>
          </cell>
          <cell r="D146">
            <v>-143611.97</v>
          </cell>
          <cell r="E146">
            <v>-174230.99</v>
          </cell>
        </row>
        <row r="147">
          <cell r="B147">
            <v>1138040</v>
          </cell>
          <cell r="C147" t="str">
            <v>1138040 Provision for Uncollectible A/R-POR Chargeoffs</v>
          </cell>
          <cell r="D147">
            <v>935737.91</v>
          </cell>
          <cell r="E147">
            <v>914918.17</v>
          </cell>
        </row>
        <row r="148">
          <cell r="B148">
            <v>1138041</v>
          </cell>
          <cell r="C148" t="str">
            <v>1138041 Provision for Uncollectible A/R-POR Discounts</v>
          </cell>
          <cell r="D148">
            <v>-1539453.96</v>
          </cell>
          <cell r="E148">
            <v>-1496963.72</v>
          </cell>
        </row>
        <row r="149">
          <cell r="B149">
            <v>1138050</v>
          </cell>
          <cell r="C149" t="str">
            <v>1138050 Provision for Uncollectible A/R-Agency Program</v>
          </cell>
          <cell r="D149">
            <v>-14611.45</v>
          </cell>
          <cell r="E149">
            <v>29252.45</v>
          </cell>
        </row>
        <row r="150">
          <cell r="B150" t="str">
            <v/>
          </cell>
          <cell r="C150" t="str">
            <v xml:space="preserve">  TOTAL ALLOWANCE FOR BAD DEBTS</v>
          </cell>
          <cell r="D150">
            <v>-17750063.850000001</v>
          </cell>
          <cell r="E150">
            <v>-8600572.1699999999</v>
          </cell>
        </row>
        <row r="151">
          <cell r="B151" t="str">
            <v/>
          </cell>
          <cell r="C151" t="str">
            <v>ACCTS RECVBL - AFFILIATES</v>
          </cell>
          <cell r="D151"/>
          <cell r="E151"/>
        </row>
        <row r="152">
          <cell r="B152">
            <v>1133140</v>
          </cell>
          <cell r="C152" t="str">
            <v>1133140 Interco Rec - 2200 - PNG Companies LLC</v>
          </cell>
          <cell r="D152">
            <v>0</v>
          </cell>
          <cell r="E152">
            <v>0</v>
          </cell>
        </row>
        <row r="153">
          <cell r="B153">
            <v>1133150</v>
          </cell>
          <cell r="C153" t="str">
            <v>1133150 Interco Rec - 1000 - Peoples NGC</v>
          </cell>
          <cell r="D153">
            <v>0</v>
          </cell>
          <cell r="E153">
            <v>0</v>
          </cell>
        </row>
        <row r="154">
          <cell r="B154">
            <v>1133151</v>
          </cell>
          <cell r="C154" t="str">
            <v>1133151 Interco Rec - 1200 - Peoples Gas WV LLC</v>
          </cell>
          <cell r="D154">
            <v>0</v>
          </cell>
          <cell r="E154">
            <v>0</v>
          </cell>
        </row>
        <row r="155">
          <cell r="B155">
            <v>1133152</v>
          </cell>
          <cell r="C155" t="str">
            <v>1133152 Interco Rec - 1300 - Peoples Gas KY LLC</v>
          </cell>
          <cell r="D155">
            <v>0</v>
          </cell>
          <cell r="E155">
            <v>0</v>
          </cell>
        </row>
        <row r="156">
          <cell r="B156">
            <v>1133153</v>
          </cell>
          <cell r="C156" t="str">
            <v>1133153 Interco Rec - 1400 - Peoples Homeworks LLC</v>
          </cell>
          <cell r="D156">
            <v>0</v>
          </cell>
          <cell r="E156">
            <v>0</v>
          </cell>
        </row>
        <row r="157">
          <cell r="B157">
            <v>1133154</v>
          </cell>
          <cell r="C157" t="str">
            <v>1133154 Interco Rec - 1500 - PNG Gathering LLC</v>
          </cell>
          <cell r="D157">
            <v>0</v>
          </cell>
          <cell r="E157">
            <v>0</v>
          </cell>
        </row>
        <row r="158">
          <cell r="B158">
            <v>1133155</v>
          </cell>
          <cell r="C158" t="str">
            <v>1133155 Interco Rec - 3100 - Peoples Gas Co LLC</v>
          </cell>
          <cell r="D158">
            <v>0</v>
          </cell>
          <cell r="E158">
            <v>0</v>
          </cell>
        </row>
        <row r="159">
          <cell r="B159">
            <v>1133156</v>
          </cell>
          <cell r="C159" t="str">
            <v>1133156 Interco Rec - 1600 - Delta Natural Gas Inc</v>
          </cell>
          <cell r="D159">
            <v>0</v>
          </cell>
          <cell r="E159">
            <v>0</v>
          </cell>
        </row>
        <row r="160">
          <cell r="B160">
            <v>1133157</v>
          </cell>
          <cell r="C160" t="str">
            <v>1133157 Interco Rec - 1700 - Delta Resources</v>
          </cell>
          <cell r="D160">
            <v>0</v>
          </cell>
          <cell r="E160">
            <v>0</v>
          </cell>
        </row>
        <row r="161">
          <cell r="B161">
            <v>1133158</v>
          </cell>
          <cell r="C161" t="str">
            <v>1133158 Interco Rec - 1800 - Delgasco</v>
          </cell>
          <cell r="D161">
            <v>0</v>
          </cell>
          <cell r="E161">
            <v>0</v>
          </cell>
        </row>
        <row r="162">
          <cell r="B162">
            <v>1133210</v>
          </cell>
          <cell r="C162" t="str">
            <v>1133210 Interco Rec - Essential</v>
          </cell>
          <cell r="D162">
            <v>10051859.220000001</v>
          </cell>
          <cell r="E162">
            <v>9416866</v>
          </cell>
        </row>
        <row r="163">
          <cell r="B163">
            <v>1135140</v>
          </cell>
          <cell r="C163" t="str">
            <v>1135140 A/R - 2200 - PNG Companies LLC</v>
          </cell>
          <cell r="D163">
            <v>0</v>
          </cell>
          <cell r="E163">
            <v>0</v>
          </cell>
        </row>
        <row r="164">
          <cell r="B164">
            <v>1135150</v>
          </cell>
          <cell r="C164" t="str">
            <v>1135150 A/R - 1000 - Peoples NGC</v>
          </cell>
          <cell r="D164">
            <v>0</v>
          </cell>
          <cell r="E164">
            <v>0</v>
          </cell>
        </row>
        <row r="165">
          <cell r="B165">
            <v>1135151</v>
          </cell>
          <cell r="C165" t="str">
            <v>1135151 A/R - 1200 - Peoples Gas WV LLC</v>
          </cell>
          <cell r="D165">
            <v>0</v>
          </cell>
          <cell r="E165">
            <v>0</v>
          </cell>
        </row>
        <row r="166">
          <cell r="B166">
            <v>1135152</v>
          </cell>
          <cell r="C166" t="str">
            <v>1135152 A/R - 1300 - Peoples Gas KY LLC</v>
          </cell>
          <cell r="D166">
            <v>0</v>
          </cell>
          <cell r="E166">
            <v>0</v>
          </cell>
        </row>
        <row r="167">
          <cell r="B167">
            <v>1135154</v>
          </cell>
          <cell r="C167" t="str">
            <v>1135154 A/R - 1500 - PNG Gathering  LLC</v>
          </cell>
          <cell r="D167">
            <v>0</v>
          </cell>
          <cell r="E167">
            <v>0</v>
          </cell>
        </row>
        <row r="168">
          <cell r="B168">
            <v>1135155</v>
          </cell>
          <cell r="C168" t="str">
            <v>1135155 A/R - 3100 - Peoples Gas Co LLC</v>
          </cell>
          <cell r="D168">
            <v>0</v>
          </cell>
          <cell r="E168">
            <v>0</v>
          </cell>
        </row>
        <row r="169">
          <cell r="B169">
            <v>1135156</v>
          </cell>
          <cell r="C169" t="str">
            <v>1135156 A/R - 1600 - Delta Natural Gas</v>
          </cell>
          <cell r="D169">
            <v>0</v>
          </cell>
          <cell r="E169">
            <v>0</v>
          </cell>
        </row>
        <row r="170">
          <cell r="B170">
            <v>1135157</v>
          </cell>
          <cell r="C170" t="str">
            <v>1135157 A/R - 1700 - Delta Resources</v>
          </cell>
          <cell r="D170">
            <v>0</v>
          </cell>
          <cell r="E170">
            <v>0</v>
          </cell>
        </row>
        <row r="171">
          <cell r="B171">
            <v>1135158</v>
          </cell>
          <cell r="C171" t="str">
            <v>1135158 A/R - 1800 - Delgasco</v>
          </cell>
          <cell r="D171">
            <v>0</v>
          </cell>
          <cell r="E171">
            <v>0</v>
          </cell>
        </row>
        <row r="172">
          <cell r="B172">
            <v>1135159</v>
          </cell>
          <cell r="C172" t="str">
            <v>1135159 A/R - 1900 - Enpro</v>
          </cell>
          <cell r="D172">
            <v>0</v>
          </cell>
          <cell r="E172">
            <v>0</v>
          </cell>
        </row>
        <row r="173">
          <cell r="B173">
            <v>1137150</v>
          </cell>
          <cell r="C173" t="str">
            <v>1137150 Interco Int Rec - 1000 - Peoples NGC</v>
          </cell>
          <cell r="D173">
            <v>0</v>
          </cell>
          <cell r="E173">
            <v>0</v>
          </cell>
        </row>
        <row r="174">
          <cell r="B174">
            <v>1137151</v>
          </cell>
          <cell r="C174" t="str">
            <v>1137151 Interco Int Rec - 1200 - Peoples Gas WV</v>
          </cell>
          <cell r="D174">
            <v>0</v>
          </cell>
          <cell r="E174">
            <v>0</v>
          </cell>
        </row>
        <row r="175">
          <cell r="B175">
            <v>1137152</v>
          </cell>
          <cell r="C175" t="str">
            <v>1137152 Interco Int Rec - 1300 - Peoples Gas KY</v>
          </cell>
          <cell r="D175">
            <v>0</v>
          </cell>
          <cell r="E175">
            <v>0</v>
          </cell>
        </row>
        <row r="176">
          <cell r="B176">
            <v>1137155</v>
          </cell>
          <cell r="C176" t="str">
            <v>1137155 Interco Int Rec - 3100 - Peoples Gas Company</v>
          </cell>
          <cell r="D176">
            <v>0</v>
          </cell>
          <cell r="E176">
            <v>0</v>
          </cell>
        </row>
        <row r="177">
          <cell r="B177">
            <v>1137156</v>
          </cell>
          <cell r="C177" t="str">
            <v>1137156 Interco Int Rec - 1600 - Delta Natural Gas Co</v>
          </cell>
          <cell r="D177">
            <v>0</v>
          </cell>
          <cell r="E177">
            <v>0</v>
          </cell>
        </row>
        <row r="178">
          <cell r="B178">
            <v>1199050</v>
          </cell>
          <cell r="C178" t="str">
            <v>1199050 Exchange Gas-Affiliated Imbalance-1000-Peoples</v>
          </cell>
          <cell r="D178">
            <v>0</v>
          </cell>
          <cell r="E178">
            <v>0</v>
          </cell>
        </row>
        <row r="179">
          <cell r="B179">
            <v>1199056</v>
          </cell>
          <cell r="C179" t="str">
            <v>1199056 Exchange Gas-Affiliated Imbalance-1600-Delta</v>
          </cell>
          <cell r="D179">
            <v>0</v>
          </cell>
          <cell r="E179">
            <v>0</v>
          </cell>
        </row>
        <row r="180">
          <cell r="B180">
            <v>1199065</v>
          </cell>
          <cell r="C180" t="str">
            <v>1199065 Exchange Gas-Affiliated Imbalance-3100-PGC</v>
          </cell>
          <cell r="D180">
            <v>0</v>
          </cell>
          <cell r="E180">
            <v>0</v>
          </cell>
        </row>
        <row r="181">
          <cell r="B181">
            <v>2199251</v>
          </cell>
          <cell r="C181" t="str">
            <v>2199251 Exchange Gas Payable-Affil-1000-Peoples</v>
          </cell>
          <cell r="D181">
            <v>0</v>
          </cell>
          <cell r="E181">
            <v>0</v>
          </cell>
        </row>
        <row r="182">
          <cell r="B182">
            <v>2199258</v>
          </cell>
          <cell r="C182" t="str">
            <v>2199258 Exchange Gas Payable-Affil-1800-Delgasco</v>
          </cell>
          <cell r="D182">
            <v>0</v>
          </cell>
          <cell r="E182">
            <v>0</v>
          </cell>
        </row>
        <row r="183">
          <cell r="B183">
            <v>2199265</v>
          </cell>
          <cell r="C183" t="str">
            <v>2199265 Exchange Gas Payable-Affil-3100-PGC</v>
          </cell>
          <cell r="D183">
            <v>0</v>
          </cell>
          <cell r="E183">
            <v>0</v>
          </cell>
        </row>
        <row r="184">
          <cell r="B184" t="str">
            <v/>
          </cell>
          <cell r="C184" t="str">
            <v xml:space="preserve">  TOTAL ACCTS RECVBL - AFFILIATES</v>
          </cell>
          <cell r="D184">
            <v>10051859.220000001</v>
          </cell>
          <cell r="E184">
            <v>9416866</v>
          </cell>
        </row>
        <row r="185">
          <cell r="B185" t="str">
            <v/>
          </cell>
          <cell r="C185" t="str">
            <v>ADVANCES DUE FROM AFFILIATE</v>
          </cell>
          <cell r="D185"/>
          <cell r="E185"/>
        </row>
        <row r="186">
          <cell r="B186">
            <v>1140040</v>
          </cell>
          <cell r="C186" t="str">
            <v>1140040 Interco Curr Adv/Borr-2200-PNG Companies LLC</v>
          </cell>
          <cell r="D186">
            <v>0</v>
          </cell>
          <cell r="E186">
            <v>0</v>
          </cell>
        </row>
        <row r="187">
          <cell r="B187">
            <v>1140050</v>
          </cell>
          <cell r="C187" t="str">
            <v>1140050 Interco Curr Adv/Borr-1000-PNG NGC</v>
          </cell>
          <cell r="D187">
            <v>0</v>
          </cell>
          <cell r="E187">
            <v>0</v>
          </cell>
        </row>
        <row r="188">
          <cell r="B188">
            <v>1140051</v>
          </cell>
          <cell r="C188" t="str">
            <v>1140051 Interco Curr Adv/Borr-1200-Peoples WV</v>
          </cell>
          <cell r="D188">
            <v>0</v>
          </cell>
          <cell r="E188">
            <v>0</v>
          </cell>
        </row>
        <row r="189">
          <cell r="B189">
            <v>1140052</v>
          </cell>
          <cell r="C189" t="str">
            <v>1140052 Interco Curr Adv/Borr-1300-Peoples KY</v>
          </cell>
          <cell r="D189">
            <v>0</v>
          </cell>
          <cell r="E189">
            <v>0</v>
          </cell>
        </row>
        <row r="190">
          <cell r="B190">
            <v>1140055</v>
          </cell>
          <cell r="C190" t="str">
            <v>1140055 Interco Curr Adv/Borr-3100-PGC-(TWP)</v>
          </cell>
          <cell r="D190">
            <v>0</v>
          </cell>
          <cell r="E190">
            <v>0</v>
          </cell>
        </row>
        <row r="191">
          <cell r="B191">
            <v>1140058</v>
          </cell>
          <cell r="C191" t="str">
            <v>1140058 Interco Curr Adv/Borr-1800-Delgasco</v>
          </cell>
          <cell r="D191">
            <v>0</v>
          </cell>
          <cell r="E191">
            <v>0</v>
          </cell>
        </row>
        <row r="192">
          <cell r="B192">
            <v>1140150</v>
          </cell>
          <cell r="C192" t="str">
            <v>1140150 Interco Debt - Affil - 1000 - Current Portion</v>
          </cell>
          <cell r="D192">
            <v>0</v>
          </cell>
          <cell r="E192">
            <v>0</v>
          </cell>
        </row>
        <row r="193">
          <cell r="B193">
            <v>1140155</v>
          </cell>
          <cell r="C193" t="str">
            <v>1140155 Interco Debt - Affil - 3100 - Current Portion</v>
          </cell>
          <cell r="D193">
            <v>0</v>
          </cell>
          <cell r="E193">
            <v>0</v>
          </cell>
        </row>
        <row r="194">
          <cell r="B194">
            <v>1140156</v>
          </cell>
          <cell r="C194" t="str">
            <v>1140156 Interco Debt - Affil - 1600 - Delta Natural GasInc</v>
          </cell>
          <cell r="D194">
            <v>0</v>
          </cell>
          <cell r="E194">
            <v>0</v>
          </cell>
        </row>
        <row r="195">
          <cell r="B195" t="str">
            <v/>
          </cell>
          <cell r="C195" t="str">
            <v xml:space="preserve">  TOTAL ADVANCES DUE FROM AFFILIATE</v>
          </cell>
          <cell r="D195">
            <v>0</v>
          </cell>
          <cell r="E195">
            <v>0</v>
          </cell>
        </row>
        <row r="196">
          <cell r="B196" t="str">
            <v/>
          </cell>
          <cell r="C196" t="str">
            <v>NOTES RECEIVABLE AFFILIATES</v>
          </cell>
          <cell r="D196"/>
          <cell r="E196"/>
        </row>
        <row r="197">
          <cell r="B197">
            <v>1220150</v>
          </cell>
          <cell r="C197" t="str">
            <v>1220150 Inter-Co Notes Rec/Pay-1000-Peoples NGC</v>
          </cell>
          <cell r="D197">
            <v>0</v>
          </cell>
          <cell r="E197">
            <v>0</v>
          </cell>
        </row>
        <row r="198">
          <cell r="B198">
            <v>1220151</v>
          </cell>
          <cell r="C198" t="str">
            <v>1220151 Inter-Co Notes Rec/Pay-1200-Peoples Gas WV LLC</v>
          </cell>
          <cell r="D198">
            <v>0</v>
          </cell>
          <cell r="E198">
            <v>0</v>
          </cell>
        </row>
        <row r="199">
          <cell r="B199">
            <v>1220152</v>
          </cell>
          <cell r="C199" t="str">
            <v>1220152 Inter-Co Notes Rec/Pay-1300-Peoples Gas KY LLC</v>
          </cell>
          <cell r="D199">
            <v>0</v>
          </cell>
          <cell r="E199">
            <v>0</v>
          </cell>
        </row>
        <row r="200">
          <cell r="B200">
            <v>1220155</v>
          </cell>
          <cell r="C200" t="str">
            <v>1220155 Inter-Co Notes Rec/Pay-3100-PGC-(TWP)</v>
          </cell>
          <cell r="D200">
            <v>0</v>
          </cell>
          <cell r="E200">
            <v>0</v>
          </cell>
        </row>
        <row r="201">
          <cell r="B201">
            <v>1220156</v>
          </cell>
          <cell r="C201" t="str">
            <v>1220156 Inter-Co Notes Rec/Pay-1600-Delta Natural Gas Inc</v>
          </cell>
          <cell r="D201">
            <v>0</v>
          </cell>
          <cell r="E201">
            <v>0</v>
          </cell>
        </row>
        <row r="202">
          <cell r="B202" t="str">
            <v/>
          </cell>
          <cell r="C202" t="str">
            <v xml:space="preserve">  TOTAL NOTES RECEIVABLE AFFILIATES</v>
          </cell>
          <cell r="D202">
            <v>0</v>
          </cell>
          <cell r="E202">
            <v>0</v>
          </cell>
        </row>
        <row r="203">
          <cell r="B203" t="str">
            <v/>
          </cell>
          <cell r="C203" t="str">
            <v>MATERIALS &amp; SUPPLIES</v>
          </cell>
          <cell r="D203"/>
          <cell r="E203"/>
        </row>
        <row r="204">
          <cell r="B204">
            <v>1142010</v>
          </cell>
          <cell r="C204" t="str">
            <v>1142010 Materials Inventory</v>
          </cell>
          <cell r="D204">
            <v>4620362.25</v>
          </cell>
          <cell r="E204">
            <v>4612600.96</v>
          </cell>
        </row>
        <row r="205">
          <cell r="B205" t="str">
            <v/>
          </cell>
          <cell r="C205" t="str">
            <v xml:space="preserve">  TOTAL MATERIALS &amp; SUPPLIES</v>
          </cell>
          <cell r="D205">
            <v>4620362.25</v>
          </cell>
          <cell r="E205">
            <v>4612600.96</v>
          </cell>
        </row>
        <row r="206">
          <cell r="B206" t="str">
            <v/>
          </cell>
          <cell r="C206" t="str">
            <v>MATERIALS &amp; SUPPLIES - Gas stored</v>
          </cell>
          <cell r="D206"/>
          <cell r="E206"/>
        </row>
        <row r="207">
          <cell r="B207">
            <v>1141600</v>
          </cell>
          <cell r="C207" t="str">
            <v>1141600 Gas Stored Underground - Current</v>
          </cell>
          <cell r="D207">
            <v>42963636.259999998</v>
          </cell>
          <cell r="E207">
            <v>27424483.18</v>
          </cell>
        </row>
        <row r="208">
          <cell r="B208" t="str">
            <v/>
          </cell>
          <cell r="C208" t="str">
            <v xml:space="preserve">  TOTAL MATERIALS &amp; SUPPLIES - Gas stored</v>
          </cell>
          <cell r="D208">
            <v>42963636.259999998</v>
          </cell>
          <cell r="E208">
            <v>27424483.18</v>
          </cell>
        </row>
        <row r="209">
          <cell r="B209" t="str">
            <v/>
          </cell>
          <cell r="C209" t="str">
            <v>UNBILLED REVENUE</v>
          </cell>
          <cell r="D209"/>
          <cell r="E209"/>
        </row>
        <row r="210">
          <cell r="B210">
            <v>1131015</v>
          </cell>
          <cell r="C210" t="str">
            <v>1131015 Customer Accounts Receiv-Gas Unbilled-Residential</v>
          </cell>
          <cell r="D210">
            <v>9664369.8499999996</v>
          </cell>
          <cell r="E210">
            <v>8388306.04</v>
          </cell>
        </row>
        <row r="211">
          <cell r="B211">
            <v>1131016</v>
          </cell>
          <cell r="C211" t="str">
            <v>1131016 Customer Accounts Receiv-Gas Unbilled-Commercial</v>
          </cell>
          <cell r="D211">
            <v>1895366.95</v>
          </cell>
          <cell r="E211">
            <v>1750302.39</v>
          </cell>
        </row>
        <row r="212">
          <cell r="B212">
            <v>1131018</v>
          </cell>
          <cell r="C212" t="str">
            <v>1131018 Customer Accounts Receiv-Gas Unbilled-Transport</v>
          </cell>
          <cell r="D212">
            <v>2720310.98</v>
          </cell>
          <cell r="E212">
            <v>2384899.75</v>
          </cell>
        </row>
        <row r="213">
          <cell r="B213">
            <v>1131019</v>
          </cell>
          <cell r="C213" t="str">
            <v>1131019 Customer Accounts Receiv-Gas Unbilled-Agency</v>
          </cell>
          <cell r="D213">
            <v>36818.639999999999</v>
          </cell>
          <cell r="E213">
            <v>38683.050000000003</v>
          </cell>
        </row>
        <row r="214">
          <cell r="B214">
            <v>1131025</v>
          </cell>
          <cell r="C214" t="str">
            <v>1131025 Customer Accounts Receivable-Estimates</v>
          </cell>
          <cell r="D214">
            <v>3150702.39</v>
          </cell>
          <cell r="E214">
            <v>2440822.69</v>
          </cell>
        </row>
        <row r="215">
          <cell r="B215" t="str">
            <v/>
          </cell>
          <cell r="C215" t="str">
            <v xml:space="preserve">  TOTAL UNBILLED REVENUE</v>
          </cell>
          <cell r="D215">
            <v>17467568.809999999</v>
          </cell>
          <cell r="E215">
            <v>15003013.92</v>
          </cell>
        </row>
        <row r="216">
          <cell r="B216" t="str">
            <v/>
          </cell>
          <cell r="C216" t="str">
            <v>PREPAYMENTS</v>
          </cell>
          <cell r="D216"/>
          <cell r="E216"/>
        </row>
        <row r="217">
          <cell r="B217">
            <v>1191210</v>
          </cell>
          <cell r="C217" t="str">
            <v>1191210 Prepaid Ins-Directors&amp;Officers/Fiduciary/Crime</v>
          </cell>
          <cell r="D217">
            <v>1618.29</v>
          </cell>
          <cell r="E217">
            <v>85231.11</v>
          </cell>
        </row>
        <row r="218">
          <cell r="B218">
            <v>1191220</v>
          </cell>
          <cell r="C218" t="str">
            <v>1191220 Prepaid Insurance - Excess Liability</v>
          </cell>
          <cell r="D218">
            <v>7662.28</v>
          </cell>
          <cell r="E218">
            <v>1107968.3500000001</v>
          </cell>
        </row>
        <row r="219">
          <cell r="B219">
            <v>1191250</v>
          </cell>
          <cell r="C219" t="str">
            <v>1191250 Prepaid Insur - Benefits (Health Insur-HSA)</v>
          </cell>
          <cell r="D219">
            <v>425239.6</v>
          </cell>
          <cell r="E219">
            <v>740805.57</v>
          </cell>
        </row>
        <row r="220">
          <cell r="B220">
            <v>1191251</v>
          </cell>
          <cell r="C220" t="str">
            <v>1191251 Prepaid Insur - Health Insur clearing</v>
          </cell>
          <cell r="D220">
            <v>0</v>
          </cell>
          <cell r="E220">
            <v>1502252.13</v>
          </cell>
        </row>
        <row r="221">
          <cell r="B221">
            <v>1191260</v>
          </cell>
          <cell r="C221" t="str">
            <v>1191260 Prepaid Insurance - General Property</v>
          </cell>
          <cell r="D221">
            <v>0</v>
          </cell>
          <cell r="E221">
            <v>86456.25</v>
          </cell>
        </row>
        <row r="222">
          <cell r="B222">
            <v>1191280</v>
          </cell>
          <cell r="C222" t="str">
            <v>1191280 Prepaid Insurance - Other</v>
          </cell>
          <cell r="D222">
            <v>138517.01999999999</v>
          </cell>
          <cell r="E222">
            <v>352729.01</v>
          </cell>
        </row>
        <row r="223">
          <cell r="B223">
            <v>1191290</v>
          </cell>
          <cell r="C223" t="str">
            <v>1191290 Prepaid Insurance - Workers Compensation</v>
          </cell>
          <cell r="D223">
            <v>20000</v>
          </cell>
          <cell r="E223">
            <v>69300.149999999994</v>
          </cell>
        </row>
        <row r="224">
          <cell r="B224">
            <v>1191425</v>
          </cell>
          <cell r="C224" t="str">
            <v>1191425 Prepaid Gas Transportation &amp; Storage</v>
          </cell>
          <cell r="D224">
            <v>0</v>
          </cell>
          <cell r="E224">
            <v>146700</v>
          </cell>
        </row>
        <row r="225">
          <cell r="B225">
            <v>1191435</v>
          </cell>
          <cell r="C225" t="str">
            <v>1191435 Prepaid Leases</v>
          </cell>
          <cell r="D225">
            <v>411836.04</v>
          </cell>
          <cell r="E225">
            <v>403790.58</v>
          </cell>
        </row>
        <row r="226">
          <cell r="B226">
            <v>1191440</v>
          </cell>
          <cell r="C226" t="str">
            <v>1191440 Prepaid Postage</v>
          </cell>
          <cell r="D226">
            <v>530989.96</v>
          </cell>
          <cell r="E226">
            <v>451286.11</v>
          </cell>
        </row>
        <row r="227">
          <cell r="B227">
            <v>1191450</v>
          </cell>
          <cell r="C227" t="str">
            <v>1191450 Prepaid Vendor Clearing</v>
          </cell>
          <cell r="D227">
            <v>799218.99</v>
          </cell>
          <cell r="E227">
            <v>938058.39</v>
          </cell>
        </row>
        <row r="228">
          <cell r="B228">
            <v>1191900</v>
          </cell>
          <cell r="C228" t="str">
            <v>1191900 Prepaid Miscellaneous</v>
          </cell>
          <cell r="D228">
            <v>1299006.92</v>
          </cell>
          <cell r="E228">
            <v>367763.51</v>
          </cell>
        </row>
        <row r="229">
          <cell r="B229">
            <v>1191910</v>
          </cell>
          <cell r="C229" t="str">
            <v>1191910 Prepaid Maintenance Agreements</v>
          </cell>
          <cell r="D229">
            <v>3847511.68</v>
          </cell>
          <cell r="E229">
            <v>4231854.33</v>
          </cell>
        </row>
        <row r="230">
          <cell r="B230" t="str">
            <v/>
          </cell>
          <cell r="C230" t="str">
            <v xml:space="preserve">  TOTAL PREPAYMENTS</v>
          </cell>
          <cell r="D230">
            <v>7481600.7800000003</v>
          </cell>
          <cell r="E230">
            <v>10484195.49</v>
          </cell>
        </row>
        <row r="231">
          <cell r="B231" t="str">
            <v/>
          </cell>
          <cell r="C231" t="str">
            <v>PREPAID INCOME TAXES</v>
          </cell>
          <cell r="D231"/>
          <cell r="E231"/>
        </row>
        <row r="232">
          <cell r="B232">
            <v>1191110</v>
          </cell>
          <cell r="C232" t="str">
            <v>1191110 Prepaid Taxes-Federal Income Taxes</v>
          </cell>
          <cell r="D232">
            <v>9169866.9399999995</v>
          </cell>
          <cell r="E232">
            <v>3339976.94</v>
          </cell>
        </row>
        <row r="233">
          <cell r="B233">
            <v>1191120</v>
          </cell>
          <cell r="C233" t="str">
            <v>1191120 Prepaid Taxes-State Income Taxes</v>
          </cell>
          <cell r="D233">
            <v>3367800.26</v>
          </cell>
          <cell r="E233">
            <v>0</v>
          </cell>
        </row>
        <row r="234">
          <cell r="B234" t="str">
            <v/>
          </cell>
          <cell r="C234" t="str">
            <v xml:space="preserve">  TOTAL PREPAID INCOME TAXES</v>
          </cell>
          <cell r="D234">
            <v>12537667.199999999</v>
          </cell>
          <cell r="E234">
            <v>3339976.94</v>
          </cell>
        </row>
        <row r="235">
          <cell r="B235" t="str">
            <v/>
          </cell>
          <cell r="C235" t="str">
            <v>REGULATORY ASSETS - Current</v>
          </cell>
          <cell r="D235"/>
          <cell r="E235"/>
        </row>
        <row r="236">
          <cell r="B236">
            <v>1171100</v>
          </cell>
          <cell r="C236" t="str">
            <v>1171100 Regulatory Asset - Universal Service Program</v>
          </cell>
          <cell r="D236">
            <v>277987.53999999998</v>
          </cell>
          <cell r="E236">
            <v>-1206737.17</v>
          </cell>
        </row>
        <row r="237">
          <cell r="B237">
            <v>1171110</v>
          </cell>
          <cell r="C237" t="str">
            <v>1171110 Regulatory Asset - DSIC - Over/Undercollection</v>
          </cell>
          <cell r="D237">
            <v>-396488.37</v>
          </cell>
          <cell r="E237">
            <v>-458414.78</v>
          </cell>
        </row>
        <row r="238">
          <cell r="B238">
            <v>1171120</v>
          </cell>
          <cell r="C238" t="str">
            <v>1171120 Regulatory Asset - Supplier Choice</v>
          </cell>
          <cell r="D238">
            <v>13692.07</v>
          </cell>
          <cell r="E238">
            <v>1837.64</v>
          </cell>
        </row>
        <row r="239">
          <cell r="B239">
            <v>1171130</v>
          </cell>
          <cell r="C239" t="str">
            <v>1171130 Reg Asset - Rate Case Exp - ST</v>
          </cell>
          <cell r="D239">
            <v>1068949.31</v>
          </cell>
          <cell r="E239">
            <v>1068949.31</v>
          </cell>
        </row>
        <row r="240">
          <cell r="B240">
            <v>1171190</v>
          </cell>
          <cell r="C240" t="str">
            <v>1171190 Reg Asset- FAS 112 Def Post Emplymt Benefits- Curr</v>
          </cell>
          <cell r="D240">
            <v>785067</v>
          </cell>
          <cell r="E240">
            <v>785067</v>
          </cell>
        </row>
        <row r="241">
          <cell r="B241">
            <v>1171999</v>
          </cell>
          <cell r="C241" t="str">
            <v>1171999 Regulatory Asset - ST - Reclass</v>
          </cell>
          <cell r="D241">
            <v>1455416.56</v>
          </cell>
          <cell r="E241">
            <v>1715750.36</v>
          </cell>
        </row>
        <row r="242">
          <cell r="B242">
            <v>1194010</v>
          </cell>
          <cell r="C242" t="str">
            <v>1194010 Deferred Gas-Actual Cost Adj - Unrecovered</v>
          </cell>
          <cell r="D242">
            <v>-6472815.2300000004</v>
          </cell>
          <cell r="E242">
            <v>-23875710.359999999</v>
          </cell>
        </row>
        <row r="243">
          <cell r="B243">
            <v>1194060</v>
          </cell>
          <cell r="C243" t="str">
            <v>1194060 Deferred Gas - Unbilled</v>
          </cell>
          <cell r="D243">
            <v>-294216</v>
          </cell>
          <cell r="E243">
            <v>-308215</v>
          </cell>
        </row>
        <row r="244">
          <cell r="B244">
            <v>1194070</v>
          </cell>
          <cell r="C244" t="str">
            <v>1194070 Deferred Gas-Reclass to Amts Payable to Customers</v>
          </cell>
          <cell r="D244">
            <v>8940127.7300000004</v>
          </cell>
          <cell r="E244">
            <v>24784910.280000001</v>
          </cell>
        </row>
        <row r="245">
          <cell r="B245" t="str">
            <v/>
          </cell>
          <cell r="C245" t="str">
            <v xml:space="preserve">  TOTAL REGULATORY ASSETS - Current</v>
          </cell>
          <cell r="D245">
            <v>5377720.6100000003</v>
          </cell>
          <cell r="E245">
            <v>2507437.2799999998</v>
          </cell>
        </row>
        <row r="246">
          <cell r="B246" t="str">
            <v/>
          </cell>
          <cell r="C246" t="str">
            <v>OTHER CURRENT ASSETS</v>
          </cell>
          <cell r="D246"/>
          <cell r="E246"/>
        </row>
        <row r="247">
          <cell r="B247">
            <v>1199030</v>
          </cell>
          <cell r="C247" t="str">
            <v>1199030 Pipeline Exchange Gas Imbalance Receivable</v>
          </cell>
          <cell r="D247">
            <v>375213.11</v>
          </cell>
          <cell r="E247">
            <v>181249.75</v>
          </cell>
        </row>
        <row r="248">
          <cell r="B248">
            <v>1199060</v>
          </cell>
          <cell r="C248" t="str">
            <v>1199060 Pooling &amp; BBA Gas Imbalance Receivable</v>
          </cell>
          <cell r="D248">
            <v>3213134.69</v>
          </cell>
          <cell r="E248">
            <v>1511971.87</v>
          </cell>
        </row>
        <row r="249">
          <cell r="B249" t="str">
            <v/>
          </cell>
          <cell r="C249" t="str">
            <v xml:space="preserve">  TOTAL OTHER CURRENT ASSETS</v>
          </cell>
          <cell r="D249">
            <v>3588347.8</v>
          </cell>
          <cell r="E249">
            <v>1693221.62</v>
          </cell>
        </row>
        <row r="250">
          <cell r="B250" t="str">
            <v/>
          </cell>
          <cell r="C250" t="str">
            <v xml:space="preserve">  TOTAL CURRENT ASSETS</v>
          </cell>
          <cell r="D250">
            <v>157488521.59999999</v>
          </cell>
          <cell r="E250">
            <v>154069324.13999999</v>
          </cell>
        </row>
        <row r="251">
          <cell r="B251" t="str">
            <v/>
          </cell>
          <cell r="C251" t="str">
            <v>NONCURRENT ASSETS</v>
          </cell>
          <cell r="D251"/>
          <cell r="E251"/>
        </row>
        <row r="252">
          <cell r="B252" t="str">
            <v/>
          </cell>
          <cell r="C252" t="str">
            <v>RATE CASE EXPENSE</v>
          </cell>
          <cell r="D252"/>
          <cell r="E252"/>
        </row>
        <row r="253">
          <cell r="B253">
            <v>1242020</v>
          </cell>
          <cell r="C253" t="str">
            <v>1242020 Reg Asset - Rate Case Expenses</v>
          </cell>
          <cell r="D253">
            <v>89079.1</v>
          </cell>
          <cell r="E253">
            <v>356316.43</v>
          </cell>
        </row>
        <row r="254">
          <cell r="B254" t="str">
            <v/>
          </cell>
          <cell r="C254" t="str">
            <v xml:space="preserve">  TOTAL RATE CASE EXPENSE</v>
          </cell>
          <cell r="D254">
            <v>89079.1</v>
          </cell>
          <cell r="E254">
            <v>356316.43</v>
          </cell>
        </row>
        <row r="255">
          <cell r="B255" t="str">
            <v/>
          </cell>
          <cell r="C255" t="str">
            <v>PRELIM SURVEY &amp; INVEST</v>
          </cell>
          <cell r="D255"/>
          <cell r="E255"/>
        </row>
        <row r="256">
          <cell r="B256">
            <v>1250010</v>
          </cell>
          <cell r="C256" t="str">
            <v>1250010 Preliminary Survey &amp; Investigations</v>
          </cell>
          <cell r="D256">
            <v>10000</v>
          </cell>
          <cell r="E256">
            <v>10000</v>
          </cell>
        </row>
        <row r="257">
          <cell r="B257">
            <v>1251010</v>
          </cell>
          <cell r="C257" t="str">
            <v>1251010 Other Work-In-Progress</v>
          </cell>
          <cell r="D257">
            <v>239000</v>
          </cell>
          <cell r="E257">
            <v>120200</v>
          </cell>
        </row>
        <row r="258">
          <cell r="B258" t="str">
            <v/>
          </cell>
          <cell r="C258" t="str">
            <v xml:space="preserve">  TOTAL PRELIM SURVEY &amp; INVEST</v>
          </cell>
          <cell r="D258">
            <v>249000</v>
          </cell>
          <cell r="E258">
            <v>130200</v>
          </cell>
        </row>
        <row r="259">
          <cell r="B259" t="str">
            <v/>
          </cell>
          <cell r="C259" t="str">
            <v>REGULATORY ASSETS</v>
          </cell>
          <cell r="D259"/>
          <cell r="E259"/>
        </row>
        <row r="260">
          <cell r="B260">
            <v>1242010</v>
          </cell>
          <cell r="C260" t="str">
            <v>1242010 Reg Asset - FAS 109</v>
          </cell>
          <cell r="D260">
            <v>310136447</v>
          </cell>
          <cell r="E260">
            <v>115363671</v>
          </cell>
        </row>
        <row r="261">
          <cell r="B261">
            <v>1242138</v>
          </cell>
          <cell r="C261" t="str">
            <v>1242138 Reg Asset - PBOP - Group Med</v>
          </cell>
          <cell r="D261">
            <v>7389881.2699999996</v>
          </cell>
          <cell r="E261">
            <v>7575043.0999999996</v>
          </cell>
        </row>
        <row r="262">
          <cell r="B262">
            <v>1242142</v>
          </cell>
          <cell r="C262" t="str">
            <v>1242142 Reg Asset - CEP</v>
          </cell>
          <cell r="D262">
            <v>57956.61</v>
          </cell>
          <cell r="E262">
            <v>58903.81</v>
          </cell>
        </row>
        <row r="263">
          <cell r="B263">
            <v>1242150</v>
          </cell>
          <cell r="C263" t="str">
            <v>1242150 Reg Asset - Loss on Extinguishment of Debt</v>
          </cell>
          <cell r="D263">
            <v>1796357.22</v>
          </cell>
          <cell r="E263">
            <v>1845857.22</v>
          </cell>
        </row>
        <row r="264">
          <cell r="B264">
            <v>1242202</v>
          </cell>
          <cell r="C264" t="str">
            <v>1242202 Reg Asset - Cost of Removal</v>
          </cell>
          <cell r="D264">
            <v>39441865.390000001</v>
          </cell>
          <cell r="E264">
            <v>36862775.560000002</v>
          </cell>
        </row>
        <row r="265">
          <cell r="B265">
            <v>1242204</v>
          </cell>
          <cell r="C265" t="str">
            <v>1242204 Reg Asset - Vacation Balancing</v>
          </cell>
          <cell r="D265">
            <v>1470168.11</v>
          </cell>
          <cell r="E265">
            <v>6683393.6200000001</v>
          </cell>
        </row>
        <row r="266">
          <cell r="B266">
            <v>1242205</v>
          </cell>
          <cell r="C266" t="str">
            <v>1242205 Reg Asset - FMV of Debt</v>
          </cell>
          <cell r="D266">
            <v>77472370.620000005</v>
          </cell>
          <cell r="E266">
            <v>80735339.219999999</v>
          </cell>
        </row>
        <row r="267">
          <cell r="B267">
            <v>1242206</v>
          </cell>
          <cell r="C267" t="str">
            <v>1242206 Reg Asset - Asset Retirement Obligation</v>
          </cell>
          <cell r="D267">
            <v>48663845.549999997</v>
          </cell>
          <cell r="E267">
            <v>47730182</v>
          </cell>
        </row>
        <row r="268">
          <cell r="B268">
            <v>1242207</v>
          </cell>
          <cell r="C268" t="str">
            <v>1242207 Reg Asset - Debt Issuance Costs</v>
          </cell>
          <cell r="D268">
            <v>3432290.73</v>
          </cell>
          <cell r="E268">
            <v>3594661.19</v>
          </cell>
        </row>
        <row r="269">
          <cell r="B269">
            <v>1292840</v>
          </cell>
          <cell r="C269" t="str">
            <v>1292840 FAS 112-Deferred Post Employment Benefits</v>
          </cell>
          <cell r="D269">
            <v>2376558.31</v>
          </cell>
          <cell r="E269">
            <v>3694891.29</v>
          </cell>
        </row>
        <row r="270">
          <cell r="B270" t="str">
            <v/>
          </cell>
          <cell r="C270" t="str">
            <v xml:space="preserve">  TOTAL REGULATORY ASSETS</v>
          </cell>
          <cell r="D270">
            <v>492237740.81</v>
          </cell>
          <cell r="E270">
            <v>304144718.00999999</v>
          </cell>
        </row>
        <row r="271">
          <cell r="B271" t="str">
            <v/>
          </cell>
          <cell r="C271" t="str">
            <v>RESTRICTED CASH</v>
          </cell>
          <cell r="D271"/>
          <cell r="E271"/>
        </row>
        <row r="272">
          <cell r="B272">
            <v>1192920</v>
          </cell>
          <cell r="C272" t="str">
            <v>1192920 Other Spec Dep-Misc-BFR Disbursement Fund-Comm</v>
          </cell>
          <cell r="D272">
            <v>1243107.03</v>
          </cell>
          <cell r="E272">
            <v>1222973.04</v>
          </cell>
        </row>
        <row r="273">
          <cell r="B273" t="str">
            <v/>
          </cell>
          <cell r="C273" t="str">
            <v xml:space="preserve">  TOTAL RESTRICTED CASH</v>
          </cell>
          <cell r="D273">
            <v>1243107.03</v>
          </cell>
          <cell r="E273">
            <v>1222973.04</v>
          </cell>
        </row>
        <row r="274">
          <cell r="B274" t="str">
            <v/>
          </cell>
          <cell r="C274" t="str">
            <v>GOODWILL</v>
          </cell>
          <cell r="D274"/>
          <cell r="E274"/>
        </row>
        <row r="275">
          <cell r="B275">
            <v>1292010</v>
          </cell>
          <cell r="C275" t="str">
            <v>1292010 Goodwill</v>
          </cell>
          <cell r="D275">
            <v>2271075876.27</v>
          </cell>
          <cell r="E275">
            <v>2262712182.2199998</v>
          </cell>
        </row>
        <row r="276">
          <cell r="B276" t="str">
            <v/>
          </cell>
          <cell r="C276" t="str">
            <v xml:space="preserve">  TOTAL GOODWILL</v>
          </cell>
          <cell r="D276">
            <v>2271075876.27</v>
          </cell>
          <cell r="E276">
            <v>2262712182.2199998</v>
          </cell>
        </row>
        <row r="277">
          <cell r="B277" t="str">
            <v/>
          </cell>
          <cell r="C277" t="str">
            <v>INTANGIBLE ASSETS, NET</v>
          </cell>
          <cell r="D277"/>
          <cell r="E277"/>
        </row>
        <row r="278">
          <cell r="B278">
            <v>1311021</v>
          </cell>
          <cell r="C278" t="str">
            <v>1311021 Intangible Assets - Manual Posting</v>
          </cell>
          <cell r="D278">
            <v>10947508.67</v>
          </cell>
          <cell r="E278">
            <v>-56615662.649999999</v>
          </cell>
        </row>
        <row r="279">
          <cell r="B279">
            <v>1331021</v>
          </cell>
          <cell r="C279" t="str">
            <v>1331021 Accumulated Amortization - Intangible Assets</v>
          </cell>
          <cell r="D279">
            <v>-3118545.91</v>
          </cell>
          <cell r="E279">
            <v>65435701.479999997</v>
          </cell>
        </row>
        <row r="280">
          <cell r="B280" t="str">
            <v/>
          </cell>
          <cell r="C280" t="str">
            <v xml:space="preserve"> INTANGIBLE ASSETS, NET</v>
          </cell>
          <cell r="D280">
            <v>7828962.7599999998</v>
          </cell>
          <cell r="E280">
            <v>8820038.8300000001</v>
          </cell>
        </row>
        <row r="281">
          <cell r="B281" t="str">
            <v/>
          </cell>
          <cell r="C281" t="str">
            <v>OPERATING LEASE ASSETS</v>
          </cell>
          <cell r="D281"/>
          <cell r="E281"/>
        </row>
        <row r="282">
          <cell r="B282">
            <v>1293100</v>
          </cell>
          <cell r="C282" t="str">
            <v>1293100 PV of Lease Assets</v>
          </cell>
          <cell r="D282">
            <v>49774131.100000001</v>
          </cell>
          <cell r="E282">
            <v>51179680.329999998</v>
          </cell>
        </row>
        <row r="283">
          <cell r="B283" t="str">
            <v/>
          </cell>
          <cell r="C283" t="str">
            <v xml:space="preserve">  TOTAL OPERATING LEASE ASSETS</v>
          </cell>
          <cell r="D283">
            <v>49774131.100000001</v>
          </cell>
          <cell r="E283">
            <v>51179680.329999998</v>
          </cell>
        </row>
        <row r="284">
          <cell r="B284" t="str">
            <v/>
          </cell>
          <cell r="C284" t="str">
            <v>OTHER (NC Assets)</v>
          </cell>
          <cell r="D284"/>
          <cell r="E284"/>
        </row>
        <row r="285">
          <cell r="B285">
            <v>1212015</v>
          </cell>
          <cell r="C285" t="str">
            <v>1212015 Supplemental Retirement Benefit Trust</v>
          </cell>
          <cell r="D285">
            <v>1341393.44</v>
          </cell>
          <cell r="E285">
            <v>1275935.58</v>
          </cell>
        </row>
        <row r="286">
          <cell r="B286">
            <v>1220910</v>
          </cell>
          <cell r="C286" t="str">
            <v>1220910 Notes Receivable - WATT</v>
          </cell>
          <cell r="D286">
            <v>1</v>
          </cell>
          <cell r="E286">
            <v>1</v>
          </cell>
        </row>
        <row r="287">
          <cell r="B287">
            <v>1239100</v>
          </cell>
          <cell r="C287" t="str">
            <v>1239100 Other Special Funds/Deposits-Other</v>
          </cell>
          <cell r="D287">
            <v>249250</v>
          </cell>
          <cell r="E287">
            <v>249250</v>
          </cell>
        </row>
        <row r="288">
          <cell r="B288">
            <v>1253920</v>
          </cell>
          <cell r="C288" t="str">
            <v>1253920 Other Deferred Charges</v>
          </cell>
          <cell r="D288">
            <v>653114.35</v>
          </cell>
          <cell r="E288">
            <v>653147.69999999995</v>
          </cell>
        </row>
        <row r="289">
          <cell r="B289">
            <v>1292872</v>
          </cell>
          <cell r="C289" t="str">
            <v>1292872 OPEB Asset/Oblig - FAS 158 - Non Current</v>
          </cell>
          <cell r="D289">
            <v>3386565</v>
          </cell>
          <cell r="E289">
            <v>3208111</v>
          </cell>
        </row>
        <row r="290">
          <cell r="B290" t="str">
            <v/>
          </cell>
          <cell r="C290" t="str">
            <v xml:space="preserve">  TOTAL OTHER (NC Assets)</v>
          </cell>
          <cell r="D290">
            <v>5630323.79</v>
          </cell>
          <cell r="E290">
            <v>5386445.2800000003</v>
          </cell>
        </row>
        <row r="291">
          <cell r="B291" t="str">
            <v/>
          </cell>
          <cell r="C291" t="str">
            <v xml:space="preserve">  NONCURRENT ASSETS  SUBTOTAL</v>
          </cell>
          <cell r="D291">
            <v>2828128220.8600001</v>
          </cell>
          <cell r="E291">
            <v>2633952554.1399999</v>
          </cell>
        </row>
        <row r="292">
          <cell r="B292" t="str">
            <v/>
          </cell>
          <cell r="C292" t="str">
            <v xml:space="preserve">  TOTAL ASSETS</v>
          </cell>
          <cell r="D292">
            <v>5618723313.4700003</v>
          </cell>
          <cell r="E292">
            <v>5330218343.4399996</v>
          </cell>
        </row>
        <row r="293">
          <cell r="B293" t="str">
            <v/>
          </cell>
          <cell r="C293" t="str">
            <v>CAPITAL</v>
          </cell>
          <cell r="D293"/>
          <cell r="E293"/>
        </row>
        <row r="294">
          <cell r="B294" t="str">
            <v/>
          </cell>
          <cell r="C294" t="str">
            <v>EQUITY</v>
          </cell>
          <cell r="D294"/>
          <cell r="E294"/>
        </row>
        <row r="295">
          <cell r="B295" t="str">
            <v/>
          </cell>
          <cell r="C295" t="str">
            <v>CAPITAL IN EXCESS OF PAR</v>
          </cell>
          <cell r="D295"/>
          <cell r="E295"/>
        </row>
        <row r="296">
          <cell r="B296">
            <v>3121110</v>
          </cell>
          <cell r="C296" t="str">
            <v>3121110 Other Paid-in Capital</v>
          </cell>
          <cell r="D296">
            <v>0</v>
          </cell>
          <cell r="E296">
            <v>0</v>
          </cell>
        </row>
        <row r="297">
          <cell r="B297">
            <v>3121120</v>
          </cell>
          <cell r="C297" t="str">
            <v>3121120 Members Equity</v>
          </cell>
          <cell r="D297">
            <v>-3465343890.1599998</v>
          </cell>
          <cell r="E297">
            <v>-3465343890.1599998</v>
          </cell>
        </row>
        <row r="298">
          <cell r="B298" t="str">
            <v/>
          </cell>
          <cell r="C298" t="str">
            <v xml:space="preserve">  TOTAL CAPITAL IN EXCESS OF PAR</v>
          </cell>
          <cell r="D298">
            <v>-3465343890.1599998</v>
          </cell>
          <cell r="E298">
            <v>-3465343890.1599998</v>
          </cell>
        </row>
        <row r="299">
          <cell r="B299" t="str">
            <v/>
          </cell>
          <cell r="C299" t="str">
            <v>BALANCE JANUARY 1st</v>
          </cell>
          <cell r="D299"/>
          <cell r="E299"/>
        </row>
        <row r="300">
          <cell r="B300">
            <v>3220000</v>
          </cell>
          <cell r="C300" t="str">
            <v>3220000 Unappropriated Retained Earnings</v>
          </cell>
          <cell r="D300">
            <v>72249893.150000006</v>
          </cell>
          <cell r="E300">
            <v>72249893.150000006</v>
          </cell>
        </row>
        <row r="301">
          <cell r="B301" t="str">
            <v/>
          </cell>
          <cell r="C301" t="str">
            <v xml:space="preserve">  BALANCE JANUARY 1st</v>
          </cell>
          <cell r="D301">
            <v>72249893.150000006</v>
          </cell>
          <cell r="E301">
            <v>72249893.150000006</v>
          </cell>
        </row>
        <row r="302">
          <cell r="B302" t="str">
            <v/>
          </cell>
          <cell r="C302" t="str">
            <v xml:space="preserve"> INCOME - CURRENT YEAR</v>
          </cell>
          <cell r="D302"/>
          <cell r="E302"/>
        </row>
        <row r="303">
          <cell r="B303" t="str">
            <v/>
          </cell>
          <cell r="C303" t="str">
            <v>CURRENT YEAR LOSS</v>
          </cell>
          <cell r="D303">
            <v>-78380866.370000005</v>
          </cell>
          <cell r="E303">
            <v>-104003342.25</v>
          </cell>
        </row>
        <row r="304">
          <cell r="B304" t="str">
            <v/>
          </cell>
          <cell r="C304" t="str">
            <v xml:space="preserve">  TOTAL INCOME - CURRENT YEAR</v>
          </cell>
          <cell r="D304">
            <v>-78380866.370000005</v>
          </cell>
          <cell r="E304">
            <v>-104003342.25</v>
          </cell>
        </row>
        <row r="305">
          <cell r="B305" t="str">
            <v/>
          </cell>
          <cell r="C305" t="str">
            <v xml:space="preserve">  EQUITY SUBTOTAL</v>
          </cell>
          <cell r="D305">
            <v>-3471474863.3800001</v>
          </cell>
          <cell r="E305">
            <v>-3497097339.2600002</v>
          </cell>
        </row>
        <row r="306">
          <cell r="B306" t="str">
            <v/>
          </cell>
          <cell r="C306" t="str">
            <v>LONG-TERM DEBT</v>
          </cell>
          <cell r="D306"/>
          <cell r="E306"/>
        </row>
        <row r="307">
          <cell r="B307" t="str">
            <v/>
          </cell>
          <cell r="C307" t="str">
            <v>MORTGAGE BONDS</v>
          </cell>
          <cell r="D307"/>
          <cell r="E307"/>
        </row>
        <row r="308">
          <cell r="B308">
            <v>2112440</v>
          </cell>
          <cell r="C308" t="str">
            <v>2112440 ST Interco Notes Payable-2200-PNG Companies</v>
          </cell>
          <cell r="D308">
            <v>0</v>
          </cell>
          <cell r="E308">
            <v>0</v>
          </cell>
        </row>
        <row r="309">
          <cell r="B309">
            <v>2112451</v>
          </cell>
          <cell r="C309" t="str">
            <v>2112451 ST Interco Notes Payable-1200-Peoples Gas WV</v>
          </cell>
          <cell r="D309">
            <v>0</v>
          </cell>
          <cell r="E309">
            <v>0</v>
          </cell>
        </row>
        <row r="310">
          <cell r="B310">
            <v>2112453</v>
          </cell>
          <cell r="C310" t="str">
            <v>2112453 ST Interco Notes Payable-1400-Peoples Homeworks</v>
          </cell>
          <cell r="D310">
            <v>0</v>
          </cell>
          <cell r="E310">
            <v>0</v>
          </cell>
        </row>
        <row r="311">
          <cell r="B311">
            <v>2112456</v>
          </cell>
          <cell r="C311" t="str">
            <v>2112456 ST Interco Notes Payable-1600-DELTA</v>
          </cell>
          <cell r="D311">
            <v>0</v>
          </cell>
          <cell r="E311">
            <v>0</v>
          </cell>
        </row>
        <row r="312">
          <cell r="B312">
            <v>2112457</v>
          </cell>
          <cell r="C312" t="str">
            <v>2112457 ST Interco Notes Payable-1700 - Resources</v>
          </cell>
          <cell r="D312">
            <v>0</v>
          </cell>
          <cell r="E312">
            <v>0</v>
          </cell>
        </row>
        <row r="313">
          <cell r="B313">
            <v>2112459</v>
          </cell>
          <cell r="C313" t="str">
            <v>2112459 ST Interco Notes Payable-1900- Resources</v>
          </cell>
          <cell r="D313">
            <v>0</v>
          </cell>
          <cell r="E313">
            <v>0</v>
          </cell>
        </row>
        <row r="314">
          <cell r="B314">
            <v>2150040</v>
          </cell>
          <cell r="C314" t="str">
            <v>2150040 Notes Payable Affil- 2200 -Current Portion</v>
          </cell>
          <cell r="D314">
            <v>0</v>
          </cell>
          <cell r="E314">
            <v>0</v>
          </cell>
        </row>
        <row r="315">
          <cell r="B315">
            <v>2200430</v>
          </cell>
          <cell r="C315" t="str">
            <v>2200430 LT Notes Payable - Other External</v>
          </cell>
          <cell r="D315">
            <v>-914954549.95000005</v>
          </cell>
          <cell r="E315">
            <v>-914954549.95000005</v>
          </cell>
        </row>
        <row r="316">
          <cell r="B316">
            <v>2200440</v>
          </cell>
          <cell r="C316" t="str">
            <v>2200440 LTD - FMV of Debt Obligation</v>
          </cell>
          <cell r="D316">
            <v>-77472370.620000005</v>
          </cell>
          <cell r="E316">
            <v>-80735339.219999999</v>
          </cell>
        </row>
        <row r="317">
          <cell r="B317">
            <v>2200540</v>
          </cell>
          <cell r="C317" t="str">
            <v>2200540 LT Notes Payable - 2200 - PNG Companies</v>
          </cell>
          <cell r="D317">
            <v>0</v>
          </cell>
          <cell r="E317">
            <v>0</v>
          </cell>
        </row>
        <row r="318">
          <cell r="B318" t="str">
            <v/>
          </cell>
          <cell r="C318" t="str">
            <v xml:space="preserve">  TOTAL MORTGAGE BONDS</v>
          </cell>
          <cell r="D318">
            <v>-992426920.57000005</v>
          </cell>
          <cell r="E318">
            <v>-995689889.16999996</v>
          </cell>
        </row>
        <row r="319">
          <cell r="B319" t="str">
            <v/>
          </cell>
          <cell r="C319" t="str">
            <v xml:space="preserve">  TOTAL LONG TERM DEBT (NET)</v>
          </cell>
          <cell r="D319">
            <v>-992426920.57000005</v>
          </cell>
          <cell r="E319">
            <v>-995689889.16999996</v>
          </cell>
        </row>
        <row r="320">
          <cell r="B320" t="str">
            <v/>
          </cell>
          <cell r="C320" t="str">
            <v xml:space="preserve">  TOTAL CAPITAL</v>
          </cell>
          <cell r="D320">
            <v>-4463901783.9499998</v>
          </cell>
          <cell r="E320">
            <v>-4492787228.4300003</v>
          </cell>
        </row>
        <row r="321">
          <cell r="B321" t="str">
            <v/>
          </cell>
          <cell r="C321" t="str">
            <v>CURRENT LIABILITIES</v>
          </cell>
          <cell r="D321"/>
          <cell r="E321"/>
        </row>
        <row r="322">
          <cell r="B322" t="str">
            <v/>
          </cell>
          <cell r="C322" t="str">
            <v>CURRENT PORTION - LTD</v>
          </cell>
          <cell r="D322"/>
          <cell r="E322"/>
        </row>
        <row r="323">
          <cell r="B323">
            <v>2150010</v>
          </cell>
          <cell r="C323" t="str">
            <v>2150010 Notes Payable - Current Portion</v>
          </cell>
          <cell r="D323">
            <v>-5136376</v>
          </cell>
          <cell r="E323">
            <v>-5136376</v>
          </cell>
        </row>
        <row r="324">
          <cell r="B324" t="str">
            <v/>
          </cell>
          <cell r="C324" t="str">
            <v xml:space="preserve">  TOTAL CURRENT PORTION - LTD</v>
          </cell>
          <cell r="D324">
            <v>-5136376</v>
          </cell>
          <cell r="E324">
            <v>-5136376</v>
          </cell>
        </row>
        <row r="325">
          <cell r="B325" t="str">
            <v/>
          </cell>
          <cell r="C325" t="str">
            <v>OP. ACCTS PAYABLE - TRADE</v>
          </cell>
          <cell r="D325"/>
          <cell r="E325"/>
        </row>
        <row r="326">
          <cell r="B326">
            <v>2111020</v>
          </cell>
          <cell r="C326" t="str">
            <v>2111020 Trade Accounts Payable</v>
          </cell>
          <cell r="D326">
            <v>-4212899.1500000004</v>
          </cell>
          <cell r="E326">
            <v>-2966305.2</v>
          </cell>
        </row>
        <row r="327">
          <cell r="B327">
            <v>2111025</v>
          </cell>
          <cell r="C327" t="str">
            <v>2111025 Cash Discounts Clearing - Trade A/P</v>
          </cell>
          <cell r="D327">
            <v>2906.58</v>
          </cell>
          <cell r="E327">
            <v>366.38</v>
          </cell>
        </row>
        <row r="328">
          <cell r="B328">
            <v>2111200</v>
          </cell>
          <cell r="C328" t="str">
            <v>2111200 Goods Received/Invoice Received Clearing</v>
          </cell>
          <cell r="D328">
            <v>-830135.29</v>
          </cell>
          <cell r="E328">
            <v>273833.13</v>
          </cell>
        </row>
        <row r="329">
          <cell r="B329">
            <v>2111520</v>
          </cell>
          <cell r="C329" t="str">
            <v>2111520 A/P-Revenue Related-Budget Billing Credit Balance</v>
          </cell>
          <cell r="D329">
            <v>-42462562.950000003</v>
          </cell>
          <cell r="E329">
            <v>-20136202.390000001</v>
          </cell>
        </row>
        <row r="330">
          <cell r="B330">
            <v>2111580</v>
          </cell>
          <cell r="C330" t="str">
            <v>2111580 A/P-Revenue Related-Gas Purchases-Current</v>
          </cell>
          <cell r="D330">
            <v>-18268837.649999999</v>
          </cell>
          <cell r="E330">
            <v>-17048474.800000001</v>
          </cell>
        </row>
        <row r="331">
          <cell r="B331">
            <v>2111581</v>
          </cell>
          <cell r="C331" t="str">
            <v>2111581 A/P-Revenue Related-Gas Purchases-Agency</v>
          </cell>
          <cell r="D331">
            <v>-39171.599999999999</v>
          </cell>
          <cell r="E331">
            <v>0</v>
          </cell>
        </row>
        <row r="332">
          <cell r="B332">
            <v>2111585</v>
          </cell>
          <cell r="C332" t="str">
            <v>2111585 A/P-Revenue Related-Gas Purchases-Suspended</v>
          </cell>
          <cell r="D332">
            <v>-289984.13</v>
          </cell>
          <cell r="E332">
            <v>-289984.13</v>
          </cell>
        </row>
        <row r="333">
          <cell r="B333">
            <v>2111590</v>
          </cell>
          <cell r="C333" t="str">
            <v>2111590 A/P-Revenue Related-Supplier Clearing-Recon</v>
          </cell>
          <cell r="D333">
            <v>-2458648.14</v>
          </cell>
          <cell r="E333">
            <v>-3670505.15</v>
          </cell>
        </row>
        <row r="334">
          <cell r="B334">
            <v>2111595</v>
          </cell>
          <cell r="C334" t="str">
            <v>2111595 A/P-Revenue Related-Supplier Clearing-Manual</v>
          </cell>
          <cell r="D334">
            <v>237812.99</v>
          </cell>
          <cell r="E334">
            <v>238361.84</v>
          </cell>
        </row>
        <row r="335">
          <cell r="B335">
            <v>2111620</v>
          </cell>
          <cell r="C335" t="str">
            <v>2111620 A/P - Misc - Sales And Use - Pennsylvania</v>
          </cell>
          <cell r="D335">
            <v>231.93</v>
          </cell>
          <cell r="E335">
            <v>31.13</v>
          </cell>
        </row>
        <row r="336">
          <cell r="B336">
            <v>2111670</v>
          </cell>
          <cell r="C336" t="str">
            <v>2111670 A/P - Misc - Sales And Use - Allegheny County</v>
          </cell>
          <cell r="D336">
            <v>-0.37</v>
          </cell>
          <cell r="E336">
            <v>-5.83</v>
          </cell>
        </row>
        <row r="337">
          <cell r="B337">
            <v>2111811</v>
          </cell>
          <cell r="C337" t="str">
            <v>2111811 Expense Report Clearing - Travel Expense</v>
          </cell>
          <cell r="D337">
            <v>-640.08000000000004</v>
          </cell>
          <cell r="E337">
            <v>-2641.32</v>
          </cell>
        </row>
        <row r="338">
          <cell r="B338">
            <v>2111910</v>
          </cell>
          <cell r="C338" t="str">
            <v>2111910 Accts Payable Liability - Other</v>
          </cell>
          <cell r="D338">
            <v>-27571073.940000001</v>
          </cell>
          <cell r="E338">
            <v>-12663398.970000001</v>
          </cell>
        </row>
        <row r="339">
          <cell r="B339">
            <v>2111915</v>
          </cell>
          <cell r="C339" t="str">
            <v>2111915 Accts Payable Liability - Misc</v>
          </cell>
          <cell r="D339">
            <v>-21864.06</v>
          </cell>
          <cell r="E339">
            <v>-22028.2</v>
          </cell>
        </row>
        <row r="340">
          <cell r="B340">
            <v>2111916</v>
          </cell>
          <cell r="C340" t="str">
            <v>2111916 Accts Payable Liability - IOGA &amp; Pooling</v>
          </cell>
          <cell r="D340">
            <v>-13055.41</v>
          </cell>
          <cell r="E340">
            <v>-8526.23</v>
          </cell>
        </row>
        <row r="341">
          <cell r="B341">
            <v>2111950</v>
          </cell>
          <cell r="C341" t="str">
            <v>2111950 Accrued Assessments &amp; Fees</v>
          </cell>
          <cell r="D341">
            <v>-45300</v>
          </cell>
          <cell r="E341">
            <v>-1297508</v>
          </cell>
        </row>
        <row r="342">
          <cell r="B342" t="str">
            <v/>
          </cell>
          <cell r="C342" t="str">
            <v xml:space="preserve">  TOTAL OP. ACCTS PAYABLE - TRADE</v>
          </cell>
          <cell r="D342">
            <v>-95973221.269999996</v>
          </cell>
          <cell r="E342">
            <v>-57592987.740000002</v>
          </cell>
        </row>
        <row r="343">
          <cell r="B343" t="str">
            <v/>
          </cell>
          <cell r="C343" t="str">
            <v>ACCTS PAYABLE - AFFILIATE</v>
          </cell>
          <cell r="D343"/>
          <cell r="E343"/>
        </row>
        <row r="344">
          <cell r="B344">
            <v>2113020</v>
          </cell>
          <cell r="C344" t="str">
            <v>2113020 Interco Payable - 2000 - LDC Funding</v>
          </cell>
          <cell r="D344">
            <v>0</v>
          </cell>
          <cell r="E344">
            <v>0</v>
          </cell>
        </row>
        <row r="345">
          <cell r="B345">
            <v>2113040</v>
          </cell>
          <cell r="C345" t="str">
            <v>2113040 Interco Payable - 2200 - PNG Companies LLC</v>
          </cell>
          <cell r="D345">
            <v>0</v>
          </cell>
          <cell r="E345">
            <v>0</v>
          </cell>
        </row>
        <row r="346">
          <cell r="B346">
            <v>2113050</v>
          </cell>
          <cell r="C346" t="str">
            <v>2113050 Interco Payable - 1000 - Peoples NGC</v>
          </cell>
          <cell r="D346">
            <v>0</v>
          </cell>
          <cell r="E346">
            <v>0</v>
          </cell>
        </row>
        <row r="347">
          <cell r="B347">
            <v>2113051</v>
          </cell>
          <cell r="C347" t="str">
            <v>2113051 Interco Payable - 1200 - Peoples Gas WV LLC</v>
          </cell>
          <cell r="D347">
            <v>0</v>
          </cell>
          <cell r="E347">
            <v>0</v>
          </cell>
        </row>
        <row r="348">
          <cell r="B348">
            <v>2113052</v>
          </cell>
          <cell r="C348" t="str">
            <v>2113052 Interco Payable - 1300 - Peoples Gas KY LLC</v>
          </cell>
          <cell r="D348">
            <v>0</v>
          </cell>
          <cell r="E348">
            <v>0</v>
          </cell>
        </row>
        <row r="349">
          <cell r="B349">
            <v>2113053</v>
          </cell>
          <cell r="C349" t="str">
            <v>2113053 Interco Payable - 1400 - Peoples Homeworks LLC</v>
          </cell>
          <cell r="D349">
            <v>0</v>
          </cell>
          <cell r="E349">
            <v>0</v>
          </cell>
        </row>
        <row r="350">
          <cell r="B350">
            <v>2113055</v>
          </cell>
          <cell r="C350" t="str">
            <v>2113055 Interco Payable - 3100 - Peoples Gas Co LLC</v>
          </cell>
          <cell r="D350">
            <v>0</v>
          </cell>
          <cell r="E350">
            <v>0</v>
          </cell>
        </row>
        <row r="351">
          <cell r="B351">
            <v>2113056</v>
          </cell>
          <cell r="C351" t="str">
            <v>2113056 Interco Payable - 1600 - Delta</v>
          </cell>
          <cell r="D351">
            <v>0</v>
          </cell>
          <cell r="E351">
            <v>0</v>
          </cell>
        </row>
        <row r="352">
          <cell r="B352">
            <v>2113057</v>
          </cell>
          <cell r="C352" t="str">
            <v>2113057 Interco Payable - 1700 - Resources</v>
          </cell>
          <cell r="D352">
            <v>0</v>
          </cell>
          <cell r="E352">
            <v>0</v>
          </cell>
        </row>
        <row r="353">
          <cell r="B353">
            <v>2113058</v>
          </cell>
          <cell r="C353" t="str">
            <v>2113058 Interco Payable - 1800 - Delgasco</v>
          </cell>
          <cell r="D353">
            <v>0</v>
          </cell>
          <cell r="E353">
            <v>0</v>
          </cell>
        </row>
        <row r="354">
          <cell r="B354">
            <v>2113059</v>
          </cell>
          <cell r="C354" t="str">
            <v>2113059 Interco Payable - 1900 - Enpro Inc LLC</v>
          </cell>
          <cell r="D354">
            <v>0</v>
          </cell>
          <cell r="E354">
            <v>0</v>
          </cell>
        </row>
        <row r="355">
          <cell r="B355">
            <v>2113210</v>
          </cell>
          <cell r="C355" t="str">
            <v>2113210 Interco Payable - Essential</v>
          </cell>
          <cell r="D355">
            <v>-218679653.80000001</v>
          </cell>
          <cell r="E355">
            <v>-161458904.31999999</v>
          </cell>
        </row>
        <row r="356">
          <cell r="B356">
            <v>2113310</v>
          </cell>
          <cell r="C356" t="str">
            <v>2113310 Interco Interest Payable - Essential</v>
          </cell>
          <cell r="D356">
            <v>0</v>
          </cell>
          <cell r="E356">
            <v>-1630.11</v>
          </cell>
        </row>
        <row r="357">
          <cell r="B357">
            <v>2113340</v>
          </cell>
          <cell r="C357" t="str">
            <v>2113340 Interco Interest Payable - 2200 - PNG Companies</v>
          </cell>
          <cell r="D357">
            <v>0</v>
          </cell>
          <cell r="E357">
            <v>0</v>
          </cell>
        </row>
        <row r="358">
          <cell r="B358">
            <v>2113540</v>
          </cell>
          <cell r="C358" t="str">
            <v>2113540 A/P - 2200 - PNG Companies LLC</v>
          </cell>
          <cell r="D358">
            <v>0</v>
          </cell>
          <cell r="E358">
            <v>0</v>
          </cell>
        </row>
        <row r="359">
          <cell r="B359">
            <v>2113550</v>
          </cell>
          <cell r="C359" t="str">
            <v>2113550 A/P - 1000 - Peoples Natural Gas</v>
          </cell>
          <cell r="D359">
            <v>0</v>
          </cell>
          <cell r="E359">
            <v>0</v>
          </cell>
        </row>
        <row r="360">
          <cell r="B360">
            <v>2113551</v>
          </cell>
          <cell r="C360" t="str">
            <v>2113551 A/P - 1200 - Peoples Gas WV LLC</v>
          </cell>
          <cell r="D360">
            <v>0</v>
          </cell>
          <cell r="E360">
            <v>0</v>
          </cell>
        </row>
        <row r="361">
          <cell r="B361">
            <v>2113552</v>
          </cell>
          <cell r="C361" t="str">
            <v>2113552 A/P - 1300 - Peoples Gas KY LLC</v>
          </cell>
          <cell r="D361">
            <v>0</v>
          </cell>
          <cell r="E361">
            <v>0</v>
          </cell>
        </row>
        <row r="362">
          <cell r="B362">
            <v>2113553</v>
          </cell>
          <cell r="C362" t="str">
            <v>2113553 A/P - 1400 - Peoples Home Works LLC</v>
          </cell>
          <cell r="D362">
            <v>0</v>
          </cell>
          <cell r="E362">
            <v>0</v>
          </cell>
        </row>
        <row r="363">
          <cell r="B363">
            <v>2113555</v>
          </cell>
          <cell r="C363" t="str">
            <v>2113555 A/P - 3100 - Peoples Gas Co LLC</v>
          </cell>
          <cell r="D363">
            <v>0</v>
          </cell>
          <cell r="E363">
            <v>0</v>
          </cell>
        </row>
        <row r="364">
          <cell r="B364">
            <v>2113556</v>
          </cell>
          <cell r="C364" t="str">
            <v>2113556 A/P - 1600 - Delta Natural Gas</v>
          </cell>
          <cell r="D364">
            <v>0</v>
          </cell>
          <cell r="E364">
            <v>0</v>
          </cell>
        </row>
        <row r="365">
          <cell r="B365">
            <v>2113557</v>
          </cell>
          <cell r="C365" t="str">
            <v>2113557 A/P - 1700 - Delta Resources</v>
          </cell>
          <cell r="D365">
            <v>0</v>
          </cell>
          <cell r="E365">
            <v>0</v>
          </cell>
        </row>
        <row r="366">
          <cell r="B366">
            <v>2113558</v>
          </cell>
          <cell r="C366" t="str">
            <v>2113558 A/P - 1800 - Delgasco</v>
          </cell>
          <cell r="D366">
            <v>0</v>
          </cell>
          <cell r="E366">
            <v>0</v>
          </cell>
        </row>
        <row r="367">
          <cell r="B367">
            <v>2113559</v>
          </cell>
          <cell r="C367" t="str">
            <v>2113559 A/P - 1900 - Enpro</v>
          </cell>
          <cell r="D367">
            <v>0</v>
          </cell>
          <cell r="E367">
            <v>0</v>
          </cell>
        </row>
        <row r="368">
          <cell r="B368" t="str">
            <v/>
          </cell>
          <cell r="C368" t="str">
            <v xml:space="preserve">  TOTAL ACCTS PAYABLE - AFFILIATE</v>
          </cell>
          <cell r="D368">
            <v>-218679653.80000001</v>
          </cell>
          <cell r="E368">
            <v>-161460534.43000001</v>
          </cell>
        </row>
        <row r="369">
          <cell r="B369" t="str">
            <v/>
          </cell>
          <cell r="C369" t="str">
            <v>ACCTS PAYABLE - OVERDRAFT</v>
          </cell>
          <cell r="D369"/>
          <cell r="E369"/>
        </row>
        <row r="370">
          <cell r="B370">
            <v>2111900</v>
          </cell>
          <cell r="C370" t="str">
            <v>2111900 Cash - Manual - Reclass</v>
          </cell>
          <cell r="D370">
            <v>-13785741.689999999</v>
          </cell>
          <cell r="E370">
            <v>0</v>
          </cell>
        </row>
        <row r="371">
          <cell r="B371" t="str">
            <v/>
          </cell>
          <cell r="C371" t="str">
            <v xml:space="preserve">  TOTAL ACCTS PAYABLE - OVERDRAFT</v>
          </cell>
          <cell r="D371">
            <v>-13785741.689999999</v>
          </cell>
          <cell r="E371">
            <v>0</v>
          </cell>
        </row>
        <row r="372">
          <cell r="B372" t="str">
            <v/>
          </cell>
          <cell r="C372" t="str">
            <v>ACCR INC TAXES - FEDERAL</v>
          </cell>
          <cell r="D372"/>
          <cell r="E372"/>
        </row>
        <row r="373">
          <cell r="B373">
            <v>2132010</v>
          </cell>
          <cell r="C373" t="str">
            <v>2132010 Accrued Federal Income Tax - Current Year</v>
          </cell>
          <cell r="D373">
            <v>-5592206</v>
          </cell>
          <cell r="E373">
            <v>0</v>
          </cell>
        </row>
        <row r="374">
          <cell r="B374" t="str">
            <v/>
          </cell>
          <cell r="C374" t="str">
            <v xml:space="preserve"> TOTAL ACCR INC TAXES - FEDERAL</v>
          </cell>
          <cell r="D374">
            <v>-5592206</v>
          </cell>
          <cell r="E374">
            <v>0</v>
          </cell>
        </row>
        <row r="375">
          <cell r="B375" t="str">
            <v/>
          </cell>
          <cell r="C375" t="str">
            <v>ACCR INC TAXES - STATE</v>
          </cell>
          <cell r="D375"/>
          <cell r="E375"/>
        </row>
        <row r="376">
          <cell r="B376">
            <v>2133130</v>
          </cell>
          <cell r="C376" t="str">
            <v>2133130 Accrued State Income Tax - Other-Curr Yr</v>
          </cell>
          <cell r="D376">
            <v>-1656915.74</v>
          </cell>
          <cell r="E376">
            <v>-6559008.4800000004</v>
          </cell>
        </row>
        <row r="377">
          <cell r="B377">
            <v>2133180</v>
          </cell>
          <cell r="C377" t="str">
            <v>2133180 Accrued FIN 48 Income Tax - Short Term</v>
          </cell>
          <cell r="D377">
            <v>-628673</v>
          </cell>
          <cell r="E377">
            <v>-628673</v>
          </cell>
        </row>
        <row r="378">
          <cell r="B378" t="str">
            <v/>
          </cell>
          <cell r="C378" t="str">
            <v xml:space="preserve">  TOTAL ACCR INC TAXES - STATE</v>
          </cell>
          <cell r="D378">
            <v>-2285588.7400000002</v>
          </cell>
          <cell r="E378">
            <v>-7187681.4800000004</v>
          </cell>
        </row>
        <row r="379">
          <cell r="B379" t="str">
            <v/>
          </cell>
          <cell r="C379" t="str">
            <v>ACCR TAXES - OTHER</v>
          </cell>
          <cell r="D379"/>
          <cell r="E379"/>
        </row>
        <row r="380">
          <cell r="B380">
            <v>2115200</v>
          </cell>
          <cell r="C380" t="str">
            <v>2115200 Sales Tax</v>
          </cell>
          <cell r="D380">
            <v>43263039.68</v>
          </cell>
          <cell r="E380">
            <v>42381449.859999999</v>
          </cell>
        </row>
        <row r="381">
          <cell r="B381">
            <v>2115210</v>
          </cell>
          <cell r="C381" t="str">
            <v>2115210 Sales Taxes Payable - State</v>
          </cell>
          <cell r="D381">
            <v>-39563840.950000003</v>
          </cell>
          <cell r="E381">
            <v>-38975490.590000004</v>
          </cell>
        </row>
        <row r="382">
          <cell r="B382">
            <v>2115220</v>
          </cell>
          <cell r="C382" t="str">
            <v>2115220 Sales Taxes Payable - County</v>
          </cell>
          <cell r="D382">
            <v>-3756942.68</v>
          </cell>
          <cell r="E382">
            <v>-3699520.81</v>
          </cell>
        </row>
        <row r="383">
          <cell r="B383">
            <v>2115310</v>
          </cell>
          <cell r="C383" t="str">
            <v>2115310 Withholding Taxes Payable - Vendor</v>
          </cell>
          <cell r="D383">
            <v>-266.56</v>
          </cell>
          <cell r="E383">
            <v>-335.85</v>
          </cell>
        </row>
        <row r="384">
          <cell r="B384">
            <v>2131010</v>
          </cell>
          <cell r="C384" t="str">
            <v>2131010 Accrued Use Taxes - State</v>
          </cell>
          <cell r="D384">
            <v>-4481671.34</v>
          </cell>
          <cell r="E384">
            <v>-4481932.68</v>
          </cell>
        </row>
        <row r="385">
          <cell r="B385">
            <v>2136010</v>
          </cell>
          <cell r="C385" t="str">
            <v>2136010 Accrued Property Taxes</v>
          </cell>
          <cell r="D385">
            <v>-3000613.08</v>
          </cell>
          <cell r="E385">
            <v>-2135107.96</v>
          </cell>
        </row>
        <row r="386">
          <cell r="B386">
            <v>2139010</v>
          </cell>
          <cell r="C386" t="str">
            <v>2139010 Accrued State Business &amp; Occupation Tax</v>
          </cell>
          <cell r="D386">
            <v>-94448.95</v>
          </cell>
          <cell r="E386">
            <v>-123079.19</v>
          </cell>
        </row>
        <row r="387">
          <cell r="B387">
            <v>2139020</v>
          </cell>
          <cell r="C387" t="str">
            <v>2139020 Accrued Franchise Tax</v>
          </cell>
          <cell r="D387">
            <v>-56723.46</v>
          </cell>
          <cell r="E387">
            <v>-101544.57</v>
          </cell>
        </row>
        <row r="388">
          <cell r="B388">
            <v>2139100</v>
          </cell>
          <cell r="C388" t="str">
            <v>2139100 Accrued Employer Payroll Taxes</v>
          </cell>
          <cell r="D388">
            <v>-53038.41</v>
          </cell>
          <cell r="E388">
            <v>-43304.4</v>
          </cell>
        </row>
        <row r="389">
          <cell r="B389">
            <v>2139990</v>
          </cell>
          <cell r="C389" t="str">
            <v>2139990 Accrued Other Taxes - Miscellaneous</v>
          </cell>
          <cell r="D389">
            <v>-273.55</v>
          </cell>
          <cell r="E389">
            <v>-523.33000000000004</v>
          </cell>
        </row>
        <row r="390">
          <cell r="B390" t="str">
            <v/>
          </cell>
          <cell r="C390" t="str">
            <v xml:space="preserve">  TOTAL ACCR TAXES - OTHER</v>
          </cell>
          <cell r="D390">
            <v>-7744779.2999999998</v>
          </cell>
          <cell r="E390">
            <v>-7179389.5199999996</v>
          </cell>
        </row>
        <row r="391">
          <cell r="B391" t="str">
            <v/>
          </cell>
          <cell r="C391" t="str">
            <v>ACCRUED INTEREST</v>
          </cell>
          <cell r="D391"/>
          <cell r="E391"/>
        </row>
        <row r="392">
          <cell r="B392">
            <v>2121010</v>
          </cell>
          <cell r="C392" t="str">
            <v>2121010 Interest Accrued - Long-Term Debt</v>
          </cell>
          <cell r="D392">
            <v>-8850164.9499999993</v>
          </cell>
          <cell r="E392">
            <v>-2347493.44</v>
          </cell>
        </row>
        <row r="393">
          <cell r="B393">
            <v>2129030</v>
          </cell>
          <cell r="C393" t="str">
            <v>2129030 Interest Accrued - Customer Deposits</v>
          </cell>
          <cell r="D393">
            <v>-87570.69</v>
          </cell>
          <cell r="E393">
            <v>-91656.76</v>
          </cell>
        </row>
        <row r="394">
          <cell r="B394" t="str">
            <v/>
          </cell>
          <cell r="C394" t="str">
            <v xml:space="preserve">  TOTAL ACCRUED INTEREST</v>
          </cell>
          <cell r="D394">
            <v>-8937735.6400000006</v>
          </cell>
          <cell r="E394">
            <v>-2439150.2000000002</v>
          </cell>
        </row>
        <row r="395">
          <cell r="B395" t="str">
            <v/>
          </cell>
          <cell r="C395" t="str">
            <v>REGULATORY LIABILITY - Current</v>
          </cell>
          <cell r="D395"/>
          <cell r="E395"/>
        </row>
        <row r="396">
          <cell r="B396">
            <v>2171120</v>
          </cell>
          <cell r="C396" t="str">
            <v>2171120 Regulatory Liability-CIS Riders</v>
          </cell>
          <cell r="D396">
            <v>-99289.06</v>
          </cell>
          <cell r="E396">
            <v>-76456.429999999993</v>
          </cell>
        </row>
        <row r="397">
          <cell r="B397">
            <v>2171999</v>
          </cell>
          <cell r="C397" t="str">
            <v>2171999 Short-Term Regulatory Liability-Reclass</v>
          </cell>
          <cell r="D397">
            <v>-1455416.56</v>
          </cell>
          <cell r="E397">
            <v>-1715750.36</v>
          </cell>
        </row>
        <row r="398">
          <cell r="B398">
            <v>2199400</v>
          </cell>
          <cell r="C398" t="str">
            <v>2199400 Deferred Gas - Amounts Payable to Customers</v>
          </cell>
          <cell r="D398">
            <v>-8940127.7300000004</v>
          </cell>
          <cell r="E398">
            <v>-24784910.280000001</v>
          </cell>
        </row>
        <row r="399">
          <cell r="B399">
            <v>2199800</v>
          </cell>
          <cell r="C399" t="str">
            <v>2199800 Rate Refund - Current Liability</v>
          </cell>
          <cell r="D399">
            <v>5966</v>
          </cell>
          <cell r="E399">
            <v>5966</v>
          </cell>
        </row>
        <row r="400">
          <cell r="B400" t="str">
            <v/>
          </cell>
          <cell r="C400" t="str">
            <v xml:space="preserve">  TOTAL REGULATORY LIABILITY - Current</v>
          </cell>
          <cell r="D400">
            <v>-10488867.35</v>
          </cell>
          <cell r="E400">
            <v>-26571151.07</v>
          </cell>
        </row>
        <row r="401">
          <cell r="B401" t="str">
            <v/>
          </cell>
          <cell r="C401" t="str">
            <v>OTHER ACCRUED EXPENSE</v>
          </cell>
          <cell r="D401"/>
          <cell r="E401"/>
        </row>
        <row r="402">
          <cell r="B402">
            <v>2112015</v>
          </cell>
          <cell r="C402" t="str">
            <v>2112015 A/P - Payroll W/H - 3rd Party</v>
          </cell>
          <cell r="D402">
            <v>-2672.03</v>
          </cell>
          <cell r="E402">
            <v>0</v>
          </cell>
        </row>
        <row r="403">
          <cell r="B403">
            <v>2112016</v>
          </cell>
          <cell r="C403" t="str">
            <v>2112016 A/P - Payroll W/H - FSA and Parking</v>
          </cell>
          <cell r="D403">
            <v>-28651.01</v>
          </cell>
          <cell r="E403">
            <v>-17885.990000000002</v>
          </cell>
        </row>
        <row r="404">
          <cell r="B404">
            <v>2114010</v>
          </cell>
          <cell r="C404" t="str">
            <v>2114010 Customer Deposits</v>
          </cell>
          <cell r="D404">
            <v>-1959766.73</v>
          </cell>
          <cell r="E404">
            <v>-2092521.71</v>
          </cell>
        </row>
        <row r="405">
          <cell r="B405">
            <v>2114020</v>
          </cell>
          <cell r="C405" t="str">
            <v>2114020 Customer Deposits - Manual</v>
          </cell>
          <cell r="D405">
            <v>-1687432.14</v>
          </cell>
          <cell r="E405">
            <v>-1689772.21</v>
          </cell>
        </row>
        <row r="406">
          <cell r="B406">
            <v>2141000</v>
          </cell>
          <cell r="C406" t="str">
            <v>2141000 Payroll Clearing</v>
          </cell>
          <cell r="D406">
            <v>-854859.44</v>
          </cell>
          <cell r="E406">
            <v>4045921.5</v>
          </cell>
        </row>
        <row r="407">
          <cell r="B407">
            <v>2141050</v>
          </cell>
          <cell r="C407" t="str">
            <v>2141050 Accrued Payroll</v>
          </cell>
          <cell r="D407">
            <v>-6050244.8899999997</v>
          </cell>
          <cell r="E407">
            <v>-8139711.1799999997</v>
          </cell>
        </row>
        <row r="408">
          <cell r="B408">
            <v>2141100</v>
          </cell>
          <cell r="C408" t="str">
            <v>2141100 Accrued Vacation</v>
          </cell>
          <cell r="D408">
            <v>-5592254.9199999999</v>
          </cell>
          <cell r="E408">
            <v>-6654038.5800000001</v>
          </cell>
        </row>
        <row r="409">
          <cell r="B409">
            <v>2141200</v>
          </cell>
          <cell r="C409" t="str">
            <v>2141200 Accrued Annual Incentive</v>
          </cell>
          <cell r="D409">
            <v>-8921980.9399999995</v>
          </cell>
          <cell r="E409">
            <v>-5682410.9299999997</v>
          </cell>
        </row>
        <row r="410">
          <cell r="B410">
            <v>2141300</v>
          </cell>
          <cell r="C410" t="str">
            <v>2141300 Accrued Other Incentive Pay</v>
          </cell>
          <cell r="D410">
            <v>-2061137.25</v>
          </cell>
          <cell r="E410">
            <v>-769137.25</v>
          </cell>
        </row>
        <row r="411">
          <cell r="B411">
            <v>2141450</v>
          </cell>
          <cell r="C411" t="str">
            <v>2141450 Accrued Payroll - Non-compete - ST</v>
          </cell>
          <cell r="D411">
            <v>-1593079</v>
          </cell>
          <cell r="E411">
            <v>-1593079</v>
          </cell>
        </row>
        <row r="412">
          <cell r="B412">
            <v>2190010</v>
          </cell>
          <cell r="C412" t="str">
            <v>2190010 Lease Obligation - Current</v>
          </cell>
          <cell r="D412">
            <v>-6446642.3399999999</v>
          </cell>
          <cell r="E412">
            <v>-6368799.3899999997</v>
          </cell>
        </row>
        <row r="413">
          <cell r="B413">
            <v>2191800</v>
          </cell>
          <cell r="C413" t="str">
            <v>2191800 Centralized Appropriations</v>
          </cell>
          <cell r="D413">
            <v>-404883.18</v>
          </cell>
          <cell r="E413">
            <v>-405892.84</v>
          </cell>
        </row>
        <row r="414">
          <cell r="B414">
            <v>2192037</v>
          </cell>
          <cell r="C414" t="str">
            <v>2192037 OPEB ME Benefit Oblig FAS 158 - Current</v>
          </cell>
          <cell r="D414">
            <v>-1367267</v>
          </cell>
          <cell r="E414">
            <v>-1367267</v>
          </cell>
        </row>
        <row r="415">
          <cell r="B415">
            <v>2192055</v>
          </cell>
          <cell r="C415" t="str">
            <v>2192055 Worker's Compensation Liability</v>
          </cell>
          <cell r="D415">
            <v>-785067</v>
          </cell>
          <cell r="E415">
            <v>-785067</v>
          </cell>
        </row>
        <row r="416">
          <cell r="B416">
            <v>2192060</v>
          </cell>
          <cell r="C416" t="str">
            <v>2192060 Reserve for IBNR/FBNP Hospitalization</v>
          </cell>
          <cell r="D416">
            <v>-101000</v>
          </cell>
          <cell r="E416">
            <v>-193400</v>
          </cell>
        </row>
        <row r="417">
          <cell r="B417">
            <v>2195026</v>
          </cell>
          <cell r="C417" t="str">
            <v>2195026 Rentals And Royalties - Suspended</v>
          </cell>
          <cell r="D417">
            <v>-15514.89</v>
          </cell>
          <cell r="E417">
            <v>-14617.89</v>
          </cell>
        </row>
        <row r="418">
          <cell r="B418">
            <v>2196010</v>
          </cell>
          <cell r="C418" t="str">
            <v>2196010 Asset Retirement Obligation-Current</v>
          </cell>
          <cell r="D418">
            <v>-2142339.15</v>
          </cell>
          <cell r="E418">
            <v>-2111099.7000000002</v>
          </cell>
        </row>
        <row r="419">
          <cell r="B419">
            <v>2199235</v>
          </cell>
          <cell r="C419" t="str">
            <v>2199235 BFR Fund Payable - Commercial</v>
          </cell>
          <cell r="D419">
            <v>-1243107.03</v>
          </cell>
          <cell r="E419">
            <v>-1222973.04</v>
          </cell>
        </row>
        <row r="420">
          <cell r="B420">
            <v>2199250</v>
          </cell>
          <cell r="C420" t="str">
            <v>2199250 Provision for Warranties</v>
          </cell>
          <cell r="D420">
            <v>-944750.42</v>
          </cell>
          <cell r="E420">
            <v>-836871.5</v>
          </cell>
        </row>
        <row r="421">
          <cell r="B421">
            <v>2199285</v>
          </cell>
          <cell r="C421" t="str">
            <v>2199285 Pooling &amp; BBA Gas Imbalance Payable</v>
          </cell>
          <cell r="D421">
            <v>-215245.58</v>
          </cell>
          <cell r="E421">
            <v>-417687.27</v>
          </cell>
        </row>
        <row r="422">
          <cell r="B422">
            <v>2199290</v>
          </cell>
          <cell r="C422" t="str">
            <v>2199290 Pipeline Exchange Gas Imbalance Payable</v>
          </cell>
          <cell r="D422">
            <v>-15620.45</v>
          </cell>
          <cell r="E422">
            <v>-39957.39</v>
          </cell>
        </row>
        <row r="423">
          <cell r="B423">
            <v>2199410</v>
          </cell>
          <cell r="C423" t="str">
            <v>2199410 Deferred Revenue - Current</v>
          </cell>
          <cell r="D423">
            <v>-339956.82</v>
          </cell>
          <cell r="E423">
            <v>-342962.16</v>
          </cell>
        </row>
        <row r="424">
          <cell r="B424">
            <v>2199430</v>
          </cell>
          <cell r="C424" t="str">
            <v>2199430 A/P-Deferred Revenue-ProtectPrgm-Recon</v>
          </cell>
          <cell r="D424">
            <v>-348030.61</v>
          </cell>
          <cell r="E424">
            <v>-336280.04</v>
          </cell>
        </row>
        <row r="425">
          <cell r="B425">
            <v>2199440</v>
          </cell>
          <cell r="C425" t="str">
            <v>2199440 Misc C&amp;A Liabilities - Marketing Assistance Progrm</v>
          </cell>
          <cell r="D425">
            <v>-185037.61</v>
          </cell>
          <cell r="E425">
            <v>-227737.61</v>
          </cell>
        </row>
        <row r="426">
          <cell r="B426">
            <v>2199510</v>
          </cell>
          <cell r="C426" t="str">
            <v>2199510 Deferred Credit - Current</v>
          </cell>
          <cell r="D426">
            <v>-705081.45</v>
          </cell>
          <cell r="E426">
            <v>-933528.05</v>
          </cell>
        </row>
        <row r="427">
          <cell r="B427">
            <v>2199900</v>
          </cell>
          <cell r="C427" t="str">
            <v>2199900 Misc C&amp;A Liabilities</v>
          </cell>
          <cell r="D427">
            <v>-27810226.399999999</v>
          </cell>
          <cell r="E427">
            <v>-18839754.140000001</v>
          </cell>
        </row>
        <row r="428">
          <cell r="B428" t="str">
            <v/>
          </cell>
          <cell r="C428" t="str">
            <v xml:space="preserve">  TOTAL OTHER ACCRUED EXPENSE</v>
          </cell>
          <cell r="D428">
            <v>-71821848.280000001</v>
          </cell>
          <cell r="E428">
            <v>-57036530.369999997</v>
          </cell>
        </row>
        <row r="429">
          <cell r="B429" t="str">
            <v/>
          </cell>
          <cell r="C429" t="str">
            <v xml:space="preserve">  TOTAL CURRENT LIABILITIES</v>
          </cell>
          <cell r="D429">
            <v>-440446018.06999999</v>
          </cell>
          <cell r="E429">
            <v>-324603800.81</v>
          </cell>
        </row>
        <row r="430">
          <cell r="B430" t="str">
            <v/>
          </cell>
          <cell r="C430" t="str">
            <v>NONCURRENT LIABILITIES</v>
          </cell>
          <cell r="D430"/>
          <cell r="E430"/>
        </row>
        <row r="431">
          <cell r="B431" t="str">
            <v/>
          </cell>
          <cell r="C431" t="str">
            <v>CUST ADVANCES FOR CONSTR.</v>
          </cell>
          <cell r="D431"/>
          <cell r="E431"/>
        </row>
        <row r="432">
          <cell r="B432">
            <v>2199040</v>
          </cell>
          <cell r="C432" t="str">
            <v>2199040 Customer Advances for Construction</v>
          </cell>
          <cell r="D432">
            <v>-992673.91</v>
          </cell>
          <cell r="E432">
            <v>-536598.28</v>
          </cell>
        </row>
        <row r="433">
          <cell r="B433">
            <v>2291040</v>
          </cell>
          <cell r="C433" t="str">
            <v>2291040 Customer Advances for Construction - NC</v>
          </cell>
          <cell r="D433">
            <v>-129890</v>
          </cell>
          <cell r="E433">
            <v>-126070</v>
          </cell>
        </row>
        <row r="434">
          <cell r="B434" t="str">
            <v/>
          </cell>
          <cell r="C434" t="str">
            <v xml:space="preserve">  TOTAL CUST ADVANCES FOR CONSTR.</v>
          </cell>
          <cell r="D434">
            <v>-1122563.9099999999</v>
          </cell>
          <cell r="E434">
            <v>-662668.28</v>
          </cell>
        </row>
        <row r="435">
          <cell r="B435" t="str">
            <v/>
          </cell>
          <cell r="C435" t="str">
            <v>LONG TERM DEFERRED - FIT</v>
          </cell>
          <cell r="D435"/>
          <cell r="E435"/>
        </row>
        <row r="436">
          <cell r="B436">
            <v>1261010</v>
          </cell>
          <cell r="C436" t="str">
            <v>1261010 Accumulated Deferred FIT Asset - Non-Current</v>
          </cell>
          <cell r="D436">
            <v>80152939.450000003</v>
          </cell>
          <cell r="E436">
            <v>8423919.4499999993</v>
          </cell>
        </row>
        <row r="437">
          <cell r="B437">
            <v>1261020</v>
          </cell>
          <cell r="C437" t="str">
            <v>1261020 Accumulated Deferred FIT Asset - Excess Gross UPNC</v>
          </cell>
          <cell r="D437">
            <v>27116684</v>
          </cell>
          <cell r="E437">
            <v>27239197</v>
          </cell>
        </row>
        <row r="438">
          <cell r="B438">
            <v>1261999</v>
          </cell>
          <cell r="C438" t="str">
            <v>1261999 Accumulated Deferred FIT Asset - Non-Current - Rcl</v>
          </cell>
          <cell r="D438">
            <v>-132531629.59999999</v>
          </cell>
          <cell r="E438">
            <v>-35663116.450000003</v>
          </cell>
        </row>
        <row r="439">
          <cell r="B439">
            <v>2210010</v>
          </cell>
          <cell r="C439" t="str">
            <v>2210010 Accum Defd Plant Federal Income Tax Liab-Noncurr</v>
          </cell>
          <cell r="D439">
            <v>-221676337.44</v>
          </cell>
          <cell r="E439">
            <v>-221337541.44</v>
          </cell>
        </row>
        <row r="440">
          <cell r="B440">
            <v>2210020</v>
          </cell>
          <cell r="C440" t="str">
            <v>2210020 Accum Defd Other Federal Income Tax Liab-Noncurr</v>
          </cell>
          <cell r="D440">
            <v>-101940335.66</v>
          </cell>
          <cell r="E440">
            <v>13901359.34</v>
          </cell>
        </row>
        <row r="441">
          <cell r="B441">
            <v>2210999</v>
          </cell>
          <cell r="C441" t="str">
            <v>2210999 Accum Defd Federal Inc Tax Liab-NC-Reclass</v>
          </cell>
          <cell r="D441">
            <v>132531629.59999999</v>
          </cell>
          <cell r="E441">
            <v>35663116.450000003</v>
          </cell>
        </row>
        <row r="442">
          <cell r="B442" t="str">
            <v/>
          </cell>
          <cell r="C442" t="str">
            <v xml:space="preserve">  TOTAL LONG TERM DEFERRED - FIT</v>
          </cell>
          <cell r="D442">
            <v>-216347049.65000001</v>
          </cell>
          <cell r="E442">
            <v>-171773065.65000001</v>
          </cell>
        </row>
        <row r="443">
          <cell r="B443" t="str">
            <v/>
          </cell>
          <cell r="C443" t="str">
            <v>LONG TERM DEFERRED - SIT</v>
          </cell>
          <cell r="D443"/>
          <cell r="E443"/>
        </row>
        <row r="444">
          <cell r="B444">
            <v>1262010</v>
          </cell>
          <cell r="C444" t="str">
            <v>1262010 Accumulated Deferred SIT Asset - Non-Current</v>
          </cell>
          <cell r="D444">
            <v>50119350</v>
          </cell>
          <cell r="E444">
            <v>10958902</v>
          </cell>
        </row>
        <row r="445">
          <cell r="B445">
            <v>1262999</v>
          </cell>
          <cell r="C445" t="str">
            <v>1262999 Accumulated Deferred SIT Asset - Non-Current - Rcl</v>
          </cell>
          <cell r="D445">
            <v>-56076499</v>
          </cell>
          <cell r="E445">
            <v>-10958902</v>
          </cell>
        </row>
        <row r="446">
          <cell r="B446">
            <v>2211010</v>
          </cell>
          <cell r="C446" t="str">
            <v>2211010 Accum Defd Plant State Income Tax Liab-Noncurr</v>
          </cell>
          <cell r="D446">
            <v>-80014772</v>
          </cell>
          <cell r="E446">
            <v>-79689036</v>
          </cell>
        </row>
        <row r="447">
          <cell r="B447">
            <v>2211020</v>
          </cell>
          <cell r="C447" t="str">
            <v>2211020 Accum Defd Other State Income Tax Liab-Noncurr</v>
          </cell>
          <cell r="D447">
            <v>-36972366</v>
          </cell>
          <cell r="E447">
            <v>2522992</v>
          </cell>
        </row>
        <row r="448">
          <cell r="B448">
            <v>2211999</v>
          </cell>
          <cell r="C448" t="str">
            <v>2211999 Accum Defd State Inc Tax Liab-NC-Reclass</v>
          </cell>
          <cell r="D448">
            <v>56076499</v>
          </cell>
          <cell r="E448">
            <v>10958902</v>
          </cell>
        </row>
        <row r="449">
          <cell r="B449" t="str">
            <v/>
          </cell>
          <cell r="C449" t="str">
            <v xml:space="preserve">  TOTAL LONG TERM DEFERRED - SIT</v>
          </cell>
          <cell r="D449">
            <v>-66867788</v>
          </cell>
          <cell r="E449">
            <v>-66207142</v>
          </cell>
        </row>
        <row r="450">
          <cell r="B450" t="str">
            <v/>
          </cell>
          <cell r="C450" t="str">
            <v>REGULATORY LIABILITY</v>
          </cell>
          <cell r="D450"/>
          <cell r="E450"/>
        </row>
        <row r="451">
          <cell r="B451">
            <v>2220110</v>
          </cell>
          <cell r="C451" t="str">
            <v>2220110 Reg Liab - Excess Deferred Income Tax - NonCurrent</v>
          </cell>
          <cell r="D451">
            <v>-89142085.930000007</v>
          </cell>
          <cell r="E451">
            <v>-89072731.930000007</v>
          </cell>
        </row>
        <row r="452">
          <cell r="B452">
            <v>2220115</v>
          </cell>
          <cell r="C452" t="str">
            <v>2220115 Reg Liab - Excess DIT GU Pending Order</v>
          </cell>
          <cell r="D452">
            <v>-662198</v>
          </cell>
          <cell r="E452">
            <v>-564419</v>
          </cell>
        </row>
        <row r="453">
          <cell r="B453">
            <v>2220120</v>
          </cell>
          <cell r="C453" t="str">
            <v>2220120 Reg Liab - Excess DIT - Gross Up NC</v>
          </cell>
          <cell r="D453">
            <v>-26921119</v>
          </cell>
          <cell r="E453">
            <v>-27072509</v>
          </cell>
        </row>
        <row r="454">
          <cell r="B454">
            <v>2220125</v>
          </cell>
          <cell r="C454" t="str">
            <v>2220125 Reg Liab - Excess DIT - GU Pending Order</v>
          </cell>
          <cell r="D454">
            <v>-195567</v>
          </cell>
          <cell r="E454">
            <v>-166689</v>
          </cell>
        </row>
        <row r="455">
          <cell r="B455">
            <v>2220130</v>
          </cell>
          <cell r="C455" t="str">
            <v>2220130 Reg Liab - TCJA - Jan to June 2018</v>
          </cell>
          <cell r="D455">
            <v>-3087632</v>
          </cell>
          <cell r="E455">
            <v>-3087632</v>
          </cell>
        </row>
        <row r="456">
          <cell r="B456">
            <v>2220140</v>
          </cell>
          <cell r="C456" t="str">
            <v>2220140 Reg Liab - TCJA - July 2018 Fwd</v>
          </cell>
          <cell r="D456">
            <v>1153735.42</v>
          </cell>
          <cell r="E456">
            <v>132373.42000000001</v>
          </cell>
        </row>
        <row r="457">
          <cell r="B457">
            <v>2220150</v>
          </cell>
          <cell r="C457" t="str">
            <v>2220150 Reg Liab - TCJA - 2018 - Accrued Interest</v>
          </cell>
          <cell r="D457">
            <v>-416095</v>
          </cell>
          <cell r="E457">
            <v>-415646</v>
          </cell>
        </row>
        <row r="458">
          <cell r="B458">
            <v>2220160</v>
          </cell>
          <cell r="C458" t="str">
            <v>2220160 Reg Liab - DIT 2005 KY Rate Dec</v>
          </cell>
          <cell r="D458">
            <v>-0.32</v>
          </cell>
          <cell r="E458">
            <v>-0.32</v>
          </cell>
        </row>
        <row r="459">
          <cell r="B459">
            <v>2220170</v>
          </cell>
          <cell r="C459" t="str">
            <v>2220170 Reg Liab - 481a Benefit</v>
          </cell>
          <cell r="D459">
            <v>-155945356</v>
          </cell>
          <cell r="E459">
            <v>0</v>
          </cell>
        </row>
        <row r="460">
          <cell r="B460">
            <v>2220220</v>
          </cell>
          <cell r="C460" t="str">
            <v>2220220 Reg Liability - Pension Contribution</v>
          </cell>
          <cell r="D460">
            <v>-2774000</v>
          </cell>
          <cell r="E460">
            <v>0</v>
          </cell>
        </row>
        <row r="461">
          <cell r="B461">
            <v>2220260</v>
          </cell>
          <cell r="C461" t="str">
            <v>2220260 Reg Liab - Cost of Removal</v>
          </cell>
          <cell r="D461">
            <v>-833377.17</v>
          </cell>
          <cell r="E461">
            <v>-803932.45</v>
          </cell>
        </row>
        <row r="462">
          <cell r="B462" t="str">
            <v/>
          </cell>
          <cell r="C462" t="str">
            <v xml:space="preserve">  TOTAL REGULATORY LIABILITY</v>
          </cell>
          <cell r="D462">
            <v>-278823695</v>
          </cell>
          <cell r="E462">
            <v>-121051186.28</v>
          </cell>
        </row>
        <row r="463">
          <cell r="B463">
            <v>2296010</v>
          </cell>
          <cell r="C463" t="str">
            <v>2296010 Asset Retirement Obligation - Non-Current</v>
          </cell>
          <cell r="D463">
            <v>-50927124.369999997</v>
          </cell>
          <cell r="E463">
            <v>-50125420.490000002</v>
          </cell>
        </row>
        <row r="464">
          <cell r="B464" t="str">
            <v/>
          </cell>
          <cell r="C464" t="str">
            <v xml:space="preserve">  TOTAL ASSET RETIREMENT OBLIGATIONS</v>
          </cell>
          <cell r="D464">
            <v>-50927124.369999997</v>
          </cell>
          <cell r="E464">
            <v>-50125420.490000002</v>
          </cell>
        </row>
        <row r="465">
          <cell r="B465">
            <v>2290020</v>
          </cell>
          <cell r="C465" t="str">
            <v>2290020 Lease Obligation - Noncurrent</v>
          </cell>
          <cell r="D465">
            <v>-46436569.950000003</v>
          </cell>
          <cell r="E465">
            <v>-48053577.920000002</v>
          </cell>
        </row>
        <row r="466">
          <cell r="B466" t="str">
            <v/>
          </cell>
          <cell r="C466" t="str">
            <v xml:space="preserve">  TOTAL NON-CURRENT OPERATING LEASES</v>
          </cell>
          <cell r="D466">
            <v>-46436569.950000003</v>
          </cell>
          <cell r="E466">
            <v>-48053577.920000002</v>
          </cell>
        </row>
        <row r="467">
          <cell r="B467">
            <v>2291500</v>
          </cell>
          <cell r="C467" t="str">
            <v>2291500 Noncurrent Liab-TWP Pension Benefit Obligation</v>
          </cell>
          <cell r="D467">
            <v>-2035847</v>
          </cell>
          <cell r="E467">
            <v>-2636649</v>
          </cell>
        </row>
        <row r="468">
          <cell r="B468">
            <v>2291505</v>
          </cell>
          <cell r="C468" t="str">
            <v>2291505 Noncurrent Liab-EGC Pension Benefit Obligation</v>
          </cell>
          <cell r="D468">
            <v>-4729197</v>
          </cell>
          <cell r="E468">
            <v>-5128984</v>
          </cell>
        </row>
        <row r="469">
          <cell r="B469">
            <v>2291506</v>
          </cell>
          <cell r="C469" t="str">
            <v>2291506 Noncurrent Liab-PNG Cos Pension Benefit Obligation</v>
          </cell>
          <cell r="D469">
            <v>-18991867</v>
          </cell>
          <cell r="E469">
            <v>-17696205</v>
          </cell>
        </row>
        <row r="470">
          <cell r="B470">
            <v>2291507</v>
          </cell>
          <cell r="C470" t="str">
            <v>2291507 Noncurrent Liab-Delta Pension Benefit Obligation</v>
          </cell>
          <cell r="D470">
            <v>-2347009</v>
          </cell>
          <cell r="E470">
            <v>-2336866</v>
          </cell>
        </row>
        <row r="471">
          <cell r="B471">
            <v>2291510</v>
          </cell>
          <cell r="C471" t="str">
            <v>2291510 OPEB EGC 158 Benefit Obligation - Non Current</v>
          </cell>
          <cell r="D471">
            <v>-9128017.4900000002</v>
          </cell>
          <cell r="E471">
            <v>-9208754.0600000005</v>
          </cell>
        </row>
        <row r="472">
          <cell r="B472" t="str">
            <v/>
          </cell>
          <cell r="C472" t="str">
            <v xml:space="preserve">  TOTAL PENSION AND OPEB LIABILITIES</v>
          </cell>
          <cell r="D472">
            <v>-37231937.490000002</v>
          </cell>
          <cell r="E472">
            <v>-37007458.060000002</v>
          </cell>
        </row>
        <row r="473">
          <cell r="B473">
            <v>2290010</v>
          </cell>
          <cell r="C473" t="str">
            <v>2290010 Deferred Lease Obligation - Noncurr</v>
          </cell>
          <cell r="D473">
            <v>-2335609.77</v>
          </cell>
          <cell r="E473">
            <v>-2378983.44</v>
          </cell>
        </row>
        <row r="474">
          <cell r="B474">
            <v>2291010</v>
          </cell>
          <cell r="C474" t="str">
            <v>2291010 Noncurrent Liab - Workers Compensation Reserve</v>
          </cell>
          <cell r="D474">
            <v>-2467051.12</v>
          </cell>
          <cell r="E474">
            <v>-3788434.81</v>
          </cell>
        </row>
        <row r="475">
          <cell r="B475">
            <v>2291080</v>
          </cell>
          <cell r="C475" t="str">
            <v>2291080 Deferred Compensation - Executives</v>
          </cell>
          <cell r="D475">
            <v>-1414493.47</v>
          </cell>
          <cell r="E475">
            <v>-1349035.61</v>
          </cell>
        </row>
        <row r="476">
          <cell r="B476">
            <v>2291300</v>
          </cell>
          <cell r="C476" t="str">
            <v>2291300 Accrued Other Incentive Pay-LT</v>
          </cell>
          <cell r="D476">
            <v>-528779.19999999995</v>
          </cell>
          <cell r="E476">
            <v>-528779.19999999995</v>
          </cell>
        </row>
        <row r="477">
          <cell r="B477">
            <v>2291450</v>
          </cell>
          <cell r="C477" t="str">
            <v>2291450 Accrued Payroll - Non-compete - LT</v>
          </cell>
          <cell r="D477">
            <v>-1605553.85</v>
          </cell>
          <cell r="E477">
            <v>-2516796.11</v>
          </cell>
        </row>
        <row r="478">
          <cell r="B478">
            <v>2299015</v>
          </cell>
          <cell r="C478" t="str">
            <v>2299015 Accumulated Provision - BFR Rider</v>
          </cell>
          <cell r="D478">
            <v>-95894.38</v>
          </cell>
          <cell r="E478">
            <v>-95894.38</v>
          </cell>
        </row>
        <row r="479">
          <cell r="B479">
            <v>2299025</v>
          </cell>
          <cell r="C479" t="str">
            <v>2299025 Accumulated Provision For Injuries &amp; Damages</v>
          </cell>
          <cell r="D479">
            <v>-2485400</v>
          </cell>
          <cell r="E479">
            <v>-2485400</v>
          </cell>
        </row>
        <row r="480">
          <cell r="B480">
            <v>2299200</v>
          </cell>
          <cell r="C480" t="str">
            <v>2299200 Deferred Credit - Non Current</v>
          </cell>
          <cell r="D480">
            <v>-2326108.84</v>
          </cell>
          <cell r="E480">
            <v>-3382248.04</v>
          </cell>
        </row>
        <row r="481">
          <cell r="B481">
            <v>2299250</v>
          </cell>
          <cell r="C481" t="str">
            <v>2299250 Accrued Other Liabilities - Non Current</v>
          </cell>
          <cell r="D481">
            <v>-3359892.45</v>
          </cell>
          <cell r="E481">
            <v>-1421223.93</v>
          </cell>
        </row>
        <row r="482">
          <cell r="B482" t="str">
            <v/>
          </cell>
          <cell r="C482" t="str">
            <v xml:space="preserve"> TOTAL OTHER (NC Liab)</v>
          </cell>
          <cell r="D482">
            <v>-16618783.08</v>
          </cell>
          <cell r="E482">
            <v>-17946795.52</v>
          </cell>
        </row>
        <row r="483">
          <cell r="B483" t="str">
            <v/>
          </cell>
          <cell r="C483" t="str">
            <v xml:space="preserve">  NONCURRRENT LIABILITIES SUBTOTAL</v>
          </cell>
          <cell r="D483">
            <v>-714375511.45000005</v>
          </cell>
          <cell r="E483">
            <v>-512827314.19999999</v>
          </cell>
        </row>
        <row r="484">
          <cell r="B484" t="str">
            <v/>
          </cell>
          <cell r="C484" t="str">
            <v xml:space="preserve">  TOTAL LIABILITIES &amp; CAPITAL</v>
          </cell>
          <cell r="D484">
            <v>-5618723313.4700003</v>
          </cell>
          <cell r="E484">
            <v>-5330218343.4399996</v>
          </cell>
        </row>
        <row r="485">
          <cell r="B485" t="str">
            <v/>
          </cell>
          <cell r="C485" t="str">
            <v/>
          </cell>
          <cell r="D485">
            <v>0</v>
          </cell>
          <cell r="E485">
            <v>0</v>
          </cell>
        </row>
        <row r="486">
          <cell r="B486" t="str">
            <v/>
          </cell>
          <cell r="C486" t="str">
            <v/>
          </cell>
          <cell r="D486">
            <v>667099975.88</v>
          </cell>
          <cell r="E486">
            <v>539989591.30999994</v>
          </cell>
        </row>
        <row r="487">
          <cell r="B487"/>
          <cell r="D487"/>
          <cell r="E487"/>
        </row>
        <row r="488">
          <cell r="B488"/>
          <cell r="D488"/>
          <cell r="E488"/>
        </row>
        <row r="489">
          <cell r="B489"/>
          <cell r="C489" t="str">
            <v>Ledger</v>
          </cell>
          <cell r="D489"/>
          <cell r="E489"/>
        </row>
        <row r="490">
          <cell r="B490"/>
          <cell r="C490" t="str">
            <v>Currency type Company code currency</v>
          </cell>
          <cell r="D490"/>
          <cell r="E490"/>
        </row>
        <row r="491">
          <cell r="B491"/>
          <cell r="C491" t="str">
            <v>Amounts in United States Dollar</v>
          </cell>
          <cell r="D491"/>
          <cell r="E491"/>
        </row>
        <row r="492">
          <cell r="B492"/>
          <cell r="C492" t="str">
            <v>Reporting periods</v>
          </cell>
          <cell r="D492"/>
          <cell r="E492"/>
        </row>
        <row r="493">
          <cell r="B493"/>
          <cell r="C493" t="str">
            <v>Comparison periods</v>
          </cell>
          <cell r="D493"/>
          <cell r="E493"/>
        </row>
        <row r="494">
          <cell r="B494"/>
          <cell r="D494"/>
          <cell r="E494"/>
        </row>
        <row r="495">
          <cell r="B495" t="str">
            <v>Account Number</v>
          </cell>
          <cell r="C495" t="str">
            <v>Text for B/S P&amp;L Item</v>
          </cell>
          <cell r="D495" t="str">
            <v>Total of Reporting Period</v>
          </cell>
          <cell r="E495" t="str">
            <v>Total of the Comparison Period</v>
          </cell>
        </row>
        <row r="496">
          <cell r="B496" t="str">
            <v/>
          </cell>
          <cell r="C496" t="str">
            <v/>
          </cell>
          <cell r="D496">
            <v>-234157133.53999999</v>
          </cell>
          <cell r="E496">
            <v>-433021851.10000002</v>
          </cell>
        </row>
        <row r="497">
          <cell r="B497" t="str">
            <v/>
          </cell>
          <cell r="C497" t="str">
            <v>OPERATING INCOME</v>
          </cell>
          <cell r="D497"/>
          <cell r="E497"/>
        </row>
        <row r="498">
          <cell r="B498" t="str">
            <v/>
          </cell>
          <cell r="C498" t="str">
            <v>OPERATING REVENUE</v>
          </cell>
          <cell r="D498"/>
          <cell r="E498"/>
        </row>
        <row r="499">
          <cell r="B499" t="str">
            <v/>
          </cell>
          <cell r="C499" t="str">
            <v>UTILITY REVENUE</v>
          </cell>
          <cell r="D499"/>
          <cell r="E499"/>
        </row>
        <row r="500">
          <cell r="B500">
            <v>4111010</v>
          </cell>
          <cell r="C500" t="str">
            <v>4111010 Residential Gas Sales - Billed</v>
          </cell>
          <cell r="D500">
            <v>-364388175.42000002</v>
          </cell>
          <cell r="E500">
            <v>-318750368.47000003</v>
          </cell>
        </row>
        <row r="501">
          <cell r="B501">
            <v>4111020</v>
          </cell>
          <cell r="C501" t="str">
            <v>4111020 Residential Gas Sales - Unbilled</v>
          </cell>
          <cell r="D501">
            <v>37600270.32</v>
          </cell>
          <cell r="E501">
            <v>38876334.130000003</v>
          </cell>
        </row>
        <row r="502">
          <cell r="B502">
            <v>4112010</v>
          </cell>
          <cell r="C502" t="str">
            <v>4112010 Commercial Gas Sales - Billed</v>
          </cell>
          <cell r="D502">
            <v>-60927558.140000001</v>
          </cell>
          <cell r="E502">
            <v>-53098871.75</v>
          </cell>
        </row>
        <row r="503">
          <cell r="B503">
            <v>4112020</v>
          </cell>
          <cell r="C503" t="str">
            <v>4112020 Commercial Gas Sales - Unbilled</v>
          </cell>
          <cell r="D503">
            <v>6722676.0899999999</v>
          </cell>
          <cell r="E503">
            <v>6887287.5499999998</v>
          </cell>
        </row>
        <row r="504">
          <cell r="B504">
            <v>4113010</v>
          </cell>
          <cell r="C504" t="str">
            <v>4113010 Industrial Gas Sales - Billed</v>
          </cell>
          <cell r="D504">
            <v>-8115986.4100000001</v>
          </cell>
          <cell r="E504">
            <v>-6690232.9100000001</v>
          </cell>
        </row>
        <row r="505">
          <cell r="B505">
            <v>4113020</v>
          </cell>
          <cell r="C505" t="str">
            <v>4113020 Industrial Gas Sales - Unbilled</v>
          </cell>
          <cell r="D505">
            <v>935745.13</v>
          </cell>
          <cell r="E505">
            <v>916589.18</v>
          </cell>
        </row>
        <row r="506">
          <cell r="B506">
            <v>4113110</v>
          </cell>
          <cell r="C506" t="str">
            <v>4113110 Regulated Sales for Resale-Gas-Comm-NGV</v>
          </cell>
          <cell r="D506">
            <v>-19499.650000000001</v>
          </cell>
          <cell r="E506">
            <v>-13953.71</v>
          </cell>
        </row>
        <row r="507">
          <cell r="B507">
            <v>4113115</v>
          </cell>
          <cell r="C507" t="str">
            <v>4113115 Regulated Sales for Resale-Gas-Transportation</v>
          </cell>
          <cell r="D507">
            <v>-3432552.67</v>
          </cell>
          <cell r="E507">
            <v>-3167224.46</v>
          </cell>
        </row>
        <row r="508">
          <cell r="B508">
            <v>4113210</v>
          </cell>
          <cell r="C508" t="str">
            <v>4113210 Migration Rider Revenues</v>
          </cell>
          <cell r="D508">
            <v>0.56999999999999995</v>
          </cell>
          <cell r="E508">
            <v>0.56999999999999995</v>
          </cell>
        </row>
        <row r="509">
          <cell r="B509">
            <v>4113211</v>
          </cell>
          <cell r="C509" t="str">
            <v>4113211 Over/Under Recovery Revenues</v>
          </cell>
          <cell r="D509">
            <v>-183059.5</v>
          </cell>
          <cell r="E509">
            <v>-123089.68</v>
          </cell>
        </row>
        <row r="510">
          <cell r="B510">
            <v>4113212</v>
          </cell>
          <cell r="C510" t="str">
            <v>4113212 Over/Under Recovery Revenues - Unbilled</v>
          </cell>
          <cell r="D510">
            <v>-14149.16</v>
          </cell>
          <cell r="E510">
            <v>-12192.57</v>
          </cell>
        </row>
        <row r="511">
          <cell r="B511">
            <v>4115010</v>
          </cell>
          <cell r="C511" t="str">
            <v>4115010 Forfeited Discounts - Gas</v>
          </cell>
          <cell r="D511">
            <v>-4972446.0999999996</v>
          </cell>
          <cell r="E511">
            <v>-3447426.42</v>
          </cell>
        </row>
        <row r="512">
          <cell r="B512">
            <v>4115040</v>
          </cell>
          <cell r="C512" t="str">
            <v>4115040 Misc Gas Service Revenues</v>
          </cell>
          <cell r="D512">
            <v>-146181.85999999999</v>
          </cell>
          <cell r="E512">
            <v>-113712.82</v>
          </cell>
        </row>
        <row r="513">
          <cell r="B513">
            <v>4115050</v>
          </cell>
          <cell r="C513" t="str">
            <v>4115050 Other Miscellaneous Service Revenues</v>
          </cell>
          <cell r="D513">
            <v>-122940</v>
          </cell>
          <cell r="E513">
            <v>-70045</v>
          </cell>
        </row>
        <row r="514">
          <cell r="B514">
            <v>4116240</v>
          </cell>
          <cell r="C514" t="str">
            <v>4116240 Rev From Trans of Gas-Distr Facil-Commercial</v>
          </cell>
          <cell r="D514">
            <v>-59550855.75</v>
          </cell>
          <cell r="E514">
            <v>-51360694.299999997</v>
          </cell>
        </row>
        <row r="515">
          <cell r="B515">
            <v>4116241</v>
          </cell>
          <cell r="C515" t="str">
            <v>4116241 Rev From Trans of Gas-Distr Facil-Commercial-Unbil</v>
          </cell>
          <cell r="D515">
            <v>3836850.35</v>
          </cell>
          <cell r="E515">
            <v>4000016.8</v>
          </cell>
        </row>
        <row r="516">
          <cell r="B516">
            <v>4116250</v>
          </cell>
          <cell r="C516" t="str">
            <v>4116250 Rev From Trans of Gas-Distr Facil-Commercial-NGPV</v>
          </cell>
          <cell r="D516">
            <v>-1742698.63</v>
          </cell>
          <cell r="E516">
            <v>-1142674.1299999999</v>
          </cell>
        </row>
        <row r="517">
          <cell r="B517">
            <v>4116260</v>
          </cell>
          <cell r="C517" t="str">
            <v>4116260 Rev From Trans of Gas-Distr Facil-Industrial</v>
          </cell>
          <cell r="D517">
            <v>-30558616.27</v>
          </cell>
          <cell r="E517">
            <v>-21053010.170000002</v>
          </cell>
        </row>
        <row r="518">
          <cell r="B518">
            <v>4116261</v>
          </cell>
          <cell r="C518" t="str">
            <v>4116261 Rev From Trans of Gas-Distr Facil-Industrial-Unbil</v>
          </cell>
          <cell r="D518">
            <v>40426.76</v>
          </cell>
          <cell r="E518">
            <v>43227.61</v>
          </cell>
        </row>
        <row r="519">
          <cell r="B519">
            <v>4116270</v>
          </cell>
          <cell r="C519" t="str">
            <v>4116270 Rev From Trans of Gas-Distr Facil-Off System</v>
          </cell>
          <cell r="D519">
            <v>-775255.02</v>
          </cell>
          <cell r="E519">
            <v>-537459.62</v>
          </cell>
        </row>
        <row r="520">
          <cell r="B520">
            <v>4116278</v>
          </cell>
          <cell r="C520" t="str">
            <v>4116278 Rev From Trans of Gas-Off System-Affil-1800</v>
          </cell>
          <cell r="D520">
            <v>0</v>
          </cell>
          <cell r="E520">
            <v>0</v>
          </cell>
        </row>
        <row r="521">
          <cell r="B521">
            <v>4116280</v>
          </cell>
          <cell r="C521" t="str">
            <v>4116280 Rev From Trans of Gas-Distr Facil-Residential</v>
          </cell>
          <cell r="D521">
            <v>-53474508.369999997</v>
          </cell>
          <cell r="E521">
            <v>-46360575.909999996</v>
          </cell>
        </row>
        <row r="522">
          <cell r="B522">
            <v>4116281</v>
          </cell>
          <cell r="C522" t="str">
            <v>4116281 Rev From Trans of Gas-Distr Facil-Residential-Unbl</v>
          </cell>
          <cell r="D522">
            <v>4533652.67</v>
          </cell>
          <cell r="E522">
            <v>4702705.6500000004</v>
          </cell>
        </row>
        <row r="523">
          <cell r="B523">
            <v>4116290</v>
          </cell>
          <cell r="C523" t="str">
            <v>4116290 Rev From Trans of Gas-Distr Facil-Affil-1000-Peopl</v>
          </cell>
          <cell r="D523">
            <v>0</v>
          </cell>
          <cell r="E523">
            <v>0</v>
          </cell>
        </row>
        <row r="524">
          <cell r="B524">
            <v>4116297</v>
          </cell>
          <cell r="C524" t="str">
            <v>4116297 Rev From Trans of Gas-Distr Facil-Affil-1700-DR</v>
          </cell>
          <cell r="D524">
            <v>0</v>
          </cell>
          <cell r="E524">
            <v>0</v>
          </cell>
        </row>
        <row r="525">
          <cell r="B525">
            <v>4117830</v>
          </cell>
          <cell r="C525" t="str">
            <v>4117830 Rent From Gas Property-Nonaffiliated</v>
          </cell>
          <cell r="D525">
            <v>-269077.8</v>
          </cell>
          <cell r="E525">
            <v>-182006.79</v>
          </cell>
        </row>
        <row r="526">
          <cell r="B526">
            <v>4118150</v>
          </cell>
          <cell r="C526" t="str">
            <v>4118150 Oth Gas Rev-Miscellaneous</v>
          </cell>
          <cell r="D526">
            <v>-462.5</v>
          </cell>
          <cell r="E526">
            <v>-287.5</v>
          </cell>
        </row>
        <row r="527">
          <cell r="B527">
            <v>4118160</v>
          </cell>
          <cell r="C527" t="str">
            <v>4118160 Oth Gas Rev-Miscellaneous-Direct Customer Cashouts</v>
          </cell>
          <cell r="D527">
            <v>-94288.74</v>
          </cell>
          <cell r="E527">
            <v>-38229.75</v>
          </cell>
        </row>
        <row r="528">
          <cell r="B528">
            <v>4118180</v>
          </cell>
          <cell r="C528" t="str">
            <v>4118180 Oth Gas Rev-Pooling &amp; Metering-Nonaffil-Billed</v>
          </cell>
          <cell r="D528">
            <v>-327380.44</v>
          </cell>
          <cell r="E528">
            <v>-233855.22</v>
          </cell>
        </row>
        <row r="529">
          <cell r="B529">
            <v>4118250</v>
          </cell>
          <cell r="C529" t="str">
            <v>4118250 Oth Gas Rev-Royalties-Nonaffiliated-Miscellaneous</v>
          </cell>
          <cell r="D529">
            <v>-542.54</v>
          </cell>
          <cell r="E529">
            <v>-296.35000000000002</v>
          </cell>
        </row>
        <row r="530">
          <cell r="B530">
            <v>4118320</v>
          </cell>
          <cell r="C530" t="str">
            <v>4118320 Oth Gas Rev-Production &amp; Gathering-Nonaffiliated</v>
          </cell>
          <cell r="D530">
            <v>-194998.83</v>
          </cell>
          <cell r="E530">
            <v>-141643.54999999999</v>
          </cell>
        </row>
        <row r="531">
          <cell r="B531">
            <v>4118350</v>
          </cell>
          <cell r="C531" t="str">
            <v>4118350 Oth Gas Rev-Transp Gathering-Nonaffiliated</v>
          </cell>
          <cell r="D531">
            <v>-5257638.2</v>
          </cell>
          <cell r="E531">
            <v>-3369144.86</v>
          </cell>
        </row>
        <row r="532">
          <cell r="B532">
            <v>4118500</v>
          </cell>
          <cell r="C532" t="str">
            <v>4118500 Provision for Rate Refunds</v>
          </cell>
          <cell r="D532">
            <v>176102.01</v>
          </cell>
          <cell r="E532">
            <v>560786.77</v>
          </cell>
        </row>
        <row r="533">
          <cell r="B533">
            <v>4309190</v>
          </cell>
          <cell r="C533" t="str">
            <v>4309190 Other Miscellaneous Revenues</v>
          </cell>
          <cell r="D533">
            <v>-41590.29</v>
          </cell>
          <cell r="E533">
            <v>-41591.64</v>
          </cell>
        </row>
        <row r="534">
          <cell r="B534" t="str">
            <v/>
          </cell>
          <cell r="C534" t="str">
            <v xml:space="preserve">  TOTAL UTILITY REVENUE</v>
          </cell>
          <cell r="D534">
            <v>-540764738.38999999</v>
          </cell>
          <cell r="E534">
            <v>-453961639.31999999</v>
          </cell>
        </row>
        <row r="535">
          <cell r="B535" t="str">
            <v/>
          </cell>
          <cell r="C535" t="str">
            <v>OTHER OPERATIONS SALES</v>
          </cell>
          <cell r="D535"/>
          <cell r="E535"/>
        </row>
        <row r="536">
          <cell r="B536">
            <v>4115020</v>
          </cell>
          <cell r="C536" t="str">
            <v>4115020 Warranty and Protection Program Revenues</v>
          </cell>
          <cell r="D536">
            <v>-5061896.5999999996</v>
          </cell>
          <cell r="E536">
            <v>-3301690</v>
          </cell>
        </row>
        <row r="537">
          <cell r="B537">
            <v>4117560</v>
          </cell>
          <cell r="C537" t="str">
            <v>4117560 Oil Sales</v>
          </cell>
          <cell r="D537">
            <v>-38886.54</v>
          </cell>
          <cell r="E537">
            <v>-20821.009999999998</v>
          </cell>
        </row>
        <row r="538">
          <cell r="B538">
            <v>4118360</v>
          </cell>
          <cell r="C538" t="str">
            <v>4118360 Oth Gas Rev-Agency Program</v>
          </cell>
          <cell r="D538">
            <v>-2469303.75</v>
          </cell>
          <cell r="E538">
            <v>-2303447.2799999998</v>
          </cell>
        </row>
        <row r="539">
          <cell r="B539">
            <v>4118361</v>
          </cell>
          <cell r="C539" t="str">
            <v>4118361 Oth Gas Rev-Agency Program - Unbilled</v>
          </cell>
          <cell r="D539">
            <v>316645.28999999998</v>
          </cell>
          <cell r="E539">
            <v>315032.55</v>
          </cell>
        </row>
        <row r="540">
          <cell r="B540">
            <v>4220011</v>
          </cell>
          <cell r="C540" t="str">
            <v>4220011 Off-System Sales-1307f Non-Revenue Sharing</v>
          </cell>
          <cell r="D540">
            <v>-10513605.039999999</v>
          </cell>
          <cell r="E540">
            <v>-8136534.2400000002</v>
          </cell>
        </row>
        <row r="541">
          <cell r="B541">
            <v>4220057</v>
          </cell>
          <cell r="C541" t="str">
            <v>4220057 Non-Regulated Gas Sales-Affil-1700-Delta Resources</v>
          </cell>
          <cell r="D541">
            <v>0</v>
          </cell>
          <cell r="E541">
            <v>0</v>
          </cell>
        </row>
        <row r="542">
          <cell r="B542">
            <v>4222010</v>
          </cell>
          <cell r="C542" t="str">
            <v>4222010 Non-Regulated Commercial Gas Sales - Billed</v>
          </cell>
          <cell r="D542">
            <v>-1836685.05</v>
          </cell>
          <cell r="E542">
            <v>-1406875.17</v>
          </cell>
        </row>
        <row r="543">
          <cell r="B543">
            <v>4305035</v>
          </cell>
          <cell r="C543" t="str">
            <v>4305035 Revenues from M &amp; J and Contract Work</v>
          </cell>
          <cell r="D543">
            <v>-20683.2</v>
          </cell>
          <cell r="E543">
            <v>-12614.01</v>
          </cell>
        </row>
        <row r="544">
          <cell r="B544">
            <v>4305050</v>
          </cell>
          <cell r="C544" t="str">
            <v>4305050 Royalty Income</v>
          </cell>
          <cell r="D544">
            <v>-5662.36</v>
          </cell>
          <cell r="E544">
            <v>-4070.89</v>
          </cell>
        </row>
        <row r="545">
          <cell r="B545">
            <v>4998000</v>
          </cell>
          <cell r="C545" t="str">
            <v>4998000 Svc Co Only-Associated Company Operating Revenue</v>
          </cell>
          <cell r="D545">
            <v>0</v>
          </cell>
          <cell r="E545">
            <v>0</v>
          </cell>
        </row>
        <row r="546">
          <cell r="B546">
            <v>4998010</v>
          </cell>
          <cell r="C546" t="str">
            <v>4998010 Svc Co Only-Associated Co Oper Revenue-Essential</v>
          </cell>
          <cell r="D546">
            <v>-972058.08</v>
          </cell>
          <cell r="E546">
            <v>-416542.06</v>
          </cell>
        </row>
        <row r="547">
          <cell r="B547">
            <v>4999051</v>
          </cell>
          <cell r="C547" t="str">
            <v>4999051 Inter-Co Operating Revenue-1200-Peoples Gas WV</v>
          </cell>
          <cell r="D547">
            <v>0</v>
          </cell>
          <cell r="E547">
            <v>0</v>
          </cell>
        </row>
        <row r="548">
          <cell r="B548">
            <v>4999052</v>
          </cell>
          <cell r="C548" t="str">
            <v>4999052 Inter-Co Operating Revenue-1300-Peoples Gas KY</v>
          </cell>
          <cell r="D548">
            <v>0</v>
          </cell>
          <cell r="E548">
            <v>0</v>
          </cell>
        </row>
        <row r="549">
          <cell r="B549">
            <v>4999055</v>
          </cell>
          <cell r="C549" t="str">
            <v>4999055 Inter-Co Operating Revenue-3100-Peoples TWP</v>
          </cell>
          <cell r="D549">
            <v>0</v>
          </cell>
          <cell r="E549">
            <v>0</v>
          </cell>
        </row>
        <row r="550">
          <cell r="B550">
            <v>6199900</v>
          </cell>
          <cell r="C550" t="str">
            <v>6199900 Other Income - Miscellaneous</v>
          </cell>
          <cell r="D550">
            <v>-3823.54</v>
          </cell>
          <cell r="E550">
            <v>-2695.84</v>
          </cell>
        </row>
        <row r="551">
          <cell r="B551" t="str">
            <v/>
          </cell>
          <cell r="C551" t="str">
            <v xml:space="preserve">  TOTAL OTHER OPERATIONS SALES</v>
          </cell>
          <cell r="D551">
            <v>-20605958.870000001</v>
          </cell>
          <cell r="E551">
            <v>-15290257.949999999</v>
          </cell>
        </row>
        <row r="552">
          <cell r="B552" t="str">
            <v/>
          </cell>
          <cell r="C552" t="str">
            <v xml:space="preserve">  TOTAL OPERATING REVENUE</v>
          </cell>
          <cell r="D552">
            <v>-561370697.25999999</v>
          </cell>
          <cell r="E552">
            <v>-469251897.26999998</v>
          </cell>
        </row>
        <row r="553">
          <cell r="B553" t="str">
            <v/>
          </cell>
          <cell r="C553" t="str">
            <v>UTILITY COSTS &amp; EXPENSES</v>
          </cell>
          <cell r="D553"/>
          <cell r="E553"/>
        </row>
        <row r="554">
          <cell r="B554" t="str">
            <v/>
          </cell>
          <cell r="C554" t="str">
            <v>PURCHASED GAS</v>
          </cell>
          <cell r="D554"/>
          <cell r="E554"/>
        </row>
        <row r="555">
          <cell r="B555">
            <v>5205150</v>
          </cell>
          <cell r="C555" t="str">
            <v>5205150 Natural Gas Field Line Purch-Nonaffiliated</v>
          </cell>
          <cell r="D555">
            <v>16406108.529999999</v>
          </cell>
          <cell r="E555">
            <v>10795441.27</v>
          </cell>
        </row>
        <row r="556">
          <cell r="B556">
            <v>5205215</v>
          </cell>
          <cell r="C556" t="str">
            <v>5205215 Nat Gas Trans Line Purch-Interstate-Gas Costs</v>
          </cell>
          <cell r="D556">
            <v>62989770.799999997</v>
          </cell>
          <cell r="E556">
            <v>44655560.060000002</v>
          </cell>
        </row>
        <row r="557">
          <cell r="B557">
            <v>5205290</v>
          </cell>
          <cell r="C557" t="str">
            <v>5205290 Nat Gas Trans Line Purch-Nonaff-Storage-Demand</v>
          </cell>
          <cell r="D557">
            <v>27752498.93</v>
          </cell>
          <cell r="E557">
            <v>18416975.93</v>
          </cell>
        </row>
        <row r="558">
          <cell r="B558">
            <v>5205295</v>
          </cell>
          <cell r="C558" t="str">
            <v>5205295 Nat Gas Trans Line Purch-Nonaff-Storage-Usage</v>
          </cell>
          <cell r="D558">
            <v>429432.79</v>
          </cell>
          <cell r="E558">
            <v>290351.98</v>
          </cell>
        </row>
        <row r="559">
          <cell r="B559">
            <v>5205320</v>
          </cell>
          <cell r="C559" t="str">
            <v>5205320 Exchange Gas - Agency</v>
          </cell>
          <cell r="D559">
            <v>26024.21</v>
          </cell>
          <cell r="E559">
            <v>26055.42</v>
          </cell>
        </row>
        <row r="560">
          <cell r="B560">
            <v>5205321</v>
          </cell>
          <cell r="C560" t="str">
            <v>5205321 Interstate Gas Costs - Agency</v>
          </cell>
          <cell r="D560">
            <v>1712448</v>
          </cell>
          <cell r="E560">
            <v>1646260.8</v>
          </cell>
        </row>
        <row r="561">
          <cell r="B561">
            <v>5205322</v>
          </cell>
          <cell r="C561" t="str">
            <v>5205322 Local Gas Costs - Agency</v>
          </cell>
          <cell r="D561">
            <v>6262.49</v>
          </cell>
          <cell r="E561">
            <v>2792.63</v>
          </cell>
        </row>
        <row r="562">
          <cell r="B562">
            <v>5205328</v>
          </cell>
          <cell r="C562" t="str">
            <v>5205328 Nat Gas Purchase Costs-Non-Revenue Sharing</v>
          </cell>
          <cell r="D562">
            <v>2803178.43</v>
          </cell>
          <cell r="E562">
            <v>2736016.79</v>
          </cell>
        </row>
        <row r="563">
          <cell r="B563">
            <v>5205329</v>
          </cell>
          <cell r="C563" t="str">
            <v>5205329 Nat Gas Capacity Costs-1307f Sharing</v>
          </cell>
          <cell r="D563">
            <v>-550968.04</v>
          </cell>
          <cell r="E563">
            <v>-368567.42</v>
          </cell>
        </row>
        <row r="564">
          <cell r="B564">
            <v>5205340</v>
          </cell>
          <cell r="C564" t="str">
            <v>5205340 Natural Gas City Gate Purchases - Commodity</v>
          </cell>
          <cell r="D564">
            <v>5823866.8099999996</v>
          </cell>
          <cell r="E564">
            <v>4527174.24</v>
          </cell>
        </row>
        <row r="565">
          <cell r="B565">
            <v>5205358</v>
          </cell>
          <cell r="C565" t="str">
            <v>5205358 Natural Gas-Affiliated Expense-1800-Delta Resource</v>
          </cell>
          <cell r="D565">
            <v>0</v>
          </cell>
          <cell r="E565">
            <v>0</v>
          </cell>
        </row>
        <row r="566">
          <cell r="B566">
            <v>5205430</v>
          </cell>
          <cell r="C566" t="str">
            <v>5205430 Purchased Gas Cost Adjustments - Unbilled Revenue</v>
          </cell>
          <cell r="D566">
            <v>-1800088</v>
          </cell>
          <cell r="E566">
            <v>-1786089</v>
          </cell>
        </row>
        <row r="567">
          <cell r="B567">
            <v>5205450</v>
          </cell>
          <cell r="C567" t="str">
            <v>5205450 Unrecovered Purchased Gas Cost Adjustments</v>
          </cell>
          <cell r="D567">
            <v>-6032669.9299999997</v>
          </cell>
          <cell r="E567">
            <v>11199485.35</v>
          </cell>
        </row>
        <row r="568">
          <cell r="B568">
            <v>5205540</v>
          </cell>
          <cell r="C568" t="str">
            <v>5205540 Exchange Gas - Miscellaneous</v>
          </cell>
          <cell r="D568">
            <v>245251.44</v>
          </cell>
          <cell r="E568">
            <v>235280.1</v>
          </cell>
        </row>
        <row r="569">
          <cell r="B569">
            <v>5205550</v>
          </cell>
          <cell r="C569" t="str">
            <v>5205550 Exchange Gas - Misc Affil - 1000 - Peoples</v>
          </cell>
          <cell r="D569">
            <v>0</v>
          </cell>
          <cell r="E569">
            <v>0</v>
          </cell>
        </row>
        <row r="570">
          <cell r="B570">
            <v>5205560</v>
          </cell>
          <cell r="C570" t="str">
            <v>5205560 Exchange Gas - Transport Imbalance Dt</v>
          </cell>
          <cell r="D570">
            <v>122833</v>
          </cell>
          <cell r="E570">
            <v>419468.05</v>
          </cell>
        </row>
        <row r="571">
          <cell r="B571">
            <v>5205565</v>
          </cell>
          <cell r="C571" t="str">
            <v>5205565 Exchange Gas - Misc Affil - 3100 - Peoples TWP</v>
          </cell>
          <cell r="D571">
            <v>0</v>
          </cell>
          <cell r="E571">
            <v>0</v>
          </cell>
        </row>
        <row r="572">
          <cell r="B572">
            <v>5205610</v>
          </cell>
          <cell r="C572" t="str">
            <v>5205610 Gas Withdrawn From Storage (Dr)</v>
          </cell>
          <cell r="D572">
            <v>38491422.350000001</v>
          </cell>
          <cell r="E572">
            <v>39119682.450000003</v>
          </cell>
        </row>
        <row r="573">
          <cell r="B573">
            <v>5205620</v>
          </cell>
          <cell r="C573" t="str">
            <v>5205620 Gas Delivered To Storage (Cr)</v>
          </cell>
          <cell r="D573">
            <v>-41347118.960000001</v>
          </cell>
          <cell r="E573">
            <v>-26359369.710000001</v>
          </cell>
        </row>
        <row r="574">
          <cell r="B574">
            <v>5205700</v>
          </cell>
          <cell r="C574" t="str">
            <v>5205700 Gas Admin - 1307(f) - Other Admin Gas Supply Costs</v>
          </cell>
          <cell r="D574">
            <v>149303.93</v>
          </cell>
          <cell r="E574">
            <v>99210.12</v>
          </cell>
        </row>
        <row r="575">
          <cell r="B575">
            <v>5340100</v>
          </cell>
          <cell r="C575" t="str">
            <v>5340100 Transportation of Gas - Commodity Charges</v>
          </cell>
          <cell r="D575">
            <v>5091204.05</v>
          </cell>
          <cell r="E575">
            <v>3526468.29</v>
          </cell>
        </row>
        <row r="576">
          <cell r="B576">
            <v>5340101</v>
          </cell>
          <cell r="C576" t="str">
            <v>5340101 Transportation of Gas - Demand Charges</v>
          </cell>
          <cell r="D576">
            <v>64189994.770000003</v>
          </cell>
          <cell r="E576">
            <v>50582480.810000002</v>
          </cell>
        </row>
        <row r="577">
          <cell r="B577">
            <v>5340155</v>
          </cell>
          <cell r="C577" t="str">
            <v>5340155 Transm &amp; Compr of Gas by Others Affl-3100-PTWP</v>
          </cell>
          <cell r="D577">
            <v>0</v>
          </cell>
          <cell r="E577">
            <v>0</v>
          </cell>
        </row>
        <row r="578">
          <cell r="B578">
            <v>5340156</v>
          </cell>
          <cell r="C578" t="str">
            <v>5340156 Transm &amp; Compr of Gas by Others Affl-1600-Delta</v>
          </cell>
          <cell r="D578">
            <v>0</v>
          </cell>
          <cell r="E578">
            <v>0</v>
          </cell>
        </row>
        <row r="579">
          <cell r="B579" t="str">
            <v/>
          </cell>
          <cell r="C579" t="str">
            <v>TOTAL PURCHASED GAS</v>
          </cell>
          <cell r="D579">
            <v>176508755.59999999</v>
          </cell>
          <cell r="E579">
            <v>159764678.16</v>
          </cell>
        </row>
        <row r="580">
          <cell r="B580" t="str">
            <v/>
          </cell>
          <cell r="C580" t="str">
            <v>OPERATIONS &amp; MAINTENANCE EXPENSE</v>
          </cell>
          <cell r="D580"/>
          <cell r="E580"/>
        </row>
        <row r="581">
          <cell r="B581" t="str">
            <v/>
          </cell>
          <cell r="C581" t="str">
            <v>LABOR</v>
          </cell>
          <cell r="D581"/>
          <cell r="E581"/>
        </row>
        <row r="582">
          <cell r="B582">
            <v>5300110</v>
          </cell>
          <cell r="C582" t="str">
            <v>5300110 Salaried - Straight-Time Wages</v>
          </cell>
          <cell r="D582">
            <v>38976430.490000002</v>
          </cell>
          <cell r="E582">
            <v>25682578.600000001</v>
          </cell>
        </row>
        <row r="583">
          <cell r="B583">
            <v>5300111</v>
          </cell>
          <cell r="C583" t="str">
            <v>5300111 Salaried - Straight-Time Wages-2200</v>
          </cell>
          <cell r="D583">
            <v>0</v>
          </cell>
          <cell r="E583">
            <v>0</v>
          </cell>
        </row>
        <row r="584">
          <cell r="B584">
            <v>5300120</v>
          </cell>
          <cell r="C584" t="str">
            <v>5300120 Salaried - Overtime Wages</v>
          </cell>
          <cell r="D584">
            <v>516423.62</v>
          </cell>
          <cell r="E584">
            <v>290639.58</v>
          </cell>
        </row>
        <row r="585">
          <cell r="B585">
            <v>5300121</v>
          </cell>
          <cell r="C585" t="str">
            <v>5300121 Salaried - Overtime Wages-2200</v>
          </cell>
          <cell r="D585">
            <v>0</v>
          </cell>
          <cell r="E585">
            <v>0</v>
          </cell>
        </row>
        <row r="586">
          <cell r="B586">
            <v>5300130</v>
          </cell>
          <cell r="C586" t="str">
            <v>5300130 Salaried - Supplemental Pay</v>
          </cell>
          <cell r="D586">
            <v>175652.46</v>
          </cell>
          <cell r="E586">
            <v>14632.28</v>
          </cell>
        </row>
        <row r="587">
          <cell r="B587">
            <v>5300150</v>
          </cell>
          <cell r="C587" t="str">
            <v>5300150 Salaried - Vacation Accrual</v>
          </cell>
          <cell r="D587">
            <v>-2436789.52</v>
          </cell>
          <cell r="E587">
            <v>111000</v>
          </cell>
        </row>
        <row r="588">
          <cell r="B588">
            <v>5300151</v>
          </cell>
          <cell r="C588" t="str">
            <v>5300151 Salaried - Vacation Accrual 2200</v>
          </cell>
          <cell r="D588">
            <v>0</v>
          </cell>
          <cell r="E588">
            <v>0</v>
          </cell>
        </row>
        <row r="589">
          <cell r="B589">
            <v>5300161</v>
          </cell>
          <cell r="C589" t="str">
            <v>5300161 Salaried - Severance JE</v>
          </cell>
          <cell r="D589">
            <v>30855.360000000001</v>
          </cell>
          <cell r="E589">
            <v>0</v>
          </cell>
        </row>
        <row r="590">
          <cell r="B590">
            <v>5300162</v>
          </cell>
          <cell r="C590" t="str">
            <v>5300162 Salaried - Severance JE - 2200</v>
          </cell>
          <cell r="D590">
            <v>0</v>
          </cell>
          <cell r="E590">
            <v>0</v>
          </cell>
        </row>
        <row r="591">
          <cell r="B591">
            <v>5300170</v>
          </cell>
          <cell r="C591" t="str">
            <v>5300170 Salaried - Incentives / Bonuses</v>
          </cell>
          <cell r="D591">
            <v>2963107.35</v>
          </cell>
          <cell r="E591">
            <v>1292607.3500000001</v>
          </cell>
        </row>
        <row r="592">
          <cell r="B592">
            <v>5300171</v>
          </cell>
          <cell r="C592" t="str">
            <v>5300171 Salaried - Incentives / Bonuses 2200</v>
          </cell>
          <cell r="D592">
            <v>0</v>
          </cell>
          <cell r="E592">
            <v>0</v>
          </cell>
        </row>
        <row r="593">
          <cell r="B593">
            <v>5300180</v>
          </cell>
          <cell r="C593" t="str">
            <v>5300180 Salaried - Annual Incentive</v>
          </cell>
          <cell r="D593">
            <v>5896578.0800000001</v>
          </cell>
          <cell r="E593">
            <v>3797315.99</v>
          </cell>
        </row>
        <row r="594">
          <cell r="B594">
            <v>5300181</v>
          </cell>
          <cell r="C594" t="str">
            <v>5300181 Salaried - Annual Incentive - 2200</v>
          </cell>
          <cell r="D594">
            <v>0</v>
          </cell>
          <cell r="E594">
            <v>0</v>
          </cell>
        </row>
        <row r="595">
          <cell r="B595">
            <v>5300186</v>
          </cell>
          <cell r="C595" t="str">
            <v>5300186 Performance Share Unit Amortization</v>
          </cell>
          <cell r="D595">
            <v>82110</v>
          </cell>
          <cell r="E595">
            <v>0</v>
          </cell>
        </row>
        <row r="596">
          <cell r="B596">
            <v>5300187</v>
          </cell>
          <cell r="C596" t="str">
            <v>5300187 Restricted Stock Unit Amortization</v>
          </cell>
          <cell r="D596">
            <v>28010.04</v>
          </cell>
          <cell r="E596">
            <v>0</v>
          </cell>
        </row>
        <row r="597">
          <cell r="B597">
            <v>5300210</v>
          </cell>
          <cell r="C597" t="str">
            <v>5300210 Hourly - Straight-Time Wages</v>
          </cell>
          <cell r="D597">
            <v>46418245.93</v>
          </cell>
          <cell r="E597">
            <v>30606393.149999999</v>
          </cell>
        </row>
        <row r="598">
          <cell r="B598">
            <v>5300211</v>
          </cell>
          <cell r="C598" t="str">
            <v>5300211 Hourly - Straight-Time Wages - 2200</v>
          </cell>
          <cell r="D598">
            <v>0</v>
          </cell>
          <cell r="E598">
            <v>0</v>
          </cell>
        </row>
        <row r="599">
          <cell r="B599">
            <v>5300220</v>
          </cell>
          <cell r="C599" t="str">
            <v>5300220 Hourly - Overtime Wages</v>
          </cell>
          <cell r="D599">
            <v>7341804</v>
          </cell>
          <cell r="E599">
            <v>4414881.5</v>
          </cell>
        </row>
        <row r="600">
          <cell r="B600">
            <v>5300221</v>
          </cell>
          <cell r="C600" t="str">
            <v>5300221 Hourly - Overtime Wages - 2200</v>
          </cell>
          <cell r="D600">
            <v>0</v>
          </cell>
          <cell r="E600">
            <v>0</v>
          </cell>
        </row>
        <row r="601">
          <cell r="B601">
            <v>5300230</v>
          </cell>
          <cell r="C601" t="str">
            <v>5300230 Hourly - Supplemental Pay</v>
          </cell>
          <cell r="D601">
            <v>23248.44</v>
          </cell>
          <cell r="E601">
            <v>15762.83</v>
          </cell>
        </row>
        <row r="602">
          <cell r="B602">
            <v>5300250</v>
          </cell>
          <cell r="C602" t="str">
            <v>5300250 Hourly - Vacation Accrual</v>
          </cell>
          <cell r="D602">
            <v>36000</v>
          </cell>
          <cell r="E602">
            <v>36000</v>
          </cell>
        </row>
        <row r="603">
          <cell r="B603">
            <v>5300251</v>
          </cell>
          <cell r="C603" t="str">
            <v>5300251 Hourly - Vacation Accrual - 2200</v>
          </cell>
          <cell r="D603">
            <v>0</v>
          </cell>
          <cell r="E603">
            <v>0</v>
          </cell>
        </row>
        <row r="604">
          <cell r="B604">
            <v>5300270</v>
          </cell>
          <cell r="C604" t="str">
            <v>5300270 Hourly - Incentives / Bonuses</v>
          </cell>
          <cell r="D604">
            <v>143070</v>
          </cell>
          <cell r="E604">
            <v>113910</v>
          </cell>
        </row>
        <row r="605">
          <cell r="B605">
            <v>5300271</v>
          </cell>
          <cell r="C605" t="str">
            <v>5300271 Hourly - Incentives / Bonuses 2200</v>
          </cell>
          <cell r="D605">
            <v>0</v>
          </cell>
          <cell r="E605">
            <v>0</v>
          </cell>
        </row>
        <row r="606">
          <cell r="B606">
            <v>5300280</v>
          </cell>
          <cell r="C606" t="str">
            <v>5300280 Hourly - Annual Incentive</v>
          </cell>
          <cell r="D606">
            <v>2541680.4300000002</v>
          </cell>
          <cell r="E606">
            <v>1671583.52</v>
          </cell>
        </row>
        <row r="607">
          <cell r="B607">
            <v>5300281</v>
          </cell>
          <cell r="C607" t="str">
            <v>5300281 Hourly - Annual Incentive - 2200</v>
          </cell>
          <cell r="D607">
            <v>0</v>
          </cell>
          <cell r="E607">
            <v>0</v>
          </cell>
        </row>
        <row r="608">
          <cell r="B608">
            <v>5300999</v>
          </cell>
          <cell r="C608" t="str">
            <v>5300999 Capitalized Labor &amp; Benefits-PROJ SETTLMT USE ONLY</v>
          </cell>
          <cell r="D608">
            <v>-24999649.489999998</v>
          </cell>
          <cell r="E608">
            <v>-15288119.699999999</v>
          </cell>
        </row>
        <row r="609">
          <cell r="B609">
            <v>8204001</v>
          </cell>
          <cell r="C609" t="str">
            <v>8204001 FINANCE/ACCTING ST</v>
          </cell>
          <cell r="D609">
            <v>0</v>
          </cell>
          <cell r="E609">
            <v>0</v>
          </cell>
        </row>
        <row r="610">
          <cell r="B610">
            <v>8204003</v>
          </cell>
          <cell r="C610" t="str">
            <v>8204003 ENGINRING/DESIGN ST</v>
          </cell>
          <cell r="D610">
            <v>0</v>
          </cell>
          <cell r="E610">
            <v>0</v>
          </cell>
        </row>
        <row r="611">
          <cell r="B611">
            <v>8204005</v>
          </cell>
          <cell r="C611" t="str">
            <v>8204005 ENVIRONMENTAL</v>
          </cell>
          <cell r="D611">
            <v>0</v>
          </cell>
          <cell r="E611">
            <v>0</v>
          </cell>
        </row>
        <row r="612">
          <cell r="B612">
            <v>8204007</v>
          </cell>
          <cell r="C612" t="str">
            <v>8204007 PROCESS SUPPORT ST</v>
          </cell>
          <cell r="D612">
            <v>0</v>
          </cell>
          <cell r="E612">
            <v>0</v>
          </cell>
        </row>
        <row r="613">
          <cell r="B613">
            <v>8204008</v>
          </cell>
          <cell r="C613" t="str">
            <v>8204008 ADMINISTRATION ST</v>
          </cell>
          <cell r="D613">
            <v>0</v>
          </cell>
          <cell r="E613">
            <v>0</v>
          </cell>
        </row>
        <row r="614">
          <cell r="B614">
            <v>8204010</v>
          </cell>
          <cell r="C614" t="str">
            <v>8204010 MANAGEMENT</v>
          </cell>
          <cell r="D614">
            <v>0</v>
          </cell>
          <cell r="E614">
            <v>0</v>
          </cell>
        </row>
        <row r="615">
          <cell r="B615">
            <v>8204014</v>
          </cell>
          <cell r="C615" t="str">
            <v>8204014 TECHNICAL SUPPORT ST</v>
          </cell>
          <cell r="D615">
            <v>0</v>
          </cell>
          <cell r="E615">
            <v>0</v>
          </cell>
        </row>
        <row r="616">
          <cell r="B616">
            <v>8204018</v>
          </cell>
          <cell r="C616" t="str">
            <v>8204018 ELECTRICAN - ST</v>
          </cell>
          <cell r="D616">
            <v>0</v>
          </cell>
          <cell r="E616">
            <v>0</v>
          </cell>
        </row>
        <row r="617">
          <cell r="B617">
            <v>8204019</v>
          </cell>
          <cell r="C617" t="str">
            <v>8204019 OPERATIONS - ST</v>
          </cell>
          <cell r="D617">
            <v>0</v>
          </cell>
          <cell r="E617">
            <v>0</v>
          </cell>
        </row>
        <row r="618">
          <cell r="B618">
            <v>8204020</v>
          </cell>
          <cell r="C618" t="str">
            <v>8204020 EQUIPMENT OP - ST</v>
          </cell>
          <cell r="D618">
            <v>0</v>
          </cell>
          <cell r="E618">
            <v>0</v>
          </cell>
        </row>
        <row r="619">
          <cell r="B619">
            <v>8204022</v>
          </cell>
          <cell r="C619" t="str">
            <v>8204022 MECHANICAL - ST</v>
          </cell>
          <cell r="D619">
            <v>0</v>
          </cell>
          <cell r="E619">
            <v>0</v>
          </cell>
        </row>
        <row r="620">
          <cell r="B620">
            <v>8204023</v>
          </cell>
          <cell r="C620" t="str">
            <v>8204023 WELDER - ST</v>
          </cell>
          <cell r="D620">
            <v>0</v>
          </cell>
          <cell r="E620">
            <v>0</v>
          </cell>
        </row>
        <row r="621">
          <cell r="B621">
            <v>8204032</v>
          </cell>
          <cell r="C621" t="str">
            <v>8204032 SUPERVISION</v>
          </cell>
          <cell r="D621">
            <v>0</v>
          </cell>
          <cell r="E621">
            <v>0</v>
          </cell>
        </row>
        <row r="622">
          <cell r="B622">
            <v>8204042</v>
          </cell>
          <cell r="C622" t="str">
            <v>8204042 FLD CUST  SVC - ST</v>
          </cell>
          <cell r="D622">
            <v>0</v>
          </cell>
          <cell r="E622">
            <v>0</v>
          </cell>
        </row>
        <row r="623">
          <cell r="B623">
            <v>8204043</v>
          </cell>
          <cell r="C623" t="str">
            <v>8204043 DIST OPS (GAS) - ST</v>
          </cell>
          <cell r="D623">
            <v>0</v>
          </cell>
          <cell r="E623">
            <v>0</v>
          </cell>
        </row>
        <row r="624">
          <cell r="B624">
            <v>8204049</v>
          </cell>
          <cell r="C624" t="str">
            <v>8204049 GAS OPERATIONS - ST</v>
          </cell>
          <cell r="D624">
            <v>0</v>
          </cell>
          <cell r="E624">
            <v>0</v>
          </cell>
        </row>
        <row r="625">
          <cell r="B625">
            <v>8204054</v>
          </cell>
          <cell r="C625" t="str">
            <v>8204054 MATERIAL ADM - ST</v>
          </cell>
          <cell r="D625">
            <v>0</v>
          </cell>
          <cell r="E625">
            <v>0</v>
          </cell>
        </row>
        <row r="626">
          <cell r="B626">
            <v>8204060</v>
          </cell>
          <cell r="C626" t="str">
            <v>8204060 TECHNICAL SALARY SPT</v>
          </cell>
          <cell r="D626">
            <v>0</v>
          </cell>
          <cell r="E626">
            <v>0</v>
          </cell>
        </row>
        <row r="627">
          <cell r="B627">
            <v>8204064</v>
          </cell>
          <cell r="C627" t="str">
            <v>8204064 Clerical - IBEW</v>
          </cell>
          <cell r="D627">
            <v>0</v>
          </cell>
          <cell r="E627">
            <v>0</v>
          </cell>
        </row>
        <row r="628">
          <cell r="B628">
            <v>8204103</v>
          </cell>
          <cell r="C628" t="str">
            <v>8204103 ENGINRING/DESIGN OT</v>
          </cell>
          <cell r="D628">
            <v>0</v>
          </cell>
          <cell r="E628">
            <v>0</v>
          </cell>
        </row>
        <row r="629">
          <cell r="B629">
            <v>8204108</v>
          </cell>
          <cell r="C629" t="str">
            <v>8204108 ADMINISTRATION OT</v>
          </cell>
          <cell r="D629">
            <v>0</v>
          </cell>
          <cell r="E629">
            <v>0</v>
          </cell>
        </row>
        <row r="630">
          <cell r="B630">
            <v>8204118</v>
          </cell>
          <cell r="C630" t="str">
            <v>8204118 ELECTRICAN - OT</v>
          </cell>
          <cell r="D630">
            <v>0</v>
          </cell>
          <cell r="E630">
            <v>0</v>
          </cell>
        </row>
        <row r="631">
          <cell r="B631">
            <v>8204120</v>
          </cell>
          <cell r="C631" t="str">
            <v>8204120 EQUIPMENT OP - OT</v>
          </cell>
          <cell r="D631">
            <v>0</v>
          </cell>
          <cell r="E631">
            <v>0</v>
          </cell>
        </row>
        <row r="632">
          <cell r="B632">
            <v>8204122</v>
          </cell>
          <cell r="C632" t="str">
            <v>8204122 MECHANICAL - OT</v>
          </cell>
          <cell r="D632">
            <v>0</v>
          </cell>
          <cell r="E632">
            <v>0</v>
          </cell>
        </row>
        <row r="633">
          <cell r="B633">
            <v>8204123</v>
          </cell>
          <cell r="C633" t="str">
            <v>8204123 WELDER - OT</v>
          </cell>
          <cell r="D633">
            <v>0</v>
          </cell>
          <cell r="E633">
            <v>0</v>
          </cell>
        </row>
        <row r="634">
          <cell r="B634">
            <v>8204142</v>
          </cell>
          <cell r="C634" t="str">
            <v>8204142 FLD CUST  SVC - OT</v>
          </cell>
          <cell r="D634">
            <v>0</v>
          </cell>
          <cell r="E634">
            <v>0</v>
          </cell>
        </row>
        <row r="635">
          <cell r="B635">
            <v>8204143</v>
          </cell>
          <cell r="C635" t="str">
            <v>8204143 DIST OPS (GAS) - OT</v>
          </cell>
          <cell r="D635">
            <v>0</v>
          </cell>
          <cell r="E635">
            <v>0</v>
          </cell>
        </row>
        <row r="636">
          <cell r="B636">
            <v>8204149</v>
          </cell>
          <cell r="C636" t="str">
            <v>8204149 GAS OPERATIONS - OT</v>
          </cell>
          <cell r="D636">
            <v>0</v>
          </cell>
          <cell r="E636">
            <v>0</v>
          </cell>
        </row>
        <row r="637">
          <cell r="B637">
            <v>8204154</v>
          </cell>
          <cell r="C637" t="str">
            <v>8204154 MATERIAL ADM - OT</v>
          </cell>
          <cell r="D637">
            <v>0</v>
          </cell>
          <cell r="E637">
            <v>0</v>
          </cell>
        </row>
        <row r="638">
          <cell r="B638">
            <v>8204160</v>
          </cell>
          <cell r="C638" t="str">
            <v>8204160 TECH SALARY SPPT-OT</v>
          </cell>
          <cell r="D638">
            <v>0</v>
          </cell>
          <cell r="E638">
            <v>0</v>
          </cell>
        </row>
        <row r="639">
          <cell r="B639" t="str">
            <v/>
          </cell>
          <cell r="C639" t="str">
            <v xml:space="preserve">  TOTAL LABOR</v>
          </cell>
          <cell r="D639">
            <v>77736777.189999998</v>
          </cell>
          <cell r="E639">
            <v>52759185.100000001</v>
          </cell>
        </row>
        <row r="640">
          <cell r="B640" t="str">
            <v/>
          </cell>
          <cell r="C640" t="str">
            <v>EMPLOYEE BENEFITS</v>
          </cell>
          <cell r="D640"/>
          <cell r="E640"/>
        </row>
        <row r="641">
          <cell r="B641">
            <v>5301010</v>
          </cell>
          <cell r="C641" t="str">
            <v>5301010 Employee Benefits - Medical</v>
          </cell>
          <cell r="D641">
            <v>10175248.82</v>
          </cell>
          <cell r="E641">
            <v>6968858.1200000001</v>
          </cell>
        </row>
        <row r="642">
          <cell r="B642">
            <v>5301011</v>
          </cell>
          <cell r="C642" t="str">
            <v>5301011 Employee Benefits - Medical-HSA Contributions</v>
          </cell>
          <cell r="D642">
            <v>937306.7</v>
          </cell>
          <cell r="E642">
            <v>619376.31999999995</v>
          </cell>
        </row>
        <row r="643">
          <cell r="B643">
            <v>5301015</v>
          </cell>
          <cell r="C643" t="str">
            <v>5301015 Employee Benefits - Union Medical</v>
          </cell>
          <cell r="D643">
            <v>1919223.21</v>
          </cell>
          <cell r="E643">
            <v>1234884.21</v>
          </cell>
        </row>
        <row r="644">
          <cell r="B644">
            <v>5301020</v>
          </cell>
          <cell r="C644" t="str">
            <v>5301020 Employee Benefits - Dental / Vision</v>
          </cell>
          <cell r="D644">
            <v>549667.88</v>
          </cell>
          <cell r="E644">
            <v>360573.19</v>
          </cell>
        </row>
        <row r="645">
          <cell r="B645">
            <v>5301030</v>
          </cell>
          <cell r="C645" t="str">
            <v>5301030 Employee Benefits - Life Insurance</v>
          </cell>
          <cell r="D645">
            <v>264686.99</v>
          </cell>
          <cell r="E645">
            <v>195544.95999999999</v>
          </cell>
        </row>
        <row r="646">
          <cell r="B646">
            <v>5301040</v>
          </cell>
          <cell r="C646" t="str">
            <v>5301040 Employee Benefits - Disability</v>
          </cell>
          <cell r="D646">
            <v>438294.36</v>
          </cell>
          <cell r="E646">
            <v>294445.39</v>
          </cell>
        </row>
        <row r="647">
          <cell r="B647">
            <v>5301060</v>
          </cell>
          <cell r="C647" t="str">
            <v>5301060 Employee Benefits - OPEB</v>
          </cell>
          <cell r="D647">
            <v>906814</v>
          </cell>
          <cell r="E647">
            <v>585856</v>
          </cell>
        </row>
        <row r="648">
          <cell r="B648">
            <v>5301061</v>
          </cell>
          <cell r="C648" t="str">
            <v>5301061 Employee Benefits - OPEB - Xfer</v>
          </cell>
          <cell r="D648">
            <v>0</v>
          </cell>
          <cell r="E648">
            <v>0</v>
          </cell>
        </row>
        <row r="649">
          <cell r="B649">
            <v>5301070</v>
          </cell>
          <cell r="C649" t="str">
            <v>5301070 Employee Benefits - OPEB Def</v>
          </cell>
          <cell r="D649">
            <v>685652.65</v>
          </cell>
          <cell r="E649">
            <v>500490.82</v>
          </cell>
        </row>
        <row r="650">
          <cell r="B650">
            <v>5301080</v>
          </cell>
          <cell r="C650" t="str">
            <v>5301080 Employee Benefits - NonService Costs Benefits Recl</v>
          </cell>
          <cell r="D650">
            <v>1937006.64</v>
          </cell>
          <cell r="E650">
            <v>1177682.6399999999</v>
          </cell>
        </row>
        <row r="651">
          <cell r="B651">
            <v>5301090</v>
          </cell>
          <cell r="C651" t="str">
            <v>5301090 Employee Benefits - Plan Administration</v>
          </cell>
          <cell r="D651">
            <v>189908.58</v>
          </cell>
          <cell r="E651">
            <v>77262.27</v>
          </cell>
        </row>
        <row r="652">
          <cell r="B652">
            <v>5301110</v>
          </cell>
          <cell r="C652" t="str">
            <v>5301110 Employee Benefits - Pensions</v>
          </cell>
          <cell r="D652">
            <v>1829747</v>
          </cell>
          <cell r="E652">
            <v>-537162</v>
          </cell>
        </row>
        <row r="653">
          <cell r="B653">
            <v>5301111</v>
          </cell>
          <cell r="C653" t="str">
            <v>5301111 Employee Benefits - Pensions - Xfer</v>
          </cell>
          <cell r="D653">
            <v>0</v>
          </cell>
          <cell r="E653">
            <v>0</v>
          </cell>
        </row>
        <row r="654">
          <cell r="B654">
            <v>5301130</v>
          </cell>
          <cell r="C654" t="str">
            <v>5301130 Employee Benefits - Savings Plan</v>
          </cell>
          <cell r="D654">
            <v>8536280.0099999998</v>
          </cell>
          <cell r="E654">
            <v>5548677.71</v>
          </cell>
        </row>
        <row r="655">
          <cell r="B655">
            <v>5301192</v>
          </cell>
          <cell r="C655" t="str">
            <v>5301192 Employee Benefits - Medical Dental Vision 2200</v>
          </cell>
          <cell r="D655">
            <v>0</v>
          </cell>
          <cell r="E655">
            <v>0</v>
          </cell>
        </row>
        <row r="656">
          <cell r="B656">
            <v>5301990</v>
          </cell>
          <cell r="C656" t="str">
            <v>5301990 Other Employee Benefits - Miscellaneous</v>
          </cell>
          <cell r="D656">
            <v>231275.72</v>
          </cell>
          <cell r="E656">
            <v>141993.26</v>
          </cell>
        </row>
        <row r="657">
          <cell r="B657">
            <v>5301991</v>
          </cell>
          <cell r="C657" t="str">
            <v>5301991 Other Employee Benefits - Miscellaneous - 2200</v>
          </cell>
          <cell r="D657">
            <v>0</v>
          </cell>
          <cell r="E657">
            <v>0</v>
          </cell>
        </row>
        <row r="658">
          <cell r="B658">
            <v>5302110</v>
          </cell>
          <cell r="C658" t="str">
            <v>5302110 Recruiting Expenses</v>
          </cell>
          <cell r="D658">
            <v>63612.68</v>
          </cell>
          <cell r="E658">
            <v>23650.28</v>
          </cell>
        </row>
        <row r="659">
          <cell r="B659">
            <v>5302920</v>
          </cell>
          <cell r="C659" t="str">
            <v>5302920 Tuition Reimbursement Expense</v>
          </cell>
          <cell r="D659">
            <v>25072.89</v>
          </cell>
          <cell r="E659">
            <v>22675.05</v>
          </cell>
        </row>
        <row r="660">
          <cell r="B660">
            <v>5302930</v>
          </cell>
          <cell r="C660" t="str">
            <v>5302930 Employee Relations Expense</v>
          </cell>
          <cell r="D660">
            <v>101568.11</v>
          </cell>
          <cell r="E660">
            <v>88872.08</v>
          </cell>
        </row>
        <row r="661">
          <cell r="B661">
            <v>5302990</v>
          </cell>
          <cell r="C661" t="str">
            <v>5302990 Miscellaneous Employee-Related Expense</v>
          </cell>
          <cell r="D661">
            <v>244998.7</v>
          </cell>
          <cell r="E661">
            <v>187970.03</v>
          </cell>
        </row>
        <row r="662">
          <cell r="B662">
            <v>5302991</v>
          </cell>
          <cell r="C662" t="str">
            <v>5302991 Misc Employee-Related Expense 2200</v>
          </cell>
          <cell r="D662">
            <v>0</v>
          </cell>
          <cell r="E662">
            <v>0</v>
          </cell>
        </row>
        <row r="663">
          <cell r="B663" t="str">
            <v/>
          </cell>
          <cell r="C663" t="str">
            <v xml:space="preserve">  TOTAL EMPLOYEE BENEFITS</v>
          </cell>
          <cell r="D663">
            <v>29036364.940000001</v>
          </cell>
          <cell r="E663">
            <v>17491650.329999998</v>
          </cell>
        </row>
        <row r="664">
          <cell r="B664" t="str">
            <v/>
          </cell>
          <cell r="C664" t="str">
            <v>OUTSIDE SERVICES</v>
          </cell>
          <cell r="D664"/>
          <cell r="E664"/>
        </row>
        <row r="665">
          <cell r="B665">
            <v>5303010</v>
          </cell>
          <cell r="C665" t="str">
            <v>5303010 Contractor Labor - Straight Time</v>
          </cell>
          <cell r="D665">
            <v>2146.29</v>
          </cell>
          <cell r="E665">
            <v>1201.83</v>
          </cell>
        </row>
        <row r="666">
          <cell r="B666">
            <v>5303020</v>
          </cell>
          <cell r="C666" t="str">
            <v>5303020 Contractor Materials</v>
          </cell>
          <cell r="D666">
            <v>4825086.45</v>
          </cell>
          <cell r="E666">
            <v>2412235.15</v>
          </cell>
        </row>
        <row r="667">
          <cell r="B667">
            <v>5303030</v>
          </cell>
          <cell r="C667" t="str">
            <v>5303030 Contractor Services</v>
          </cell>
          <cell r="D667">
            <v>74150883.620000005</v>
          </cell>
          <cell r="E667">
            <v>39994146.520000003</v>
          </cell>
        </row>
        <row r="668">
          <cell r="B668">
            <v>5303035</v>
          </cell>
          <cell r="C668" t="str">
            <v>5303035 Contractor Services - Restoration</v>
          </cell>
          <cell r="D668">
            <v>37260237.479999997</v>
          </cell>
          <cell r="E668">
            <v>17648891.850000001</v>
          </cell>
        </row>
        <row r="669">
          <cell r="B669">
            <v>5303040</v>
          </cell>
          <cell r="C669" t="str">
            <v>5303040 Environmental  Services</v>
          </cell>
          <cell r="D669">
            <v>772115.94</v>
          </cell>
          <cell r="E669">
            <v>395076.61</v>
          </cell>
        </row>
        <row r="670">
          <cell r="B670">
            <v>5303110</v>
          </cell>
          <cell r="C670" t="str">
            <v>5303110 Office Equipment Maintenance Services</v>
          </cell>
          <cell r="D670">
            <v>53493.04</v>
          </cell>
          <cell r="E670">
            <v>41515.67</v>
          </cell>
        </row>
        <row r="671">
          <cell r="B671">
            <v>5303120</v>
          </cell>
          <cell r="C671" t="str">
            <v>5303120 Computer &amp; Software Maintenance Services</v>
          </cell>
          <cell r="D671">
            <v>5605827.2699999996</v>
          </cell>
          <cell r="E671">
            <v>4046104.92</v>
          </cell>
        </row>
        <row r="672">
          <cell r="B672">
            <v>5303130</v>
          </cell>
          <cell r="C672" t="str">
            <v>5303130 Building &amp; Grounds Maintenance Services</v>
          </cell>
          <cell r="D672">
            <v>1305073.72</v>
          </cell>
          <cell r="E672">
            <v>679723.93</v>
          </cell>
        </row>
        <row r="673">
          <cell r="B673">
            <v>5303140</v>
          </cell>
          <cell r="C673" t="str">
            <v>5303140 Security Equipment Maintenance Services</v>
          </cell>
          <cell r="D673">
            <v>268582.8</v>
          </cell>
          <cell r="E673">
            <v>119650.28</v>
          </cell>
        </row>
        <row r="674">
          <cell r="B674">
            <v>5303150</v>
          </cell>
          <cell r="C674" t="str">
            <v>5303150 Communications Equipment Maintenance Services</v>
          </cell>
          <cell r="D674">
            <v>125</v>
          </cell>
          <cell r="E674">
            <v>125</v>
          </cell>
        </row>
        <row r="675">
          <cell r="B675">
            <v>5303190</v>
          </cell>
          <cell r="C675" t="str">
            <v>5303190 Miscellaneous Repairs/Maintenance</v>
          </cell>
          <cell r="D675">
            <v>396839.69</v>
          </cell>
          <cell r="E675">
            <v>263739.83</v>
          </cell>
        </row>
        <row r="676">
          <cell r="B676">
            <v>5303210</v>
          </cell>
          <cell r="C676" t="str">
            <v>5303210 Accounting/Auditing Services</v>
          </cell>
          <cell r="D676">
            <v>1676890.34</v>
          </cell>
          <cell r="E676">
            <v>1003521.59</v>
          </cell>
        </row>
        <row r="677">
          <cell r="B677">
            <v>5303220</v>
          </cell>
          <cell r="C677" t="str">
            <v>5303220 Legal Services</v>
          </cell>
          <cell r="D677">
            <v>1089560.69</v>
          </cell>
          <cell r="E677">
            <v>663116.37</v>
          </cell>
        </row>
        <row r="678">
          <cell r="B678">
            <v>5303310</v>
          </cell>
          <cell r="C678" t="str">
            <v>5303310 Consultant Services</v>
          </cell>
          <cell r="D678">
            <v>33837781.490000002</v>
          </cell>
          <cell r="E678">
            <v>18077972.899999999</v>
          </cell>
        </row>
        <row r="679">
          <cell r="B679">
            <v>5303315</v>
          </cell>
          <cell r="C679" t="str">
            <v>5303315 IT/Telecom Contractor Services</v>
          </cell>
          <cell r="D679">
            <v>13265533.26</v>
          </cell>
          <cell r="E679">
            <v>8609049.4100000001</v>
          </cell>
        </row>
        <row r="680">
          <cell r="B680">
            <v>5303320</v>
          </cell>
          <cell r="C680" t="str">
            <v>5303320 Training Services</v>
          </cell>
          <cell r="D680">
            <v>89779.08</v>
          </cell>
          <cell r="E680">
            <v>82091.58</v>
          </cell>
        </row>
        <row r="681">
          <cell r="B681">
            <v>5303325</v>
          </cell>
          <cell r="C681" t="str">
            <v>5303325 Professional/Temporary Labor</v>
          </cell>
          <cell r="D681">
            <v>1104543.1499999999</v>
          </cell>
          <cell r="E681">
            <v>818966.85</v>
          </cell>
        </row>
        <row r="682">
          <cell r="B682">
            <v>5303820</v>
          </cell>
          <cell r="C682" t="str">
            <v>5303820 Collection Agency Services</v>
          </cell>
          <cell r="D682">
            <v>367403.48</v>
          </cell>
          <cell r="E682">
            <v>257302.55</v>
          </cell>
        </row>
        <row r="683">
          <cell r="B683">
            <v>5303840</v>
          </cell>
          <cell r="C683" t="str">
            <v>5303840 Security &amp; Investigative Services</v>
          </cell>
          <cell r="D683">
            <v>176567.83</v>
          </cell>
          <cell r="E683">
            <v>114727.31</v>
          </cell>
        </row>
        <row r="684">
          <cell r="B684">
            <v>5303850</v>
          </cell>
          <cell r="C684" t="str">
            <v>5303850 Testing Services</v>
          </cell>
          <cell r="D684">
            <v>135311.92000000001</v>
          </cell>
          <cell r="E684">
            <v>98545.38</v>
          </cell>
        </row>
        <row r="685">
          <cell r="B685">
            <v>5303890</v>
          </cell>
          <cell r="C685" t="str">
            <v>5303890 Miscellaneous Outside Services</v>
          </cell>
          <cell r="D685">
            <v>10070173.59</v>
          </cell>
          <cell r="E685">
            <v>7701492.6500000004</v>
          </cell>
        </row>
        <row r="686">
          <cell r="B686">
            <v>5303991</v>
          </cell>
          <cell r="C686" t="str">
            <v>5303991 Miscellaneous Outside Services 2200</v>
          </cell>
          <cell r="D686">
            <v>0</v>
          </cell>
          <cell r="E686">
            <v>0</v>
          </cell>
        </row>
        <row r="687">
          <cell r="B687">
            <v>5303999</v>
          </cell>
          <cell r="C687" t="str">
            <v>5303999 Capitalized Outside Services-PROJ SETTLMT USE ONLY</v>
          </cell>
          <cell r="D687">
            <v>-140879377.78999999</v>
          </cell>
          <cell r="E687">
            <v>-74883761.299999997</v>
          </cell>
        </row>
        <row r="688">
          <cell r="B688" t="str">
            <v/>
          </cell>
          <cell r="C688" t="str">
            <v xml:space="preserve">  TOTAL OUTSIDE SERVICES</v>
          </cell>
          <cell r="D688">
            <v>45574578.340000004</v>
          </cell>
          <cell r="E688">
            <v>28145436.879999999</v>
          </cell>
        </row>
        <row r="689">
          <cell r="B689" t="str">
            <v/>
          </cell>
          <cell r="C689" t="str">
            <v>MATERIALS, SUPPLIES, TRANSPORTATION</v>
          </cell>
          <cell r="D689"/>
          <cell r="E689"/>
        </row>
        <row r="690">
          <cell r="B690">
            <v>5205720</v>
          </cell>
          <cell r="C690" t="str">
            <v>5205720 Gas Used - Compressor Station - Transmission (Cr)</v>
          </cell>
          <cell r="D690">
            <v>-2050362.99</v>
          </cell>
          <cell r="E690">
            <v>-1392989.49</v>
          </cell>
        </row>
        <row r="691">
          <cell r="B691">
            <v>5205770</v>
          </cell>
          <cell r="C691" t="str">
            <v>5205770 Gas Used For Other Utility Operations (Cr)</v>
          </cell>
          <cell r="D691">
            <v>-206219.5</v>
          </cell>
          <cell r="E691">
            <v>-191780.73</v>
          </cell>
        </row>
        <row r="692">
          <cell r="B692">
            <v>5303170</v>
          </cell>
          <cell r="C692" t="str">
            <v>5303170 Automobile Repairs/Maintenance</v>
          </cell>
          <cell r="D692">
            <v>3124321.14</v>
          </cell>
          <cell r="E692">
            <v>2181452.5299999998</v>
          </cell>
        </row>
        <row r="693">
          <cell r="B693">
            <v>5304100</v>
          </cell>
          <cell r="C693" t="str">
            <v>5304100 Material Exp-Stock</v>
          </cell>
          <cell r="D693">
            <v>7425856.04</v>
          </cell>
          <cell r="E693">
            <v>4238756.71</v>
          </cell>
        </row>
        <row r="694">
          <cell r="B694">
            <v>5304105</v>
          </cell>
          <cell r="C694" t="str">
            <v>5304105 Material Exp-Stk Cr</v>
          </cell>
          <cell r="D694">
            <v>35.590000000000003</v>
          </cell>
          <cell r="E694">
            <v>0</v>
          </cell>
        </row>
        <row r="695">
          <cell r="B695">
            <v>5304110</v>
          </cell>
          <cell r="C695" t="str">
            <v>5304110 Material Exp-Cst Dif</v>
          </cell>
          <cell r="D695">
            <v>3174.29</v>
          </cell>
          <cell r="E695">
            <v>2526.04</v>
          </cell>
        </row>
        <row r="696">
          <cell r="B696">
            <v>5304120</v>
          </cell>
          <cell r="C696" t="str">
            <v>5304120 Material Exp-Obslete</v>
          </cell>
          <cell r="D696">
            <v>8030.47</v>
          </cell>
          <cell r="E696">
            <v>8030.47</v>
          </cell>
        </row>
        <row r="697">
          <cell r="B697">
            <v>5304140</v>
          </cell>
          <cell r="C697" t="str">
            <v>5304140 Material Exp-Inv Rvl</v>
          </cell>
          <cell r="D697">
            <v>-7757.69</v>
          </cell>
          <cell r="E697">
            <v>8490.2900000000009</v>
          </cell>
        </row>
        <row r="698">
          <cell r="B698">
            <v>5304200</v>
          </cell>
          <cell r="C698" t="str">
            <v>5304200 Material Exp-Non Stk</v>
          </cell>
          <cell r="D698">
            <v>7522045.5099999998</v>
          </cell>
          <cell r="E698">
            <v>4123416.84</v>
          </cell>
        </row>
        <row r="699">
          <cell r="B699">
            <v>5304210</v>
          </cell>
          <cell r="C699" t="str">
            <v>5304210 Auto Parts &amp; Supplies</v>
          </cell>
          <cell r="D699">
            <v>792310.05</v>
          </cell>
          <cell r="E699">
            <v>565850.41</v>
          </cell>
        </row>
        <row r="700">
          <cell r="B700">
            <v>5304300</v>
          </cell>
          <cell r="C700" t="str">
            <v>5304300 Meter/ERT Purchases</v>
          </cell>
          <cell r="D700">
            <v>7629523.3399999999</v>
          </cell>
          <cell r="E700">
            <v>4882601.0199999996</v>
          </cell>
        </row>
        <row r="701">
          <cell r="B701">
            <v>5304310</v>
          </cell>
          <cell r="C701" t="str">
            <v>5304310 Office Supplies</v>
          </cell>
          <cell r="D701">
            <v>138734.06</v>
          </cell>
          <cell r="E701">
            <v>96322.13</v>
          </cell>
        </row>
        <row r="702">
          <cell r="B702">
            <v>5304320</v>
          </cell>
          <cell r="C702" t="str">
            <v>5304320 Postage, Shipping, &amp; Freight</v>
          </cell>
          <cell r="D702">
            <v>2893348.57</v>
          </cell>
          <cell r="E702">
            <v>1891934.69</v>
          </cell>
        </row>
        <row r="703">
          <cell r="B703">
            <v>5304340</v>
          </cell>
          <cell r="C703" t="str">
            <v>5304340 Software/Hardware Purchases</v>
          </cell>
          <cell r="D703">
            <v>4240301.6900000004</v>
          </cell>
          <cell r="E703">
            <v>2511035.56</v>
          </cell>
        </row>
        <row r="704">
          <cell r="B704">
            <v>5304350</v>
          </cell>
          <cell r="C704" t="str">
            <v>5304350 Office Furn &amp; Equip</v>
          </cell>
          <cell r="D704">
            <v>215315.15</v>
          </cell>
          <cell r="E704">
            <v>86052.19</v>
          </cell>
        </row>
        <row r="705">
          <cell r="B705">
            <v>5304360</v>
          </cell>
          <cell r="C705" t="str">
            <v>5304360 Promotion Supplies</v>
          </cell>
          <cell r="D705">
            <v>259</v>
          </cell>
          <cell r="E705">
            <v>259</v>
          </cell>
        </row>
        <row r="706">
          <cell r="B706">
            <v>5304370</v>
          </cell>
          <cell r="C706" t="str">
            <v>5304370 Small Tools &amp; Work Equipment</v>
          </cell>
          <cell r="D706">
            <v>495451.44</v>
          </cell>
          <cell r="E706">
            <v>370422.72</v>
          </cell>
        </row>
        <row r="707">
          <cell r="B707">
            <v>5304390</v>
          </cell>
          <cell r="C707" t="str">
            <v>5304390 Misc Supplies</v>
          </cell>
          <cell r="D707">
            <v>1028904.13</v>
          </cell>
          <cell r="E707">
            <v>760777.77</v>
          </cell>
        </row>
        <row r="708">
          <cell r="B708">
            <v>5304410</v>
          </cell>
          <cell r="C708" t="str">
            <v>5304410 Purchasing Card Expenses-MC</v>
          </cell>
          <cell r="D708">
            <v>-80174.84</v>
          </cell>
          <cell r="E708">
            <v>-86084.71</v>
          </cell>
        </row>
        <row r="709">
          <cell r="B709">
            <v>5304510</v>
          </cell>
          <cell r="C709" t="str">
            <v>5304510 Gasoline</v>
          </cell>
          <cell r="D709">
            <v>2785815.83</v>
          </cell>
          <cell r="E709">
            <v>1765622.04</v>
          </cell>
        </row>
        <row r="710">
          <cell r="B710">
            <v>5304520</v>
          </cell>
          <cell r="C710" t="str">
            <v>5304520 Fuel-Off Hwy Equip</v>
          </cell>
          <cell r="D710">
            <v>22662.69</v>
          </cell>
          <cell r="E710">
            <v>15335.48</v>
          </cell>
        </row>
        <row r="711">
          <cell r="B711">
            <v>5304991</v>
          </cell>
          <cell r="C711" t="str">
            <v>5304991 Miscellaneous Materials &amp; Supplies-2200</v>
          </cell>
          <cell r="D711">
            <v>0</v>
          </cell>
          <cell r="E711">
            <v>0</v>
          </cell>
        </row>
        <row r="712">
          <cell r="B712">
            <v>5304999</v>
          </cell>
          <cell r="C712" t="str">
            <v>5304999 Capitalized M&amp;S-PROJ SETTLMT USE ONLY</v>
          </cell>
          <cell r="D712">
            <v>-19253956.940000001</v>
          </cell>
          <cell r="E712">
            <v>-10855105.119999999</v>
          </cell>
        </row>
        <row r="713">
          <cell r="B713">
            <v>5320680</v>
          </cell>
          <cell r="C713" t="str">
            <v>5320680 Gas Used - Equity</v>
          </cell>
          <cell r="D713">
            <v>201939.62</v>
          </cell>
          <cell r="E713">
            <v>190013.6</v>
          </cell>
        </row>
        <row r="714">
          <cell r="B714">
            <v>5330020</v>
          </cell>
          <cell r="C714" t="str">
            <v>5330020 Underground Storage - Gas Losses</v>
          </cell>
          <cell r="D714">
            <v>7568.4</v>
          </cell>
          <cell r="E714">
            <v>0</v>
          </cell>
        </row>
        <row r="715">
          <cell r="B715">
            <v>5330050</v>
          </cell>
          <cell r="C715" t="str">
            <v>5330050 Gas For Compressor Station Fuel</v>
          </cell>
          <cell r="D715">
            <v>2050362.99</v>
          </cell>
          <cell r="E715">
            <v>1392989.49</v>
          </cell>
        </row>
        <row r="716">
          <cell r="B716">
            <v>5330080</v>
          </cell>
          <cell r="C716" t="str">
            <v>5330080 Gas Lost</v>
          </cell>
          <cell r="D716">
            <v>78770.5</v>
          </cell>
          <cell r="E716">
            <v>53263.28</v>
          </cell>
        </row>
        <row r="717">
          <cell r="B717">
            <v>8400000</v>
          </cell>
          <cell r="C717" t="str">
            <v>8400000 MATERIAL OVERHEAD</v>
          </cell>
          <cell r="D717">
            <v>0</v>
          </cell>
          <cell r="E717">
            <v>0</v>
          </cell>
        </row>
        <row r="718">
          <cell r="B718" t="str">
            <v/>
          </cell>
          <cell r="C718" t="str">
            <v xml:space="preserve">  TOTAL MATERIALS, SUPPLIES, TRANSPORTATION</v>
          </cell>
          <cell r="D718">
            <v>19066258.539999999</v>
          </cell>
          <cell r="E718">
            <v>12619192.210000001</v>
          </cell>
        </row>
        <row r="719">
          <cell r="B719" t="str">
            <v/>
          </cell>
          <cell r="C719" t="str">
            <v>INSURANCE, LEASES, PERMITS &amp; FEES</v>
          </cell>
          <cell r="D719"/>
          <cell r="E719"/>
        </row>
        <row r="720">
          <cell r="B720">
            <v>5305010</v>
          </cell>
          <cell r="C720" t="str">
            <v>5305010 Injury Expenses</v>
          </cell>
          <cell r="D720">
            <v>-1179.3499999999999</v>
          </cell>
          <cell r="E720">
            <v>-1179.3499999999999</v>
          </cell>
        </row>
        <row r="721">
          <cell r="B721">
            <v>5305020</v>
          </cell>
          <cell r="C721" t="str">
            <v>5305020 Damages - Property</v>
          </cell>
          <cell r="D721">
            <v>204886.38</v>
          </cell>
          <cell r="E721">
            <v>126879.09</v>
          </cell>
        </row>
        <row r="722">
          <cell r="B722">
            <v>5305030</v>
          </cell>
          <cell r="C722" t="str">
            <v>5305030 Claims Reimburse</v>
          </cell>
          <cell r="D722">
            <v>-1616568.39</v>
          </cell>
          <cell r="E722">
            <v>-653550.25</v>
          </cell>
        </row>
        <row r="723">
          <cell r="B723">
            <v>5305050</v>
          </cell>
          <cell r="C723" t="str">
            <v>5305050 Worker's Compensation Claim Expenses</v>
          </cell>
          <cell r="D723">
            <v>569948.81999999995</v>
          </cell>
          <cell r="E723">
            <v>273473.91999999998</v>
          </cell>
        </row>
        <row r="724">
          <cell r="B724">
            <v>5305060</v>
          </cell>
          <cell r="C724" t="str">
            <v>5305060 Worker's Compensation Admin</v>
          </cell>
          <cell r="D724">
            <v>41565.65</v>
          </cell>
          <cell r="E724">
            <v>29128.91</v>
          </cell>
        </row>
        <row r="725">
          <cell r="B725">
            <v>5306010</v>
          </cell>
          <cell r="C725" t="str">
            <v>5306010 Insurance-Directors&amp;Officers/Fiduciary/Crime</v>
          </cell>
          <cell r="D725">
            <v>260555.99</v>
          </cell>
          <cell r="E725">
            <v>176943.17</v>
          </cell>
        </row>
        <row r="726">
          <cell r="B726">
            <v>5306020</v>
          </cell>
          <cell r="C726" t="str">
            <v>5306020 Insurance-Excess Liability/Surty</v>
          </cell>
          <cell r="D726">
            <v>3385901.7</v>
          </cell>
          <cell r="E726">
            <v>2228905.02</v>
          </cell>
        </row>
        <row r="727">
          <cell r="B727">
            <v>5306060</v>
          </cell>
          <cell r="C727" t="str">
            <v>5306060 Insurance-General Property</v>
          </cell>
          <cell r="D727">
            <v>319849.59000000003</v>
          </cell>
          <cell r="E727">
            <v>233393.34</v>
          </cell>
        </row>
        <row r="728">
          <cell r="B728">
            <v>5306070</v>
          </cell>
          <cell r="C728" t="str">
            <v>5306070 Insurance-Worker's Comp</v>
          </cell>
          <cell r="D728">
            <v>544081.63</v>
          </cell>
          <cell r="E728">
            <v>396204.48</v>
          </cell>
        </row>
        <row r="729">
          <cell r="B729">
            <v>5306099</v>
          </cell>
          <cell r="C729" t="str">
            <v>5306099 Insurance-Other</v>
          </cell>
          <cell r="D729">
            <v>726598.09</v>
          </cell>
          <cell r="E729">
            <v>471697.77</v>
          </cell>
        </row>
        <row r="730">
          <cell r="B730">
            <v>5307010</v>
          </cell>
          <cell r="C730" t="str">
            <v>5307010 Rent Expense - Buildings</v>
          </cell>
          <cell r="D730">
            <v>2640297.88</v>
          </cell>
          <cell r="E730">
            <v>1843582.46</v>
          </cell>
        </row>
        <row r="731">
          <cell r="B731">
            <v>5307030</v>
          </cell>
          <cell r="C731" t="str">
            <v>5307030 Rent Expense - Equipment (Office &amp; Other)</v>
          </cell>
          <cell r="D731">
            <v>359589.61</v>
          </cell>
          <cell r="E731">
            <v>208406.2</v>
          </cell>
        </row>
        <row r="732">
          <cell r="B732">
            <v>5307050</v>
          </cell>
          <cell r="C732" t="str">
            <v>5307050 Rent Expense - Land &amp; Land Rights</v>
          </cell>
          <cell r="D732">
            <v>308567.48</v>
          </cell>
          <cell r="E732">
            <v>252725.63</v>
          </cell>
        </row>
        <row r="733">
          <cell r="B733">
            <v>5307090</v>
          </cell>
          <cell r="C733" t="str">
            <v>5307090 Rent Expense - Miscellaneous</v>
          </cell>
          <cell r="D733">
            <v>15092.43</v>
          </cell>
          <cell r="E733">
            <v>9861.43</v>
          </cell>
        </row>
        <row r="734">
          <cell r="B734">
            <v>5309010</v>
          </cell>
          <cell r="C734" t="str">
            <v>5309010 Utilities - Electric and Gas</v>
          </cell>
          <cell r="D734">
            <v>1118266.26</v>
          </cell>
          <cell r="E734">
            <v>697441.94</v>
          </cell>
        </row>
        <row r="735">
          <cell r="B735">
            <v>5309020</v>
          </cell>
          <cell r="C735" t="str">
            <v>5309020 Utilities - Phone</v>
          </cell>
          <cell r="D735">
            <v>1381983.01</v>
          </cell>
          <cell r="E735">
            <v>927712.96</v>
          </cell>
        </row>
        <row r="736">
          <cell r="B736">
            <v>5309021</v>
          </cell>
          <cell r="C736" t="str">
            <v>5309021 Utilities - Wireless Services-Cell Phones &amp; Pagers</v>
          </cell>
          <cell r="D736">
            <v>890694.49</v>
          </cell>
          <cell r="E736">
            <v>583442.07999999996</v>
          </cell>
        </row>
        <row r="737">
          <cell r="B737">
            <v>5309030</v>
          </cell>
          <cell r="C737" t="str">
            <v>5309030 Utilities - Water</v>
          </cell>
          <cell r="D737">
            <v>48750.54</v>
          </cell>
          <cell r="E737">
            <v>34011.629999999997</v>
          </cell>
        </row>
        <row r="738">
          <cell r="B738">
            <v>5309040</v>
          </cell>
          <cell r="C738" t="str">
            <v>5309040 Utilities - Other</v>
          </cell>
          <cell r="D738">
            <v>13117.36</v>
          </cell>
          <cell r="E738">
            <v>8318.75</v>
          </cell>
        </row>
        <row r="739">
          <cell r="B739">
            <v>5310010</v>
          </cell>
          <cell r="C739" t="str">
            <v>5310010 Operating Permits</v>
          </cell>
          <cell r="D739">
            <v>1056014.74</v>
          </cell>
          <cell r="E739">
            <v>591488.93000000005</v>
          </cell>
        </row>
        <row r="740">
          <cell r="B740">
            <v>5310020</v>
          </cell>
          <cell r="C740" t="str">
            <v>5310020 Licensing Fees</v>
          </cell>
          <cell r="D740">
            <v>430736.31</v>
          </cell>
          <cell r="E740">
            <v>298124.2</v>
          </cell>
        </row>
        <row r="741">
          <cell r="B741">
            <v>5310030</v>
          </cell>
          <cell r="C741" t="str">
            <v>5310030 Regulatory Fees &amp; Assessments</v>
          </cell>
          <cell r="D741">
            <v>2184980.8199999998</v>
          </cell>
          <cell r="E741">
            <v>1388344.85</v>
          </cell>
        </row>
        <row r="742">
          <cell r="B742">
            <v>5310040</v>
          </cell>
          <cell r="C742" t="str">
            <v>5310040 Directors Fees and Expenses</v>
          </cell>
          <cell r="D742">
            <v>73319.960000000006</v>
          </cell>
          <cell r="E742">
            <v>63569.96</v>
          </cell>
        </row>
        <row r="743">
          <cell r="B743">
            <v>5310050</v>
          </cell>
          <cell r="C743" t="str">
            <v>5310050 Environmental Fees</v>
          </cell>
          <cell r="D743">
            <v>22879.64</v>
          </cell>
          <cell r="E743">
            <v>18258.5</v>
          </cell>
        </row>
        <row r="744">
          <cell r="B744">
            <v>5310060</v>
          </cell>
          <cell r="C744" t="str">
            <v>5310060 Financing Fees</v>
          </cell>
          <cell r="D744">
            <v>94864.1</v>
          </cell>
          <cell r="E744">
            <v>94864.1</v>
          </cell>
        </row>
        <row r="745">
          <cell r="B745">
            <v>5310080</v>
          </cell>
          <cell r="C745" t="str">
            <v>5310080 Bank Fees</v>
          </cell>
          <cell r="D745">
            <v>202066.08</v>
          </cell>
          <cell r="E745">
            <v>188372.65</v>
          </cell>
        </row>
        <row r="746">
          <cell r="B746">
            <v>5310090</v>
          </cell>
          <cell r="C746" t="str">
            <v>5310090 Miscellaneous Fees</v>
          </cell>
          <cell r="D746">
            <v>147267.79</v>
          </cell>
          <cell r="E746">
            <v>139167.47</v>
          </cell>
        </row>
        <row r="747">
          <cell r="B747">
            <v>5310991</v>
          </cell>
          <cell r="C747" t="str">
            <v>5310991 Misc Permits &amp; Fees-2200</v>
          </cell>
          <cell r="D747">
            <v>0</v>
          </cell>
          <cell r="E747">
            <v>0</v>
          </cell>
        </row>
        <row r="748">
          <cell r="B748">
            <v>6104050</v>
          </cell>
          <cell r="C748" t="str">
            <v>6104050 Rental Income - Non-Utility Operations</v>
          </cell>
          <cell r="D748">
            <v>-1622177.91</v>
          </cell>
          <cell r="E748">
            <v>-1081451.94</v>
          </cell>
        </row>
        <row r="749">
          <cell r="B749" t="str">
            <v/>
          </cell>
          <cell r="C749" t="str">
            <v xml:space="preserve">  TOTAL INSURANCE, LEASES, PERMITS &amp; FEES</v>
          </cell>
          <cell r="D749">
            <v>13801950.699999999</v>
          </cell>
          <cell r="E749">
            <v>9548137.9000000004</v>
          </cell>
        </row>
        <row r="750">
          <cell r="B750" t="str">
            <v/>
          </cell>
          <cell r="C750" t="str">
            <v>OTHER MISCELLANEOUS EXPENSES</v>
          </cell>
          <cell r="D750"/>
          <cell r="E750"/>
        </row>
        <row r="751">
          <cell r="B751">
            <v>5302010</v>
          </cell>
          <cell r="C751" t="str">
            <v>5302010 Travel Expense</v>
          </cell>
          <cell r="D751">
            <v>139729.4</v>
          </cell>
          <cell r="E751">
            <v>112609.09</v>
          </cell>
        </row>
        <row r="752">
          <cell r="B752">
            <v>5302015</v>
          </cell>
          <cell r="C752" t="str">
            <v>5302015 Travel - Meals (50% Non-Deductible)</v>
          </cell>
          <cell r="D752">
            <v>21170.6</v>
          </cell>
          <cell r="E752">
            <v>19799.099999999999</v>
          </cell>
        </row>
        <row r="753">
          <cell r="B753">
            <v>5302020</v>
          </cell>
          <cell r="C753" t="str">
            <v>5302020 Entertainment Expense</v>
          </cell>
          <cell r="D753">
            <v>334575.56</v>
          </cell>
          <cell r="E753">
            <v>255868.53</v>
          </cell>
        </row>
        <row r="754">
          <cell r="B754">
            <v>5302021</v>
          </cell>
          <cell r="C754" t="str">
            <v>5302021 Entertainment Expense - Non-Deductible</v>
          </cell>
          <cell r="D754">
            <v>133622.98000000001</v>
          </cell>
          <cell r="E754">
            <v>109053.54</v>
          </cell>
        </row>
        <row r="755">
          <cell r="B755">
            <v>5302091</v>
          </cell>
          <cell r="C755" t="str">
            <v>5302091 Travel &amp; Entertainment Expense 2200</v>
          </cell>
          <cell r="D755">
            <v>0</v>
          </cell>
          <cell r="E755">
            <v>0</v>
          </cell>
        </row>
        <row r="756">
          <cell r="B756">
            <v>5302940</v>
          </cell>
          <cell r="C756" t="str">
            <v>5302940 Safety Functions Expense</v>
          </cell>
          <cell r="D756">
            <v>229554.59</v>
          </cell>
          <cell r="E756">
            <v>143452.12</v>
          </cell>
        </row>
        <row r="757">
          <cell r="B757">
            <v>5303830</v>
          </cell>
          <cell r="C757" t="str">
            <v>5303830 Advertising</v>
          </cell>
          <cell r="D757">
            <v>2905618.09</v>
          </cell>
          <cell r="E757">
            <v>2194484.71</v>
          </cell>
        </row>
        <row r="758">
          <cell r="B758">
            <v>5308010</v>
          </cell>
          <cell r="C758" t="str">
            <v>5308010 Subscriptions</v>
          </cell>
          <cell r="D758">
            <v>168290.71</v>
          </cell>
          <cell r="E758">
            <v>135098.06</v>
          </cell>
        </row>
        <row r="759">
          <cell r="B759">
            <v>5308020</v>
          </cell>
          <cell r="C759" t="str">
            <v>5308020 Professional Dues</v>
          </cell>
          <cell r="D759">
            <v>15292.3</v>
          </cell>
          <cell r="E759">
            <v>8602.35</v>
          </cell>
        </row>
        <row r="760">
          <cell r="B760">
            <v>5308040</v>
          </cell>
          <cell r="C760" t="str">
            <v>5308040 Industry Assoc Dues</v>
          </cell>
          <cell r="D760">
            <v>14426.3</v>
          </cell>
          <cell r="E760">
            <v>10540</v>
          </cell>
        </row>
        <row r="761">
          <cell r="B761">
            <v>5308090</v>
          </cell>
          <cell r="C761" t="str">
            <v>5308090 Other Dues&amp;Membershp</v>
          </cell>
          <cell r="D761">
            <v>796938.43</v>
          </cell>
          <cell r="E761">
            <v>665602.65</v>
          </cell>
        </row>
        <row r="762">
          <cell r="B762">
            <v>5308991</v>
          </cell>
          <cell r="C762" t="str">
            <v>5308991 Misc Dues &amp; Subscriptions-2200</v>
          </cell>
          <cell r="D762">
            <v>0</v>
          </cell>
          <cell r="E762">
            <v>0</v>
          </cell>
        </row>
        <row r="763">
          <cell r="B763">
            <v>5320140</v>
          </cell>
          <cell r="C763" t="str">
            <v>5320140 Land Rights &amp; Right of Way Fees</v>
          </cell>
          <cell r="D763">
            <v>271269.49</v>
          </cell>
          <cell r="E763">
            <v>148772.49</v>
          </cell>
        </row>
        <row r="764">
          <cell r="B764">
            <v>5340210</v>
          </cell>
          <cell r="C764" t="str">
            <v>5340210 Royalty Expense - Flat Rate</v>
          </cell>
          <cell r="D764">
            <v>21083.78</v>
          </cell>
          <cell r="E764">
            <v>19479.46</v>
          </cell>
        </row>
        <row r="765">
          <cell r="B765">
            <v>5381000</v>
          </cell>
          <cell r="C765" t="str">
            <v>5381000 Acquisition Related Expenses</v>
          </cell>
          <cell r="D765">
            <v>284325.90000000002</v>
          </cell>
          <cell r="E765">
            <v>34395.9</v>
          </cell>
        </row>
        <row r="766">
          <cell r="B766">
            <v>5399040</v>
          </cell>
          <cell r="C766" t="str">
            <v>5399040 Lost Discount Exp</v>
          </cell>
          <cell r="D766">
            <v>51096.52</v>
          </cell>
          <cell r="E766">
            <v>35696.25</v>
          </cell>
        </row>
        <row r="767">
          <cell r="B767">
            <v>5399050</v>
          </cell>
          <cell r="C767" t="str">
            <v>5399050 Regulatory Deferrals/Amortization</v>
          </cell>
          <cell r="D767">
            <v>-3400408.74</v>
          </cell>
          <cell r="E767">
            <v>-1906692.6</v>
          </cell>
        </row>
        <row r="768">
          <cell r="B768">
            <v>5399060</v>
          </cell>
          <cell r="C768" t="str">
            <v>5399060 Contributions in Aid of Construction - Taxable</v>
          </cell>
          <cell r="D768">
            <v>-429933.82</v>
          </cell>
          <cell r="E768">
            <v>-366707.82</v>
          </cell>
        </row>
        <row r="769">
          <cell r="B769">
            <v>5399065</v>
          </cell>
          <cell r="C769" t="str">
            <v>5399065 Expense Reimbursements from Customers</v>
          </cell>
          <cell r="D769">
            <v>-809447.45</v>
          </cell>
          <cell r="E769">
            <v>-994959.39</v>
          </cell>
        </row>
        <row r="770">
          <cell r="B770">
            <v>5399074</v>
          </cell>
          <cell r="C770" t="str">
            <v>5399074 Vehicle Purchases</v>
          </cell>
          <cell r="D770">
            <v>11111313.039999999</v>
          </cell>
          <cell r="E770">
            <v>6669801.5</v>
          </cell>
        </row>
        <row r="771">
          <cell r="B771">
            <v>5399075</v>
          </cell>
          <cell r="C771" t="str">
            <v>5399075 Vehicle Billing - Interco</v>
          </cell>
          <cell r="D771">
            <v>0</v>
          </cell>
          <cell r="E771">
            <v>0</v>
          </cell>
        </row>
        <row r="772">
          <cell r="B772">
            <v>5399076</v>
          </cell>
          <cell r="C772" t="str">
            <v>5399076 Vehicle Usage - 2200</v>
          </cell>
          <cell r="D772">
            <v>0</v>
          </cell>
          <cell r="E772">
            <v>0</v>
          </cell>
        </row>
        <row r="773">
          <cell r="B773">
            <v>5399200</v>
          </cell>
          <cell r="C773" t="str">
            <v>5399200 Penalties - Operating - Non-deductible</v>
          </cell>
          <cell r="D773">
            <v>24527.69</v>
          </cell>
          <cell r="E773">
            <v>16527.689999999999</v>
          </cell>
        </row>
        <row r="774">
          <cell r="B774">
            <v>5399900</v>
          </cell>
          <cell r="C774" t="str">
            <v>5399900 Miscellaneous Expense</v>
          </cell>
          <cell r="D774">
            <v>142277.75</v>
          </cell>
          <cell r="E774">
            <v>106676.81</v>
          </cell>
        </row>
        <row r="775">
          <cell r="B775">
            <v>5399910</v>
          </cell>
          <cell r="C775" t="str">
            <v>5399910 Miscellaneous Expense - Acct Recon Write-offs</v>
          </cell>
          <cell r="D775">
            <v>9.25</v>
          </cell>
          <cell r="E775">
            <v>9.25</v>
          </cell>
        </row>
        <row r="776">
          <cell r="B776">
            <v>5399920</v>
          </cell>
          <cell r="C776" t="str">
            <v>5399920 Miscellaneous Expense - Warranty Provision Exp</v>
          </cell>
          <cell r="D776">
            <v>959355.39</v>
          </cell>
          <cell r="E776">
            <v>625541.31000000006</v>
          </cell>
        </row>
        <row r="777">
          <cell r="B777">
            <v>5399991</v>
          </cell>
          <cell r="C777" t="str">
            <v>5399991 Miscellaneous Expense 2200</v>
          </cell>
          <cell r="D777">
            <v>0</v>
          </cell>
          <cell r="E777">
            <v>0</v>
          </cell>
        </row>
        <row r="778">
          <cell r="B778">
            <v>5399997</v>
          </cell>
          <cell r="C778" t="str">
            <v>5399997 Project Clearing Account - Entry</v>
          </cell>
          <cell r="D778">
            <v>18711531.609999999</v>
          </cell>
          <cell r="E778">
            <v>18665335.07</v>
          </cell>
        </row>
        <row r="779">
          <cell r="B779">
            <v>5399998</v>
          </cell>
          <cell r="C779" t="str">
            <v>5399998 Project Clearing Account - Settlement</v>
          </cell>
          <cell r="D779">
            <v>-18699365.780000001</v>
          </cell>
          <cell r="E779">
            <v>-18653169.239999998</v>
          </cell>
        </row>
        <row r="780">
          <cell r="B780">
            <v>5399999</v>
          </cell>
          <cell r="C780" t="str">
            <v>5399999 Capitalized Other-PROJ SETTLMT USE ONLY</v>
          </cell>
          <cell r="D780">
            <v>-64403178.049999997</v>
          </cell>
          <cell r="E780">
            <v>-35486506.380000003</v>
          </cell>
        </row>
        <row r="781">
          <cell r="B781">
            <v>6201010</v>
          </cell>
          <cell r="C781" t="str">
            <v>6201010 Donations - 501(c)(3)</v>
          </cell>
          <cell r="D781">
            <v>15993922.07</v>
          </cell>
          <cell r="E781">
            <v>2090946.58</v>
          </cell>
        </row>
        <row r="782">
          <cell r="B782">
            <v>6201040</v>
          </cell>
          <cell r="C782" t="str">
            <v>6201040 Donations - Non 501(c)(3)</v>
          </cell>
          <cell r="D782">
            <v>4705.88</v>
          </cell>
          <cell r="E782">
            <v>2805.88</v>
          </cell>
        </row>
        <row r="783">
          <cell r="B783">
            <v>6201070</v>
          </cell>
          <cell r="C783" t="str">
            <v>6201070 Donation Dollar Energy Fund</v>
          </cell>
          <cell r="D783">
            <v>84048</v>
          </cell>
          <cell r="E783">
            <v>30000</v>
          </cell>
        </row>
        <row r="784">
          <cell r="B784">
            <v>6202020</v>
          </cell>
          <cell r="C784" t="str">
            <v>6202020 Civic/Politic Activities</v>
          </cell>
          <cell r="D784">
            <v>46638.91</v>
          </cell>
          <cell r="E784">
            <v>36138.44</v>
          </cell>
        </row>
        <row r="785">
          <cell r="B785">
            <v>6203020</v>
          </cell>
          <cell r="C785" t="str">
            <v>6203020 Penalties - Other</v>
          </cell>
          <cell r="D785">
            <v>42.26</v>
          </cell>
          <cell r="E785">
            <v>0</v>
          </cell>
        </row>
        <row r="786">
          <cell r="B786">
            <v>6204000</v>
          </cell>
          <cell r="C786" t="str">
            <v>6204000 Other Expense - Miscellaneous</v>
          </cell>
          <cell r="D786">
            <v>317.42</v>
          </cell>
          <cell r="E786">
            <v>120.71</v>
          </cell>
        </row>
        <row r="787">
          <cell r="B787">
            <v>6204010</v>
          </cell>
          <cell r="C787" t="str">
            <v>6204010 Rent Expense - Non-Utility Operations</v>
          </cell>
          <cell r="D787">
            <v>1625039.18</v>
          </cell>
          <cell r="E787">
            <v>1122710.6599999999</v>
          </cell>
        </row>
        <row r="788">
          <cell r="B788">
            <v>6299020</v>
          </cell>
          <cell r="C788" t="str">
            <v>6299020 Life Insurance Premiums</v>
          </cell>
          <cell r="D788">
            <v>-50035.89</v>
          </cell>
          <cell r="E788">
            <v>-14301.74</v>
          </cell>
        </row>
        <row r="789">
          <cell r="B789">
            <v>6299900</v>
          </cell>
          <cell r="C789" t="str">
            <v>6299900 Other Expense - Miscellaneous</v>
          </cell>
          <cell r="D789">
            <v>3295977.32</v>
          </cell>
          <cell r="E789">
            <v>3280036.2</v>
          </cell>
        </row>
        <row r="790">
          <cell r="B790">
            <v>8205001</v>
          </cell>
          <cell r="C790" t="str">
            <v>8205001 VEHICLE USAGE</v>
          </cell>
          <cell r="D790">
            <v>0</v>
          </cell>
          <cell r="E790">
            <v>0</v>
          </cell>
        </row>
        <row r="791">
          <cell r="B791">
            <v>8205002</v>
          </cell>
          <cell r="C791" t="str">
            <v>8205002 POWER OPERATED EQUIP</v>
          </cell>
          <cell r="D791">
            <v>0</v>
          </cell>
          <cell r="E791">
            <v>0</v>
          </cell>
        </row>
        <row r="792">
          <cell r="B792">
            <v>8205101</v>
          </cell>
          <cell r="C792" t="str">
            <v>8205101 OT MEALS</v>
          </cell>
          <cell r="D792">
            <v>0</v>
          </cell>
          <cell r="E792">
            <v>0</v>
          </cell>
        </row>
        <row r="793">
          <cell r="B793">
            <v>8402004</v>
          </cell>
          <cell r="C793" t="str">
            <v>8402004 PROJ G&amp;A SURCHARGE</v>
          </cell>
          <cell r="D793">
            <v>0</v>
          </cell>
          <cell r="E793">
            <v>0</v>
          </cell>
        </row>
        <row r="794">
          <cell r="B794">
            <v>8402014</v>
          </cell>
          <cell r="C794" t="str">
            <v>8402014 Construction</v>
          </cell>
          <cell r="D794">
            <v>0</v>
          </cell>
          <cell r="E794">
            <v>0</v>
          </cell>
        </row>
        <row r="795">
          <cell r="B795">
            <v>8405000</v>
          </cell>
          <cell r="C795" t="str">
            <v>8405000 DEL FLEET OVERHEAD</v>
          </cell>
          <cell r="D795">
            <v>0</v>
          </cell>
          <cell r="E795">
            <v>0</v>
          </cell>
        </row>
        <row r="796">
          <cell r="B796" t="str">
            <v/>
          </cell>
          <cell r="C796" t="str">
            <v xml:space="preserve">  TOTAL OTHER MISCELLANEOUS EXPENSES</v>
          </cell>
          <cell r="D796">
            <v>-30405669.309999999</v>
          </cell>
          <cell r="E796">
            <v>-20882232.82</v>
          </cell>
        </row>
        <row r="797">
          <cell r="B797" t="str">
            <v/>
          </cell>
          <cell r="C797" t="str">
            <v>BAD DEBT</v>
          </cell>
          <cell r="D797"/>
          <cell r="E797"/>
        </row>
        <row r="798">
          <cell r="B798">
            <v>5311010</v>
          </cell>
          <cell r="C798" t="str">
            <v>5311010 Uncollect Accts Exp</v>
          </cell>
          <cell r="D798">
            <v>20234692.309999999</v>
          </cell>
          <cell r="E798">
            <v>12507942.16</v>
          </cell>
        </row>
        <row r="799">
          <cell r="B799" t="str">
            <v/>
          </cell>
          <cell r="C799" t="str">
            <v xml:space="preserve">  TOTAL BAD DEBT</v>
          </cell>
          <cell r="D799">
            <v>20234692.309999999</v>
          </cell>
          <cell r="E799">
            <v>12507942.16</v>
          </cell>
        </row>
        <row r="800">
          <cell r="B800" t="str">
            <v/>
          </cell>
          <cell r="C800" t="str">
            <v>MANAGEMENT FEES &amp; INTERCOMPANY SERVICES</v>
          </cell>
          <cell r="D800"/>
          <cell r="E800"/>
        </row>
        <row r="801">
          <cell r="B801">
            <v>5998140</v>
          </cell>
          <cell r="C801" t="str">
            <v>5998140 SVC Only-Assoc Co Oper Exp-Executive/Admin</v>
          </cell>
          <cell r="D801">
            <v>0</v>
          </cell>
          <cell r="E801">
            <v>0</v>
          </cell>
        </row>
        <row r="802">
          <cell r="B802">
            <v>5998500</v>
          </cell>
          <cell r="C802" t="str">
            <v>5998500 SVC Only-Essential Services</v>
          </cell>
          <cell r="D802">
            <v>4560790.71</v>
          </cell>
          <cell r="E802">
            <v>2215652.86</v>
          </cell>
        </row>
        <row r="803">
          <cell r="B803">
            <v>5998501</v>
          </cell>
          <cell r="C803" t="str">
            <v>5998501 SVC Only-Essential Services-2200</v>
          </cell>
          <cell r="D803">
            <v>0</v>
          </cell>
          <cell r="E803">
            <v>0</v>
          </cell>
        </row>
        <row r="804">
          <cell r="B804">
            <v>5998510</v>
          </cell>
          <cell r="C804" t="str">
            <v>5998510 SVC Only-Essential Sundry</v>
          </cell>
          <cell r="D804">
            <v>805792.83</v>
          </cell>
          <cell r="E804">
            <v>350689.47</v>
          </cell>
        </row>
        <row r="805">
          <cell r="B805">
            <v>5998511</v>
          </cell>
          <cell r="C805" t="str">
            <v>5998511 SVC Only-Essential Sundry-2200</v>
          </cell>
          <cell r="D805">
            <v>0</v>
          </cell>
          <cell r="E805">
            <v>0</v>
          </cell>
        </row>
        <row r="806">
          <cell r="B806">
            <v>5999050</v>
          </cell>
          <cell r="C806" t="str">
            <v>5999050 Inter-Company Operating Expenses-1000-Peoples</v>
          </cell>
          <cell r="D806">
            <v>3974.88</v>
          </cell>
          <cell r="E806">
            <v>2713.62</v>
          </cell>
        </row>
        <row r="807">
          <cell r="B807">
            <v>5999053</v>
          </cell>
          <cell r="C807" t="str">
            <v>5999053 Inter-Company Operating Expenses-1400-Homeworks</v>
          </cell>
          <cell r="D807">
            <v>-3974.88</v>
          </cell>
          <cell r="E807">
            <v>-2713.62</v>
          </cell>
        </row>
        <row r="808">
          <cell r="B808">
            <v>5999056</v>
          </cell>
          <cell r="C808" t="str">
            <v>5999056 Inter-Company Operating Expenses-1600-Delta</v>
          </cell>
          <cell r="D808">
            <v>0</v>
          </cell>
          <cell r="E808">
            <v>0</v>
          </cell>
        </row>
        <row r="809">
          <cell r="B809">
            <v>5999058</v>
          </cell>
          <cell r="C809" t="str">
            <v>5999058 Inter-Company Operating Expenses-1800-Delgasco</v>
          </cell>
          <cell r="D809">
            <v>0</v>
          </cell>
          <cell r="E809">
            <v>0</v>
          </cell>
        </row>
        <row r="810">
          <cell r="B810">
            <v>5999059</v>
          </cell>
          <cell r="C810" t="str">
            <v>5999059 Inter-Company Operating Expenses-1900-ENPRO</v>
          </cell>
          <cell r="D810">
            <v>0</v>
          </cell>
          <cell r="E810">
            <v>0</v>
          </cell>
        </row>
        <row r="811">
          <cell r="B811">
            <v>8360032</v>
          </cell>
          <cell r="C811" t="str">
            <v>8360032 SETTLEMENT AFFILIATE</v>
          </cell>
          <cell r="D811">
            <v>0</v>
          </cell>
          <cell r="E811">
            <v>0</v>
          </cell>
        </row>
        <row r="812">
          <cell r="B812" t="str">
            <v/>
          </cell>
          <cell r="C812" t="str">
            <v xml:space="preserve">  TOTAL MANAGEMENT FEES &amp; INTERCOMPANY SERV</v>
          </cell>
          <cell r="D812">
            <v>5366583.54</v>
          </cell>
          <cell r="E812">
            <v>2566342.33</v>
          </cell>
        </row>
        <row r="813">
          <cell r="B813" t="str">
            <v/>
          </cell>
          <cell r="C813" t="str">
            <v xml:space="preserve"> TOTAL OPERATIONS &amp; MAINTENANCE EXPENSE</v>
          </cell>
          <cell r="D813">
            <v>180411536.25</v>
          </cell>
          <cell r="E813">
            <v>114755654.09</v>
          </cell>
        </row>
        <row r="814">
          <cell r="B814" t="str">
            <v/>
          </cell>
          <cell r="C814" t="str">
            <v>DEPRECIATION</v>
          </cell>
          <cell r="D814"/>
          <cell r="E814"/>
        </row>
        <row r="815">
          <cell r="B815">
            <v>5501010</v>
          </cell>
          <cell r="C815" t="str">
            <v>5501010 Depreciation Expense - Land Easements</v>
          </cell>
          <cell r="D815">
            <v>126127.48</v>
          </cell>
          <cell r="E815">
            <v>84075.77</v>
          </cell>
        </row>
        <row r="816">
          <cell r="B816">
            <v>5501020</v>
          </cell>
          <cell r="C816" t="str">
            <v>5501020 Depreciation Expense - Buildings</v>
          </cell>
          <cell r="D816">
            <v>324064.69</v>
          </cell>
          <cell r="E816">
            <v>215779.06</v>
          </cell>
        </row>
        <row r="817">
          <cell r="B817">
            <v>5501030</v>
          </cell>
          <cell r="C817" t="str">
            <v>5501030 Depreciation Exp-Generation, Prod &amp; Gath Plant</v>
          </cell>
          <cell r="D817">
            <v>1761895.72</v>
          </cell>
          <cell r="E817">
            <v>1175954.6000000001</v>
          </cell>
        </row>
        <row r="818">
          <cell r="B818">
            <v>5501033</v>
          </cell>
          <cell r="C818" t="str">
            <v>5501033 Depreciation Exp-Nat Gas Storage &amp; Process Plant</v>
          </cell>
          <cell r="D818">
            <v>942933.35</v>
          </cell>
          <cell r="E818">
            <v>629587.27</v>
          </cell>
        </row>
        <row r="819">
          <cell r="B819">
            <v>5501040</v>
          </cell>
          <cell r="C819" t="str">
            <v>5501040 Depreciation Expense - Transmission</v>
          </cell>
          <cell r="D819">
            <v>4618348.4400000004</v>
          </cell>
          <cell r="E819">
            <v>3078019.77</v>
          </cell>
        </row>
        <row r="820">
          <cell r="B820">
            <v>5501050</v>
          </cell>
          <cell r="C820" t="str">
            <v>5501050 Depreciation Expense - Distribution</v>
          </cell>
          <cell r="D820">
            <v>40529230.920000002</v>
          </cell>
          <cell r="E820">
            <v>27114024.760000002</v>
          </cell>
        </row>
        <row r="821">
          <cell r="B821">
            <v>5501060</v>
          </cell>
          <cell r="C821" t="str">
            <v>5501060 Depreciation Expense - Transportation Equipment</v>
          </cell>
          <cell r="D821">
            <v>4392486.88</v>
          </cell>
          <cell r="E821">
            <v>2853062.99</v>
          </cell>
        </row>
        <row r="822">
          <cell r="B822">
            <v>5501070</v>
          </cell>
          <cell r="C822" t="str">
            <v>5501070 Depreciation Expense - General Plant &amp; Equipment</v>
          </cell>
          <cell r="D822">
            <v>5433337.0099999998</v>
          </cell>
          <cell r="E822">
            <v>3780456.23</v>
          </cell>
        </row>
        <row r="823">
          <cell r="B823">
            <v>5501170</v>
          </cell>
          <cell r="C823" t="str">
            <v>5501170 Depreciation Expense - Salvage</v>
          </cell>
          <cell r="D823">
            <v>-396986.25</v>
          </cell>
          <cell r="E823">
            <v>-240397.2</v>
          </cell>
        </row>
        <row r="824">
          <cell r="B824">
            <v>5501180</v>
          </cell>
          <cell r="C824" t="str">
            <v>5501180 Depreciation Expense - Cost of Removal</v>
          </cell>
          <cell r="D824">
            <v>5839299.79</v>
          </cell>
          <cell r="E824">
            <v>3514943.8</v>
          </cell>
        </row>
        <row r="825">
          <cell r="B825">
            <v>5501200</v>
          </cell>
          <cell r="C825" t="str">
            <v>5501200 Accretion Expense</v>
          </cell>
          <cell r="D825">
            <v>21536.98</v>
          </cell>
          <cell r="E825">
            <v>27699.97</v>
          </cell>
        </row>
        <row r="826">
          <cell r="B826">
            <v>5505010</v>
          </cell>
          <cell r="C826" t="str">
            <v>5505010 Amortization Expense - Intangible Property</v>
          </cell>
          <cell r="D826">
            <v>11857567.779999999</v>
          </cell>
          <cell r="E826">
            <v>7890566.7800000003</v>
          </cell>
        </row>
        <row r="827">
          <cell r="B827">
            <v>5505025</v>
          </cell>
          <cell r="C827" t="str">
            <v>5505025 Amortization Expense - Leasehold Improvements</v>
          </cell>
          <cell r="D827">
            <v>601651.44999999995</v>
          </cell>
          <cell r="E827">
            <v>408471.87</v>
          </cell>
        </row>
        <row r="828">
          <cell r="B828">
            <v>5505300</v>
          </cell>
          <cell r="C828" t="str">
            <v>5505300 Amortization Expense - Land &amp; Land Rights</v>
          </cell>
          <cell r="D828">
            <v>17860.68</v>
          </cell>
          <cell r="E828">
            <v>11907.12</v>
          </cell>
        </row>
        <row r="829">
          <cell r="B829" t="str">
            <v/>
          </cell>
          <cell r="C829" t="str">
            <v xml:space="preserve">  TOTAL DEPRECIATION</v>
          </cell>
          <cell r="D829">
            <v>76069354.920000002</v>
          </cell>
          <cell r="E829">
            <v>50544152.789999999</v>
          </cell>
        </row>
        <row r="830">
          <cell r="B830" t="str">
            <v/>
          </cell>
          <cell r="C830" t="str">
            <v>AMORTIZATION</v>
          </cell>
          <cell r="D830"/>
          <cell r="E830"/>
        </row>
        <row r="831">
          <cell r="B831">
            <v>5506999</v>
          </cell>
          <cell r="C831" t="str">
            <v>5506999 Amortization Expense - Manual - Other Intangibles</v>
          </cell>
          <cell r="D831">
            <v>1706406.56</v>
          </cell>
          <cell r="E831">
            <v>715330.49</v>
          </cell>
        </row>
        <row r="832">
          <cell r="B832">
            <v>5507010</v>
          </cell>
          <cell r="C832" t="str">
            <v>5507010 Amortization Exp - Rate Case Expenses</v>
          </cell>
          <cell r="D832">
            <v>802251.02</v>
          </cell>
          <cell r="E832">
            <v>535013.68999999994</v>
          </cell>
        </row>
        <row r="833">
          <cell r="B833" t="str">
            <v/>
          </cell>
          <cell r="C833" t="str">
            <v xml:space="preserve"> TOTAL AMORTIZATION</v>
          </cell>
          <cell r="D833">
            <v>2508657.58</v>
          </cell>
          <cell r="E833">
            <v>1250344.18</v>
          </cell>
        </row>
        <row r="834">
          <cell r="B834" t="str">
            <v/>
          </cell>
          <cell r="C834" t="str">
            <v>TAXES OTHER THAN INCOME</v>
          </cell>
          <cell r="D834"/>
          <cell r="E834"/>
        </row>
        <row r="835">
          <cell r="B835">
            <v>5701150</v>
          </cell>
          <cell r="C835" t="str">
            <v>5701150 Franchise Taxes</v>
          </cell>
          <cell r="D835">
            <v>2900</v>
          </cell>
          <cell r="E835">
            <v>2900</v>
          </cell>
        </row>
        <row r="836">
          <cell r="B836">
            <v>5702100</v>
          </cell>
          <cell r="C836" t="str">
            <v>5702100 Property Taxes</v>
          </cell>
          <cell r="D836">
            <v>3431291.26</v>
          </cell>
          <cell r="E836">
            <v>2258917.77</v>
          </cell>
        </row>
        <row r="837">
          <cell r="B837">
            <v>5703100</v>
          </cell>
          <cell r="C837" t="str">
            <v>5703100 Payroll Taxes</v>
          </cell>
          <cell r="D837">
            <v>7796271.5800000001</v>
          </cell>
          <cell r="E837">
            <v>5286949.2699999996</v>
          </cell>
        </row>
        <row r="838">
          <cell r="B838">
            <v>5703101</v>
          </cell>
          <cell r="C838" t="str">
            <v>5703101 Payroll Taxes - 2200</v>
          </cell>
          <cell r="D838">
            <v>0</v>
          </cell>
          <cell r="E838">
            <v>0</v>
          </cell>
        </row>
        <row r="839">
          <cell r="B839">
            <v>5704100</v>
          </cell>
          <cell r="C839" t="str">
            <v>5704100 Utility Taxes</v>
          </cell>
          <cell r="D839">
            <v>412913.61</v>
          </cell>
          <cell r="E839">
            <v>287913.61</v>
          </cell>
        </row>
        <row r="840">
          <cell r="B840">
            <v>5706100</v>
          </cell>
          <cell r="C840" t="str">
            <v>5706100 Sales and Use Tax</v>
          </cell>
          <cell r="D840">
            <v>970695.61</v>
          </cell>
          <cell r="E840">
            <v>618537.91</v>
          </cell>
        </row>
        <row r="841">
          <cell r="B841">
            <v>5709100</v>
          </cell>
          <cell r="C841" t="str">
            <v>5709100 Other Miscellaneous Taxes</v>
          </cell>
          <cell r="D841">
            <v>33552.93</v>
          </cell>
          <cell r="E841">
            <v>11287.93</v>
          </cell>
        </row>
        <row r="842">
          <cell r="B842" t="str">
            <v/>
          </cell>
          <cell r="C842" t="str">
            <v xml:space="preserve">  TOTAL TAXES OTHER THAN INCOME</v>
          </cell>
          <cell r="D842">
            <v>12647624.99</v>
          </cell>
          <cell r="E842">
            <v>8466506.4900000002</v>
          </cell>
        </row>
        <row r="843">
          <cell r="B843" t="str">
            <v/>
          </cell>
          <cell r="C843" t="str">
            <v xml:space="preserve">  TOTAL UTILITY COSTS &amp; EXPENSES</v>
          </cell>
          <cell r="D843">
            <v>448145929.33999997</v>
          </cell>
          <cell r="E843">
            <v>334781335.70999998</v>
          </cell>
        </row>
        <row r="844">
          <cell r="B844" t="str">
            <v/>
          </cell>
          <cell r="C844" t="str">
            <v xml:space="preserve">  TOTAL OPERATING INCOME</v>
          </cell>
          <cell r="D844">
            <v>-113224767.92</v>
          </cell>
          <cell r="E844">
            <v>-134470561.56</v>
          </cell>
        </row>
        <row r="845">
          <cell r="B845" t="str">
            <v/>
          </cell>
          <cell r="C845" t="str">
            <v>OTHER (INCOME) EXPENSE</v>
          </cell>
          <cell r="D845"/>
          <cell r="E845"/>
        </row>
        <row r="846">
          <cell r="B846" t="str">
            <v/>
          </cell>
          <cell r="C846" t="str">
            <v>INTEREST EXPENSE</v>
          </cell>
          <cell r="D846"/>
          <cell r="E846"/>
        </row>
        <row r="847">
          <cell r="B847" t="str">
            <v/>
          </cell>
          <cell r="C847" t="str">
            <v>INTEREST ON LTD</v>
          </cell>
          <cell r="D847"/>
          <cell r="E847"/>
        </row>
        <row r="848">
          <cell r="B848">
            <v>6406040</v>
          </cell>
          <cell r="C848" t="str">
            <v>6406040 Interco Interest Expense-2200-PNG Companies LLC</v>
          </cell>
          <cell r="D848">
            <v>0</v>
          </cell>
          <cell r="E848">
            <v>0</v>
          </cell>
        </row>
        <row r="849">
          <cell r="B849">
            <v>6407010</v>
          </cell>
          <cell r="C849" t="str">
            <v>6407010 Interco Interest Expense-Essential</v>
          </cell>
          <cell r="D849">
            <v>1630.1</v>
          </cell>
          <cell r="E849">
            <v>1630.11</v>
          </cell>
        </row>
        <row r="850">
          <cell r="B850">
            <v>6499010</v>
          </cell>
          <cell r="C850" t="str">
            <v>6499010 Interest Expense - Long Term Debt</v>
          </cell>
          <cell r="D850">
            <v>31262491.32</v>
          </cell>
          <cell r="E850">
            <v>22706010.449999999</v>
          </cell>
        </row>
        <row r="851">
          <cell r="B851" t="str">
            <v/>
          </cell>
          <cell r="C851" t="str">
            <v xml:space="preserve">  TOTAL INTEREST ON LTD</v>
          </cell>
          <cell r="D851">
            <v>31264121.420000002</v>
          </cell>
          <cell r="E851">
            <v>22707640.559999999</v>
          </cell>
        </row>
        <row r="852">
          <cell r="B852" t="str">
            <v/>
          </cell>
          <cell r="C852" t="str">
            <v>OTHER INTEREST EXPENSE</v>
          </cell>
          <cell r="D852"/>
          <cell r="E852"/>
        </row>
        <row r="853">
          <cell r="B853">
            <v>6101850</v>
          </cell>
          <cell r="C853" t="str">
            <v>6101850 Interco Interest Income-1000-Peoples</v>
          </cell>
          <cell r="D853">
            <v>0</v>
          </cell>
          <cell r="E853">
            <v>0</v>
          </cell>
        </row>
        <row r="854">
          <cell r="B854">
            <v>6101851</v>
          </cell>
          <cell r="C854" t="str">
            <v>6101851 Interco Interest Income-1200-Peoples Gas WV</v>
          </cell>
          <cell r="D854">
            <v>0</v>
          </cell>
          <cell r="E854">
            <v>0</v>
          </cell>
        </row>
        <row r="855">
          <cell r="B855">
            <v>6101852</v>
          </cell>
          <cell r="C855" t="str">
            <v>6101852 Interco Interest Income-1300-Peoples Gas KY</v>
          </cell>
          <cell r="D855">
            <v>0</v>
          </cell>
          <cell r="E855">
            <v>0</v>
          </cell>
        </row>
        <row r="856">
          <cell r="B856">
            <v>6101853</v>
          </cell>
          <cell r="C856" t="str">
            <v>6101853 Interco Interest Income-1400-Peoples Homeworks LLC</v>
          </cell>
          <cell r="D856">
            <v>0</v>
          </cell>
          <cell r="E856">
            <v>0</v>
          </cell>
        </row>
        <row r="857">
          <cell r="B857">
            <v>6101855</v>
          </cell>
          <cell r="C857" t="str">
            <v>6101855 Interco Interest Income-3100-TWP</v>
          </cell>
          <cell r="D857">
            <v>0</v>
          </cell>
          <cell r="E857">
            <v>0</v>
          </cell>
        </row>
        <row r="858">
          <cell r="B858">
            <v>6101856</v>
          </cell>
          <cell r="C858" t="str">
            <v>6101856 Interco Interest Income-1600-Delta</v>
          </cell>
          <cell r="D858">
            <v>0</v>
          </cell>
          <cell r="E858">
            <v>0</v>
          </cell>
        </row>
        <row r="859">
          <cell r="B859">
            <v>6101857</v>
          </cell>
          <cell r="C859" t="str">
            <v>6101857 Interco Interest Income-1700 - Resources</v>
          </cell>
          <cell r="D859">
            <v>0</v>
          </cell>
          <cell r="E859">
            <v>0</v>
          </cell>
        </row>
        <row r="860">
          <cell r="B860">
            <v>6101858</v>
          </cell>
          <cell r="C860" t="str">
            <v>6101858 Interco Interest Income-1800 - Delgasco</v>
          </cell>
          <cell r="D860">
            <v>0</v>
          </cell>
          <cell r="E860">
            <v>0</v>
          </cell>
        </row>
        <row r="861">
          <cell r="B861">
            <v>6101859</v>
          </cell>
          <cell r="C861" t="str">
            <v>6101859 Interco Interest Income-1900 - ENPRO</v>
          </cell>
          <cell r="D861">
            <v>0</v>
          </cell>
          <cell r="E861">
            <v>0</v>
          </cell>
        </row>
        <row r="862">
          <cell r="B862">
            <v>6101900</v>
          </cell>
          <cell r="C862" t="str">
            <v>6101900 Interest Income - Miscellaneous</v>
          </cell>
          <cell r="D862">
            <v>-58338.8</v>
          </cell>
          <cell r="E862">
            <v>54757.55</v>
          </cell>
        </row>
        <row r="863">
          <cell r="B863">
            <v>6401609</v>
          </cell>
          <cell r="C863" t="str">
            <v>6401609 Swap Interest Exp-Unrealized MTM</v>
          </cell>
          <cell r="D863">
            <v>-7985527.2999999998</v>
          </cell>
          <cell r="E863">
            <v>-7985527.2999999998</v>
          </cell>
        </row>
        <row r="864">
          <cell r="B864">
            <v>6402410</v>
          </cell>
          <cell r="C864" t="str">
            <v>6402410 Amort Debt Disc &amp; Exp - Debentures</v>
          </cell>
          <cell r="D864">
            <v>2779778.96</v>
          </cell>
          <cell r="E864">
            <v>2567908.5</v>
          </cell>
        </row>
        <row r="865">
          <cell r="B865">
            <v>6499040</v>
          </cell>
          <cell r="C865" t="str">
            <v>6499040 Interest Expense - Deposits</v>
          </cell>
          <cell r="D865">
            <v>90096.7</v>
          </cell>
          <cell r="E865">
            <v>63373.43</v>
          </cell>
        </row>
        <row r="866">
          <cell r="B866">
            <v>6499900</v>
          </cell>
          <cell r="C866" t="str">
            <v>6499900 Interest Expense - Miscellaneous</v>
          </cell>
          <cell r="D866">
            <v>366057.76</v>
          </cell>
          <cell r="E866">
            <v>901913.51</v>
          </cell>
        </row>
        <row r="867">
          <cell r="B867" t="str">
            <v/>
          </cell>
          <cell r="C867" t="str">
            <v xml:space="preserve">  TOTAL OTHER INTEREST EXPENSE</v>
          </cell>
          <cell r="D867">
            <v>-4807932.68</v>
          </cell>
          <cell r="E867">
            <v>-4397574.3099999996</v>
          </cell>
        </row>
        <row r="868">
          <cell r="B868" t="str">
            <v/>
          </cell>
          <cell r="C868" t="str">
            <v>AFUDC - DEBT (a/c 420001)</v>
          </cell>
          <cell r="D868"/>
          <cell r="E868"/>
        </row>
        <row r="869">
          <cell r="B869">
            <v>6404000</v>
          </cell>
          <cell r="C869" t="str">
            <v>6404000 Allowance for Funds Used Dur Constr-Debt</v>
          </cell>
          <cell r="D869">
            <v>-977719.52</v>
          </cell>
          <cell r="E869">
            <v>-515831.27</v>
          </cell>
        </row>
        <row r="870">
          <cell r="B870" t="str">
            <v/>
          </cell>
          <cell r="C870" t="str">
            <v xml:space="preserve">  TOTAL AFUDC - DEBT (a/c 420001)</v>
          </cell>
          <cell r="D870">
            <v>-977719.52</v>
          </cell>
          <cell r="E870">
            <v>-515831.27</v>
          </cell>
        </row>
        <row r="871">
          <cell r="B871" t="str">
            <v/>
          </cell>
          <cell r="C871" t="str">
            <v xml:space="preserve">  TOTAL INTEREST EXPENSE</v>
          </cell>
          <cell r="D871">
            <v>25478469.219999999</v>
          </cell>
          <cell r="E871">
            <v>17794234.98</v>
          </cell>
        </row>
        <row r="872">
          <cell r="B872" t="str">
            <v/>
          </cell>
          <cell r="C872" t="str">
            <v>OTHER (INCOME) EXPENSE SUBTOTAL</v>
          </cell>
          <cell r="D872"/>
          <cell r="E872"/>
        </row>
        <row r="873">
          <cell r="B873" t="str">
            <v/>
          </cell>
          <cell r="C873" t="str">
            <v>DIVIDENDS</v>
          </cell>
          <cell r="D873"/>
          <cell r="E873"/>
        </row>
        <row r="874">
          <cell r="B874">
            <v>6102010</v>
          </cell>
          <cell r="C874" t="str">
            <v>6102010 Dividend Income - Nonaffiliated</v>
          </cell>
          <cell r="D874">
            <v>-33980</v>
          </cell>
          <cell r="E874">
            <v>-33980</v>
          </cell>
        </row>
        <row r="875">
          <cell r="B875" t="str">
            <v/>
          </cell>
          <cell r="C875" t="str">
            <v xml:space="preserve">  TOTAL DIVIDENDS</v>
          </cell>
          <cell r="D875">
            <v>-33980</v>
          </cell>
          <cell r="E875">
            <v>-33980</v>
          </cell>
        </row>
        <row r="876">
          <cell r="B876" t="str">
            <v/>
          </cell>
          <cell r="C876" t="str">
            <v>GAINS FROM SALES OF PROP</v>
          </cell>
          <cell r="D876"/>
          <cell r="E876"/>
        </row>
        <row r="877">
          <cell r="B877">
            <v>5380010</v>
          </cell>
          <cell r="C877" t="str">
            <v>5380010 Operating Gain/Loss-Disposition of Assets</v>
          </cell>
          <cell r="D877">
            <v>4250</v>
          </cell>
          <cell r="E877">
            <v>4250</v>
          </cell>
        </row>
        <row r="878">
          <cell r="B878" t="str">
            <v/>
          </cell>
          <cell r="C878" t="str">
            <v xml:space="preserve">  TOTAL GAINS FROM SALES OF PROP</v>
          </cell>
          <cell r="D878">
            <v>4250</v>
          </cell>
          <cell r="E878">
            <v>4250</v>
          </cell>
        </row>
        <row r="879">
          <cell r="B879" t="str">
            <v/>
          </cell>
          <cell r="C879" t="str">
            <v>OTHER NET PERIODIC BENEFIT COSTS</v>
          </cell>
          <cell r="D879"/>
          <cell r="E879"/>
        </row>
        <row r="880">
          <cell r="B880">
            <v>6299100</v>
          </cell>
          <cell r="C880" t="str">
            <v>6299100 Other Expense - Non-Service Cost Benefits Reclass</v>
          </cell>
          <cell r="D880">
            <v>-1937006.64</v>
          </cell>
          <cell r="E880">
            <v>-1177682.6399999999</v>
          </cell>
        </row>
        <row r="881">
          <cell r="B881" t="str">
            <v/>
          </cell>
          <cell r="C881" t="str">
            <v xml:space="preserve">  TOTAL OTHER NET PERIODIC BENEFIT COSTS</v>
          </cell>
          <cell r="D881">
            <v>-1937006.64</v>
          </cell>
          <cell r="E881">
            <v>-1177682.6399999999</v>
          </cell>
        </row>
        <row r="882">
          <cell r="B882" t="str">
            <v/>
          </cell>
          <cell r="C882" t="str">
            <v xml:space="preserve">  TOTAL OTHER (INCOME) EXPENSE SUBTOTAL</v>
          </cell>
          <cell r="D882">
            <v>-1966736.64</v>
          </cell>
          <cell r="E882">
            <v>-1207412.6399999999</v>
          </cell>
        </row>
        <row r="883">
          <cell r="B883" t="str">
            <v/>
          </cell>
          <cell r="C883" t="str">
            <v xml:space="preserve">  TOTAL OTHER (INCOME) EXPENSE</v>
          </cell>
          <cell r="D883">
            <v>23511732.579999998</v>
          </cell>
          <cell r="E883">
            <v>16586822.34</v>
          </cell>
        </row>
        <row r="884">
          <cell r="B884" t="str">
            <v/>
          </cell>
          <cell r="C884" t="str">
            <v xml:space="preserve">  TOTAL INCOME BEFORE TAX &amp; GAIN</v>
          </cell>
          <cell r="D884">
            <v>-89713035.340000004</v>
          </cell>
          <cell r="E884">
            <v>-117883739.22</v>
          </cell>
        </row>
        <row r="885">
          <cell r="B885" t="str">
            <v/>
          </cell>
          <cell r="C885" t="str">
            <v>TAXES</v>
          </cell>
          <cell r="D885"/>
          <cell r="E885"/>
        </row>
        <row r="886">
          <cell r="B886" t="str">
            <v/>
          </cell>
          <cell r="C886" t="str">
            <v>INCOME TAXES - FEDERAL</v>
          </cell>
          <cell r="D886"/>
          <cell r="E886"/>
        </row>
        <row r="887">
          <cell r="B887">
            <v>6310010</v>
          </cell>
          <cell r="C887" t="str">
            <v>6310010 Federal Income Tax Expense</v>
          </cell>
          <cell r="D887">
            <v>-4156844.03</v>
          </cell>
          <cell r="E887">
            <v>-2760792.03</v>
          </cell>
        </row>
        <row r="888">
          <cell r="B888">
            <v>6320020</v>
          </cell>
          <cell r="C888" t="str">
            <v>6320020 Defd Federal Income Tax Expense-Noncurr Asset</v>
          </cell>
          <cell r="D888">
            <v>579184</v>
          </cell>
          <cell r="E888">
            <v>579184</v>
          </cell>
        </row>
        <row r="889">
          <cell r="B889">
            <v>6320040</v>
          </cell>
          <cell r="C889" t="str">
            <v>6320040 Defd Federal Income Tax Expense-Plant Noncurr Liab</v>
          </cell>
          <cell r="D889">
            <v>13545424</v>
          </cell>
          <cell r="E889">
            <v>7138097</v>
          </cell>
        </row>
        <row r="890">
          <cell r="B890">
            <v>6320045</v>
          </cell>
          <cell r="C890" t="str">
            <v>6320045 Defd Federal Income Tax Expense-EDIT Amortization</v>
          </cell>
          <cell r="D890">
            <v>-2412447</v>
          </cell>
          <cell r="E890">
            <v>-1736865</v>
          </cell>
        </row>
        <row r="891">
          <cell r="B891">
            <v>6320050</v>
          </cell>
          <cell r="C891" t="str">
            <v>6320050 Defd Federal Income Tax Expense-Other NC Liab</v>
          </cell>
          <cell r="D891">
            <v>922017</v>
          </cell>
          <cell r="E891">
            <v>677637</v>
          </cell>
        </row>
        <row r="892">
          <cell r="B892" t="str">
            <v/>
          </cell>
          <cell r="C892" t="str">
            <v xml:space="preserve">  TOTAL INCOME TAXES - FEDERAL</v>
          </cell>
          <cell r="D892">
            <v>8477333.9700000007</v>
          </cell>
          <cell r="E892">
            <v>3897260.97</v>
          </cell>
        </row>
        <row r="893">
          <cell r="B893" t="str">
            <v/>
          </cell>
          <cell r="C893" t="str">
            <v>INCOME TAXES - STATE</v>
          </cell>
          <cell r="D893"/>
          <cell r="E893"/>
        </row>
        <row r="894">
          <cell r="B894">
            <v>6311010</v>
          </cell>
          <cell r="C894" t="str">
            <v>6311010 State Income Tax Expense</v>
          </cell>
          <cell r="D894">
            <v>-1341348</v>
          </cell>
          <cell r="E894">
            <v>6928545</v>
          </cell>
        </row>
        <row r="895">
          <cell r="B895">
            <v>6312010</v>
          </cell>
          <cell r="C895" t="str">
            <v>6312010 FIN 48 Tax Interest Expense</v>
          </cell>
          <cell r="D895">
            <v>16088</v>
          </cell>
          <cell r="E895">
            <v>16088</v>
          </cell>
        </row>
        <row r="896">
          <cell r="B896">
            <v>6321040</v>
          </cell>
          <cell r="C896" t="str">
            <v>6321040 Defd State Income Tax Expense-Plant Noncurr Liab</v>
          </cell>
          <cell r="D896">
            <v>390423</v>
          </cell>
          <cell r="E896">
            <v>223112</v>
          </cell>
        </row>
        <row r="897">
          <cell r="B897">
            <v>6321050</v>
          </cell>
          <cell r="C897" t="str">
            <v>6321050 Defd State Income Tax Expense-Other NC Liab</v>
          </cell>
          <cell r="D897">
            <v>3789672</v>
          </cell>
          <cell r="E897">
            <v>2815391</v>
          </cell>
        </row>
        <row r="898">
          <cell r="B898" t="str">
            <v/>
          </cell>
          <cell r="C898" t="str">
            <v xml:space="preserve">  TOTAL INCOME TAXES - STATE</v>
          </cell>
          <cell r="D898">
            <v>2854835</v>
          </cell>
          <cell r="E898">
            <v>9983136</v>
          </cell>
        </row>
        <row r="899">
          <cell r="B899" t="str">
            <v/>
          </cell>
          <cell r="C899" t="str">
            <v xml:space="preserve">  TOTAL TAXES</v>
          </cell>
          <cell r="D899">
            <v>11332168.970000001</v>
          </cell>
          <cell r="E899">
            <v>13880396.970000001</v>
          </cell>
        </row>
        <row r="900">
          <cell r="B900" t="str">
            <v/>
          </cell>
          <cell r="C900" t="str">
            <v>EQUITY EARNINGS IN SUBSIDIARIES</v>
          </cell>
          <cell r="D900"/>
          <cell r="E900"/>
        </row>
        <row r="901">
          <cell r="B901">
            <v>4700030</v>
          </cell>
          <cell r="C901" t="str">
            <v>4700030 Equity Earnings in Subsidiary-2100-LDC Holdings I</v>
          </cell>
          <cell r="D901">
            <v>0</v>
          </cell>
          <cell r="E901">
            <v>0</v>
          </cell>
        </row>
        <row r="902">
          <cell r="B902">
            <v>4700040</v>
          </cell>
          <cell r="C902" t="str">
            <v>4700040 Equity Earnings in Subsidiary-2200-PNG Companies</v>
          </cell>
          <cell r="D902">
            <v>0</v>
          </cell>
          <cell r="E902">
            <v>0</v>
          </cell>
        </row>
        <row r="903">
          <cell r="B903">
            <v>4700050</v>
          </cell>
          <cell r="C903" t="str">
            <v>4700050 Equity Earnings in Subsidiary-1000-Peoples</v>
          </cell>
          <cell r="D903">
            <v>0</v>
          </cell>
          <cell r="E903">
            <v>0</v>
          </cell>
        </row>
        <row r="904">
          <cell r="B904">
            <v>4700051</v>
          </cell>
          <cell r="C904" t="str">
            <v>4700051 Equity Earnings in Subsidiary-1200-Peoples Gas WV</v>
          </cell>
          <cell r="D904">
            <v>0</v>
          </cell>
          <cell r="E904">
            <v>0</v>
          </cell>
        </row>
        <row r="905">
          <cell r="B905">
            <v>4700052</v>
          </cell>
          <cell r="C905" t="str">
            <v>4700052 Equity Earnings in Subsidiary-1300-Peoples Gas KY</v>
          </cell>
          <cell r="D905">
            <v>0</v>
          </cell>
          <cell r="E905">
            <v>0</v>
          </cell>
        </row>
        <row r="906">
          <cell r="B906">
            <v>4700053</v>
          </cell>
          <cell r="C906" t="str">
            <v>4700053 Equity Earnings in Subsidiary-1400-Homeworks</v>
          </cell>
          <cell r="D906">
            <v>0</v>
          </cell>
          <cell r="E906">
            <v>0</v>
          </cell>
        </row>
        <row r="907">
          <cell r="B907">
            <v>4700054</v>
          </cell>
          <cell r="C907" t="str">
            <v>4700054 Equity Earnings in Subsidiary-1500-PNG Gathering</v>
          </cell>
          <cell r="D907">
            <v>0</v>
          </cell>
          <cell r="E907">
            <v>0</v>
          </cell>
        </row>
        <row r="908">
          <cell r="B908">
            <v>4700055</v>
          </cell>
          <cell r="C908" t="str">
            <v>4700055 Equity Earnings in Subsidiary-3100-Peoples Gas Co</v>
          </cell>
          <cell r="D908">
            <v>0</v>
          </cell>
          <cell r="E908">
            <v>0</v>
          </cell>
        </row>
        <row r="909">
          <cell r="B909">
            <v>4700056</v>
          </cell>
          <cell r="C909" t="str">
            <v>4700056 Equity Earnings in Subsidiary-1600-Delta NatGasInc</v>
          </cell>
          <cell r="D909">
            <v>0</v>
          </cell>
          <cell r="E909">
            <v>0</v>
          </cell>
        </row>
        <row r="910">
          <cell r="B910">
            <v>4700057</v>
          </cell>
          <cell r="C910" t="str">
            <v>4700057 Equity Earnings in Subsidiary-1700-Delta Resources</v>
          </cell>
          <cell r="D910">
            <v>0</v>
          </cell>
          <cell r="E910">
            <v>0</v>
          </cell>
        </row>
        <row r="911">
          <cell r="B911">
            <v>4700058</v>
          </cell>
          <cell r="C911" t="str">
            <v>4700058 Equity Earnings in Subsidiary-1800-Delgasco LLC</v>
          </cell>
          <cell r="D911">
            <v>0</v>
          </cell>
          <cell r="E911">
            <v>0</v>
          </cell>
        </row>
        <row r="912">
          <cell r="B912">
            <v>4700059</v>
          </cell>
          <cell r="C912" t="str">
            <v>4700059 Equity Earnings in Subsidiary-1900-ENPRO LLC</v>
          </cell>
          <cell r="D912">
            <v>0</v>
          </cell>
          <cell r="E912">
            <v>0</v>
          </cell>
        </row>
        <row r="913">
          <cell r="B913" t="str">
            <v/>
          </cell>
          <cell r="C913" t="str">
            <v xml:space="preserve">  TOTAL EQUITY EARNINGS IN SUBSIDIARIES</v>
          </cell>
          <cell r="D913">
            <v>0</v>
          </cell>
          <cell r="E913">
            <v>0</v>
          </cell>
        </row>
        <row r="914">
          <cell r="B914" t="str">
            <v/>
          </cell>
          <cell r="C914" t="str">
            <v xml:space="preserve">  TOTAL NET INCOME</v>
          </cell>
          <cell r="D914">
            <v>-78380866.370000005</v>
          </cell>
          <cell r="E914">
            <v>-104003342.25</v>
          </cell>
        </row>
        <row r="915">
          <cell r="B915" t="str">
            <v/>
          </cell>
          <cell r="C915" t="str">
            <v>NET INCOME AVAILABLE FOR COMMON</v>
          </cell>
          <cell r="D915">
            <v>78380866.370000005</v>
          </cell>
          <cell r="E915">
            <v>104003342.25</v>
          </cell>
        </row>
        <row r="916">
          <cell r="B916" t="str">
            <v/>
          </cell>
          <cell r="C916" t="str">
            <v xml:space="preserve">  TOTAL NET INCOME AVAILABLE FOR COMMON</v>
          </cell>
          <cell r="D916">
            <v>0</v>
          </cell>
          <cell r="E916">
            <v>0</v>
          </cell>
        </row>
      </sheetData>
      <sheetData sheetId="3">
        <row r="3">
          <cell r="D3">
            <v>43906</v>
          </cell>
        </row>
      </sheetData>
      <sheetData sheetId="4"/>
      <sheetData sheetId="5"/>
      <sheetData sheetId="6"/>
      <sheetData sheetId="7">
        <row r="55">
          <cell r="C55">
            <v>5370346331.1870966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EXTENSION"/>
      <sheetName val="PROPERTY"/>
      <sheetName val="01PPE"/>
      <sheetName val="STORED GAS 2001"/>
      <sheetName val="SALES"/>
      <sheetName val="RENT"/>
      <sheetName val="CNIT"/>
      <sheetName val="CS&amp;FPAYV"/>
    </sheetNames>
    <sheetDataSet>
      <sheetData sheetId="0" refreshError="1">
        <row r="6">
          <cell r="A6" t="str">
            <v>Table 1  -  Property Factor</v>
          </cell>
          <cell r="C6" t="str">
            <v xml:space="preserve">                           Inside PA</v>
          </cell>
          <cell r="E6" t="str">
            <v>Inside</v>
          </cell>
          <cell r="F6" t="str">
            <v>and Outside PA</v>
          </cell>
        </row>
        <row r="7">
          <cell r="C7" t="str">
            <v>Beg Year</v>
          </cell>
          <cell r="D7" t="str">
            <v>End Year</v>
          </cell>
          <cell r="E7" t="str">
            <v>Beg Year</v>
          </cell>
          <cell r="F7" t="str">
            <v>End Year</v>
          </cell>
        </row>
        <row r="8">
          <cell r="A8" t="str">
            <v>Land and Buildings</v>
          </cell>
          <cell r="C8">
            <v>11611184.029999999</v>
          </cell>
          <cell r="D8">
            <v>11877108.800000001</v>
          </cell>
          <cell r="E8">
            <v>11611184.029999999</v>
          </cell>
          <cell r="F8">
            <v>11877108.800000001</v>
          </cell>
        </row>
        <row r="9">
          <cell r="A9" t="str">
            <v>Machinery and Equipment</v>
          </cell>
          <cell r="C9">
            <v>589354778.94999945</v>
          </cell>
          <cell r="D9">
            <v>611865784.12999976</v>
          </cell>
          <cell r="E9">
            <v>589354778.94999945</v>
          </cell>
          <cell r="F9">
            <v>611865784.12999976</v>
          </cell>
        </row>
        <row r="10">
          <cell r="A10" t="str">
            <v>Furniture and Fixtures</v>
          </cell>
          <cell r="C10">
            <v>2801312.19</v>
          </cell>
          <cell r="D10">
            <v>2973684.31</v>
          </cell>
          <cell r="E10">
            <v>2801312.19</v>
          </cell>
          <cell r="F10">
            <v>2973684.31</v>
          </cell>
        </row>
        <row r="11">
          <cell r="A11" t="str">
            <v>Inventories</v>
          </cell>
          <cell r="C11">
            <v>5652726</v>
          </cell>
          <cell r="D11">
            <v>6863738</v>
          </cell>
          <cell r="E11">
            <v>36440857.090000004</v>
          </cell>
          <cell r="F11">
            <v>57993564</v>
          </cell>
        </row>
        <row r="12">
          <cell r="A12" t="str">
            <v xml:space="preserve">     Totals</v>
          </cell>
          <cell r="C12">
            <v>609420001.16999948</v>
          </cell>
          <cell r="D12">
            <v>633580315.23999965</v>
          </cell>
          <cell r="E12">
            <v>640208132.25999951</v>
          </cell>
          <cell r="F12">
            <v>684710141.23999965</v>
          </cell>
        </row>
        <row r="13">
          <cell r="A13" t="str">
            <v>Total Beginning and Ending of Year</v>
          </cell>
          <cell r="D13">
            <v>1243000316.4099991</v>
          </cell>
          <cell r="F13">
            <v>1324918273.499999</v>
          </cell>
        </row>
        <row r="14">
          <cell r="A14" t="str">
            <v>Average value (1/2 of above)</v>
          </cell>
          <cell r="D14">
            <v>621500158</v>
          </cell>
          <cell r="F14">
            <v>662459137</v>
          </cell>
        </row>
        <row r="15">
          <cell r="A15" t="str">
            <v>Add: Corporate Tangible Property Rented</v>
          </cell>
          <cell r="D15">
            <v>23459848</v>
          </cell>
          <cell r="F15">
            <v>24658088</v>
          </cell>
        </row>
        <row r="16">
          <cell r="A16" t="str">
            <v>Total Average Value</v>
          </cell>
          <cell r="C16" t="str">
            <v>(A)</v>
          </cell>
          <cell r="D16">
            <v>644960006</v>
          </cell>
          <cell r="E16" t="str">
            <v>(B)</v>
          </cell>
          <cell r="F16">
            <v>687117225</v>
          </cell>
        </row>
        <row r="17">
          <cell r="A17" t="str">
            <v>(C)  Property factor (divide "A" by "B")</v>
          </cell>
          <cell r="D17">
            <v>0.93864599999999998</v>
          </cell>
        </row>
        <row r="19">
          <cell r="A19" t="str">
            <v>Table 2  -  Payroll Factor</v>
          </cell>
        </row>
        <row r="20">
          <cell r="A20" t="str">
            <v>Total Payroll</v>
          </cell>
          <cell r="C20" t="str">
            <v>(A)</v>
          </cell>
          <cell r="D20">
            <v>1</v>
          </cell>
          <cell r="E20" t="str">
            <v>(B)</v>
          </cell>
          <cell r="F20">
            <v>1</v>
          </cell>
        </row>
        <row r="21">
          <cell r="A21" t="str">
            <v>(C)  Payroll factor (divide "A" by "B")</v>
          </cell>
          <cell r="D21">
            <v>1</v>
          </cell>
        </row>
        <row r="23">
          <cell r="A23" t="str">
            <v>Table 3  -  Sales Factor</v>
          </cell>
        </row>
        <row r="24">
          <cell r="A24" t="str">
            <v>Total Sales</v>
          </cell>
          <cell r="C24" t="str">
            <v>(A)</v>
          </cell>
          <cell r="D24">
            <v>476321081</v>
          </cell>
          <cell r="E24" t="str">
            <v>(B)</v>
          </cell>
          <cell r="F24">
            <v>567257848</v>
          </cell>
        </row>
        <row r="25">
          <cell r="A25" t="str">
            <v xml:space="preserve">(C)  Triple Weighted Sales factor (divide </v>
          </cell>
        </row>
        <row r="26">
          <cell r="A26" t="str">
            <v xml:space="preserve">       "A" by "B" and multiply by 3)</v>
          </cell>
          <cell r="D26">
            <v>2.519072</v>
          </cell>
        </row>
        <row r="27">
          <cell r="A27" t="str">
            <v>Apportionment factor-CNIT (triple-weighted Sales)</v>
          </cell>
          <cell r="D27">
            <v>0.891544</v>
          </cell>
        </row>
        <row r="28">
          <cell r="A28" t="str">
            <v>Apportionment factor-Capital Stock (three factor)</v>
          </cell>
          <cell r="D28">
            <v>0.92611222222222223</v>
          </cell>
        </row>
        <row r="29">
          <cell r="A29" t="str">
            <v>Apportionment factor-Capital Stock (single factor)</v>
          </cell>
          <cell r="D29">
            <v>0.94548200000000004</v>
          </cell>
          <cell r="E29" t="str">
            <v xml:space="preserve">  see below</v>
          </cell>
        </row>
        <row r="31">
          <cell r="A31" t="str">
            <v>Calculation of Single Factor</v>
          </cell>
          <cell r="C31" t="str">
            <v>Total</v>
          </cell>
          <cell r="D31" t="str">
            <v>Inventory</v>
          </cell>
        </row>
        <row r="32">
          <cell r="C32" t="str">
            <v xml:space="preserve"> Assets</v>
          </cell>
          <cell r="D32" t="str">
            <v>Outside PA</v>
          </cell>
        </row>
        <row r="33">
          <cell r="B33" t="str">
            <v>2000   n1</v>
          </cell>
          <cell r="C33">
            <v>799375604</v>
          </cell>
          <cell r="D33">
            <v>30788131.090000004</v>
          </cell>
        </row>
        <row r="34">
          <cell r="B34" t="str">
            <v>2001   n2</v>
          </cell>
          <cell r="C34">
            <v>703198352</v>
          </cell>
          <cell r="D34">
            <v>51129826</v>
          </cell>
        </row>
        <row r="35">
          <cell r="B35" t="str">
            <v>Average</v>
          </cell>
          <cell r="C35">
            <v>751286978</v>
          </cell>
          <cell r="D35">
            <v>40958978.545000002</v>
          </cell>
        </row>
        <row r="37">
          <cell r="A37" t="str">
            <v>A.   Average Total Assets</v>
          </cell>
          <cell r="D37">
            <v>751286978</v>
          </cell>
        </row>
        <row r="38">
          <cell r="A38" t="str">
            <v>B.   Less: Average Exempt Assets (Inventory outside PA)</v>
          </cell>
          <cell r="D38">
            <v>-40958978.545000002</v>
          </cell>
        </row>
        <row r="39">
          <cell r="A39" t="str">
            <v>C.   Average Assets Taxable in PA</v>
          </cell>
          <cell r="D39">
            <v>710327999.45500004</v>
          </cell>
        </row>
        <row r="40">
          <cell r="A40" t="str">
            <v>D.   Proportion of Taxable Assets (compute to six decimal places)</v>
          </cell>
        </row>
        <row r="41">
          <cell r="B41" t="str">
            <v xml:space="preserve">                                Average Taxable Assets</v>
          </cell>
          <cell r="D41">
            <v>710327999.45500004</v>
          </cell>
        </row>
        <row r="42">
          <cell r="B42" t="str">
            <v xml:space="preserve">                                Average Total Assets</v>
          </cell>
          <cell r="D42">
            <v>751286978</v>
          </cell>
        </row>
        <row r="43">
          <cell r="B43" t="str">
            <v xml:space="preserve">                                Single Factor</v>
          </cell>
          <cell r="D43">
            <v>0.94548200000000004</v>
          </cell>
        </row>
        <row r="45">
          <cell r="A45" t="str">
            <v>n1   Total assets per 12/31/2001 RCT-101; inventory outside PA derived from Table 1 above.</v>
          </cell>
        </row>
        <row r="46">
          <cell r="A46" t="str">
            <v>n2   Total assets as computed below; inventory outside PA derived from Table 1 above.</v>
          </cell>
        </row>
        <row r="47">
          <cell r="B47" t="str">
            <v>Total assets per 12/31/01 financial statement</v>
          </cell>
          <cell r="D47">
            <v>741513038</v>
          </cell>
        </row>
        <row r="48">
          <cell r="B48" t="str">
            <v>Reclass to liabilities acct 190 def income taxes bal 12/31/01</v>
          </cell>
          <cell r="D48">
            <v>-32735566</v>
          </cell>
        </row>
        <row r="49">
          <cell r="B49" t="str">
            <v>Reclass to assets acct 254 reg liability SFAS 96 bal 12/31/01</v>
          </cell>
          <cell r="D49">
            <v>-5579120</v>
          </cell>
        </row>
        <row r="50">
          <cell r="B50" t="str">
            <v>Total</v>
          </cell>
          <cell r="D50">
            <v>703198352</v>
          </cell>
        </row>
        <row r="52">
          <cell r="A52" t="str">
            <v>2001 Capital Stock/Franchise Tax</v>
          </cell>
        </row>
        <row r="54">
          <cell r="C54" t="str">
            <v>Taxable Year</v>
          </cell>
          <cell r="D54" t="str">
            <v>Taxable Year</v>
          </cell>
          <cell r="E54" t="str">
            <v>Taxpayer Use</v>
          </cell>
        </row>
        <row r="55">
          <cell r="A55" t="str">
            <v>History of Earnings</v>
          </cell>
          <cell r="C55" t="str">
            <v>Beginning</v>
          </cell>
          <cell r="D55" t="str">
            <v>Ending</v>
          </cell>
        </row>
        <row r="56">
          <cell r="C56" t="str">
            <v>1/1/97</v>
          </cell>
          <cell r="D56" t="str">
            <v>12/31/97</v>
          </cell>
          <cell r="E56">
            <v>30555298</v>
          </cell>
        </row>
        <row r="57">
          <cell r="C57" t="str">
            <v>1/1/98</v>
          </cell>
          <cell r="D57" t="str">
            <v>12/31/98</v>
          </cell>
          <cell r="E57">
            <v>21411638</v>
          </cell>
        </row>
        <row r="58">
          <cell r="C58" t="str">
            <v>1/1/99</v>
          </cell>
          <cell r="D58" t="str">
            <v>12/31/99</v>
          </cell>
          <cell r="E58">
            <v>33916684</v>
          </cell>
        </row>
        <row r="59">
          <cell r="C59" t="str">
            <v>1/1/00</v>
          </cell>
          <cell r="D59" t="str">
            <v>10/31/00</v>
          </cell>
          <cell r="E59">
            <v>5992775</v>
          </cell>
        </row>
        <row r="60">
          <cell r="C60" t="str">
            <v>11/1/00</v>
          </cell>
          <cell r="D60" t="str">
            <v>12/31/00</v>
          </cell>
          <cell r="E60">
            <v>11143247</v>
          </cell>
        </row>
        <row r="61">
          <cell r="A61" t="str">
            <v>1</v>
          </cell>
          <cell r="B61" t="str">
            <v>Current Tax Year Book Income</v>
          </cell>
          <cell r="C61" t="str">
            <v>1/1/01</v>
          </cell>
          <cell r="D61" t="str">
            <v>12/31/01</v>
          </cell>
          <cell r="E61">
            <v>21467307</v>
          </cell>
        </row>
        <row r="62">
          <cell r="A62" t="str">
            <v>2</v>
          </cell>
          <cell r="B62" t="str">
            <v>Total Book Income</v>
          </cell>
          <cell r="E62">
            <v>124486949</v>
          </cell>
        </row>
        <row r="63">
          <cell r="A63" t="str">
            <v>3</v>
          </cell>
          <cell r="B63" t="str">
            <v>Divisor</v>
          </cell>
          <cell r="E63">
            <v>5</v>
          </cell>
        </row>
        <row r="64">
          <cell r="A64" t="str">
            <v>4</v>
          </cell>
          <cell r="B64" t="str">
            <v>Divide line (2) by line (3)</v>
          </cell>
          <cell r="E64">
            <v>24897390</v>
          </cell>
        </row>
        <row r="65">
          <cell r="A65" t="str">
            <v>5</v>
          </cell>
          <cell r="B65" t="str">
            <v>Average Net Income</v>
          </cell>
          <cell r="E65">
            <v>24897390</v>
          </cell>
        </row>
        <row r="66">
          <cell r="A66" t="str">
            <v>6</v>
          </cell>
          <cell r="B66" t="str">
            <v>Divide line (5) by .095</v>
          </cell>
          <cell r="E66">
            <v>262077789</v>
          </cell>
        </row>
        <row r="67">
          <cell r="A67" t="str">
            <v>7</v>
          </cell>
          <cell r="B67" t="str">
            <v>Sum of capital stock &amp; retained earnings end of year</v>
          </cell>
          <cell r="E67">
            <v>194456060</v>
          </cell>
        </row>
        <row r="68">
          <cell r="A68" t="str">
            <v>8</v>
          </cell>
          <cell r="B68" t="str">
            <v>Sum of capital stock &amp; retained earnings beginning of year</v>
          </cell>
          <cell r="E68">
            <v>185988940</v>
          </cell>
        </row>
        <row r="69">
          <cell r="A69" t="str">
            <v>9</v>
          </cell>
          <cell r="B69" t="str">
            <v>If line (7) is twice or 1/2 of line (8), + (7)&amp;(8) and / 2, else enter line (7)</v>
          </cell>
          <cell r="E69">
            <v>194456060</v>
          </cell>
        </row>
        <row r="70">
          <cell r="A70" t="str">
            <v>10</v>
          </cell>
          <cell r="B70" t="str">
            <v>Net Worth</v>
          </cell>
          <cell r="E70">
            <v>194456060</v>
          </cell>
        </row>
        <row r="71">
          <cell r="A71" t="str">
            <v>11</v>
          </cell>
          <cell r="B71" t="str">
            <v>Multiply line (10) by .75</v>
          </cell>
          <cell r="E71">
            <v>145842045</v>
          </cell>
        </row>
        <row r="72">
          <cell r="A72" t="str">
            <v>12</v>
          </cell>
          <cell r="B72" t="str">
            <v>Add lines (6) &amp; (11)</v>
          </cell>
          <cell r="E72">
            <v>407919834</v>
          </cell>
        </row>
        <row r="73">
          <cell r="A73" t="str">
            <v>13</v>
          </cell>
          <cell r="B73" t="str">
            <v>Divide line (12) by 2</v>
          </cell>
          <cell r="E73">
            <v>203959917</v>
          </cell>
        </row>
        <row r="74">
          <cell r="A74" t="str">
            <v>14</v>
          </cell>
          <cell r="B74" t="str">
            <v>$125,000 valuation deduction</v>
          </cell>
          <cell r="E74">
            <v>-125000</v>
          </cell>
        </row>
        <row r="75">
          <cell r="A75" t="str">
            <v>15</v>
          </cell>
          <cell r="B75" t="str">
            <v>Capital Stock Value - line (13) less line (14)</v>
          </cell>
          <cell r="E75">
            <v>203834917</v>
          </cell>
        </row>
        <row r="76">
          <cell r="A76" t="str">
            <v>16</v>
          </cell>
          <cell r="B76" t="str">
            <v>Proportion of taxable assets or apportionment proportion</v>
          </cell>
          <cell r="E76">
            <v>0.92611222222222223</v>
          </cell>
        </row>
        <row r="77">
          <cell r="A77" t="str">
            <v>17</v>
          </cell>
          <cell r="B77" t="str">
            <v>Taxable Value - Multiply line (15) by line (16)</v>
          </cell>
          <cell r="E77">
            <v>188774008</v>
          </cell>
        </row>
        <row r="78">
          <cell r="A78" t="str">
            <v>18</v>
          </cell>
          <cell r="B78" t="str">
            <v>Capital Stock/Franchise Tax - Multiply line (17) by .00749</v>
          </cell>
          <cell r="E78">
            <v>1413917</v>
          </cell>
        </row>
        <row r="79">
          <cell r="B79" t="str">
            <v>Previous quarterly payments</v>
          </cell>
          <cell r="E79">
            <v>1330963</v>
          </cell>
        </row>
        <row r="80">
          <cell r="B80" t="str">
            <v>Payment (Refund) with Extension 4/15/01</v>
          </cell>
          <cell r="E80">
            <v>82954</v>
          </cell>
        </row>
        <row r="82">
          <cell r="A82" t="str">
            <v>2001 Corporate Net Income Tax</v>
          </cell>
        </row>
        <row r="84">
          <cell r="A84" t="str">
            <v>1</v>
          </cell>
          <cell r="B84" t="str">
            <v>Income or Loss from Federal return</v>
          </cell>
          <cell r="E84">
            <v>86115168</v>
          </cell>
          <cell r="F84" t="str">
            <v>Final Accrual</v>
          </cell>
        </row>
        <row r="85">
          <cell r="A85" t="str">
            <v>4</v>
          </cell>
          <cell r="B85" t="str">
            <v>Additions:</v>
          </cell>
        </row>
        <row r="86">
          <cell r="B86" t="str">
            <v xml:space="preserve">    (a)  Taxes imposed on or measured by net income</v>
          </cell>
          <cell r="E86">
            <v>9444490</v>
          </cell>
          <cell r="F86" t="str">
            <v>Final Accrual</v>
          </cell>
        </row>
        <row r="87">
          <cell r="B87" t="str">
            <v xml:space="preserve">    (b)  Tax Preference Items</v>
          </cell>
          <cell r="E87">
            <v>19959</v>
          </cell>
          <cell r="F87" t="str">
            <v>2000 actual</v>
          </cell>
        </row>
        <row r="88">
          <cell r="B88" t="str">
            <v xml:space="preserve">        Total Additions</v>
          </cell>
          <cell r="E88">
            <v>9464449</v>
          </cell>
        </row>
        <row r="89">
          <cell r="A89" t="str">
            <v>7</v>
          </cell>
          <cell r="B89" t="str">
            <v>Income (or Loss) to be Apportioned</v>
          </cell>
          <cell r="E89">
            <v>95579617</v>
          </cell>
        </row>
        <row r="90">
          <cell r="A90" t="str">
            <v>8</v>
          </cell>
          <cell r="B90" t="str">
            <v>Apportionment Proportion</v>
          </cell>
          <cell r="E90">
            <v>0.891544</v>
          </cell>
        </row>
        <row r="91">
          <cell r="A91">
            <v>11</v>
          </cell>
          <cell r="B91" t="str">
            <v>PA Taxable Income (or Loss) after Apportionment</v>
          </cell>
          <cell r="E91">
            <v>85213434</v>
          </cell>
        </row>
        <row r="92">
          <cell r="A92">
            <v>12</v>
          </cell>
          <cell r="B92" t="str">
            <v>Total Net Operating Loss Deduction - cannot exceed $2,000,000</v>
          </cell>
          <cell r="E92">
            <v>-2000000</v>
          </cell>
        </row>
        <row r="93">
          <cell r="A93">
            <v>13</v>
          </cell>
          <cell r="B93" t="str">
            <v>PA Taxable Income</v>
          </cell>
          <cell r="E93">
            <v>83213434</v>
          </cell>
        </row>
        <row r="94">
          <cell r="A94" t="str">
            <v>14</v>
          </cell>
          <cell r="B94" t="str">
            <v>Corporate Net Income Tax - Multiply line (13) by .0999</v>
          </cell>
          <cell r="E94">
            <v>8313022</v>
          </cell>
        </row>
        <row r="95">
          <cell r="B95" t="str">
            <v>Cushion @ 2.5%</v>
          </cell>
          <cell r="E95">
            <v>207826</v>
          </cell>
        </row>
        <row r="96">
          <cell r="B96" t="str">
            <v>Previous quarterly payments &amp; transfers</v>
          </cell>
          <cell r="E96">
            <v>2769600</v>
          </cell>
        </row>
        <row r="97">
          <cell r="B97" t="str">
            <v>Payment (Refund) with Extension 4/15/01</v>
          </cell>
          <cell r="E97">
            <v>5751248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8 Working Budget"/>
      <sheetName val="Scratch Paper"/>
      <sheetName val="2008_Working_Budget"/>
      <sheetName val="Scratch_Paper"/>
    </sheetNames>
    <sheetDataSet>
      <sheetData sheetId="0" refreshError="1"/>
      <sheetData sheetId="1" refreshError="1">
        <row r="35">
          <cell r="A35" t="str">
            <v>24/0300</v>
          </cell>
          <cell r="C35" t="str">
            <v>Candlewick</v>
          </cell>
        </row>
        <row r="36">
          <cell r="A36" t="str">
            <v>24/0780</v>
          </cell>
          <cell r="C36" t="str">
            <v>Candlewick Sewer</v>
          </cell>
        </row>
        <row r="37">
          <cell r="A37" t="str">
            <v>24/0900</v>
          </cell>
          <cell r="C37" t="str">
            <v>Corporate</v>
          </cell>
        </row>
        <row r="38">
          <cell r="A38" t="str">
            <v>24/0430</v>
          </cell>
          <cell r="C38" t="str">
            <v>Hawthorn Sewer</v>
          </cell>
        </row>
        <row r="39">
          <cell r="A39" t="str">
            <v>24/0730</v>
          </cell>
          <cell r="C39" t="str">
            <v>Hawthorn Water</v>
          </cell>
        </row>
        <row r="40">
          <cell r="A40" t="str">
            <v>24/0450</v>
          </cell>
          <cell r="C40" t="str">
            <v>Ivanhoe</v>
          </cell>
        </row>
        <row r="41">
          <cell r="A41" t="str">
            <v>24/0790</v>
          </cell>
          <cell r="C41" t="str">
            <v>Ivanhoe Sewer</v>
          </cell>
        </row>
        <row r="42">
          <cell r="A42" t="str">
            <v>24/0100</v>
          </cell>
          <cell r="C42" t="str">
            <v>Kankakee</v>
          </cell>
        </row>
        <row r="43">
          <cell r="A43" t="str">
            <v>24/0350</v>
          </cell>
          <cell r="C43" t="str">
            <v>Oak Run</v>
          </cell>
        </row>
        <row r="44">
          <cell r="A44" t="str">
            <v>24/0440</v>
          </cell>
          <cell r="C44" t="str">
            <v>Ravenna Water Div.</v>
          </cell>
        </row>
        <row r="45">
          <cell r="A45" t="str">
            <v>24/0200</v>
          </cell>
          <cell r="C45" t="str">
            <v>University Park</v>
          </cell>
        </row>
        <row r="46">
          <cell r="A46" t="str">
            <v>24/0750</v>
          </cell>
          <cell r="C46" t="str">
            <v>University Park Sewer</v>
          </cell>
        </row>
        <row r="47">
          <cell r="A47" t="str">
            <v>24/0400</v>
          </cell>
          <cell r="C47" t="str">
            <v>Vermilion-Danville</v>
          </cell>
        </row>
        <row r="48">
          <cell r="A48" t="str">
            <v>24/0110</v>
          </cell>
          <cell r="C48" t="str">
            <v>Village of Manteno</v>
          </cell>
        </row>
        <row r="49">
          <cell r="A49" t="str">
            <v>24/0150</v>
          </cell>
          <cell r="C49" t="str">
            <v>Willowbrook</v>
          </cell>
        </row>
        <row r="50">
          <cell r="A50" t="str">
            <v>24/0710</v>
          </cell>
          <cell r="C50" t="str">
            <v>Willowbrook Sewer</v>
          </cell>
        </row>
        <row r="51">
          <cell r="A51" t="str">
            <v>24/0250</v>
          </cell>
          <cell r="C51" t="str">
            <v>Woodhaven</v>
          </cell>
        </row>
        <row r="52">
          <cell r="A52" t="str">
            <v>24/0770</v>
          </cell>
          <cell r="C52" t="str">
            <v>Woodhaven Sewer</v>
          </cell>
        </row>
      </sheetData>
      <sheetData sheetId="2"/>
      <sheetData sheetId="3">
        <row r="35">
          <cell r="A35" t="str">
            <v>24/0300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 ISSUES"/>
      <sheetName val="GL UPLOAD EXPORT"/>
      <sheetName val="CHECK"/>
      <sheetName val="UPLOAD"/>
      <sheetName val="Summary"/>
      <sheetName val="800000003 Snyder NonPOR"/>
      <sheetName val="800004016 Volunteer"/>
      <sheetName val="800004022 DES"/>
      <sheetName val="800004063 Agway"/>
      <sheetName val="800004109 IGS"/>
      <sheetName val="800004110 US GAS"/>
      <sheetName val="800004120 Xoom"/>
      <sheetName val="800004127 AP&amp;G "/>
      <sheetName val="800004128 Direct Energy"/>
      <sheetName val="800004131 SFE"/>
      <sheetName val="800004280 North American"/>
      <sheetName val="800009192 UGI"/>
      <sheetName val="800009277 Reliant Eng dba NRG  "/>
      <sheetName val="800009246 PALMco "/>
      <sheetName val="800009291 ENGIE dba ThinkEnergy"/>
      <sheetName val="800009349 Vista Energy Mktg"/>
      <sheetName val="800009381 Verde Energy"/>
      <sheetName val="800009383 Peninsula Energy"/>
      <sheetName val="800009402 MPower Energy"/>
      <sheetName val="800009404 Tomorrow Energy"/>
      <sheetName val="800009438 Titan Gas "/>
      <sheetName val="800009577 New Wave Energy"/>
      <sheetName val="800009619 SouthStar Energy(POR)"/>
    </sheetNames>
    <sheetDataSet>
      <sheetData sheetId="0"/>
      <sheetData sheetId="1"/>
      <sheetData sheetId="2">
        <row r="25">
          <cell r="E25" t="str">
            <v>Contract Account</v>
          </cell>
          <cell r="F25" t="str">
            <v>FICA Amount</v>
          </cell>
        </row>
        <row r="26">
          <cell r="E26">
            <v>9900004063</v>
          </cell>
          <cell r="F26">
            <v>24324.44</v>
          </cell>
        </row>
        <row r="27">
          <cell r="E27">
            <v>9900009356</v>
          </cell>
          <cell r="F27">
            <v>3193.65</v>
          </cell>
        </row>
        <row r="28">
          <cell r="E28">
            <v>9900004127</v>
          </cell>
          <cell r="F28">
            <v>67747.14</v>
          </cell>
        </row>
        <row r="29">
          <cell r="E29">
            <v>9900009334</v>
          </cell>
          <cell r="F29">
            <v>30487.77</v>
          </cell>
        </row>
        <row r="30">
          <cell r="E30">
            <v>800009162</v>
          </cell>
          <cell r="F30">
            <v>1027134.32</v>
          </cell>
        </row>
        <row r="31">
          <cell r="E31">
            <v>1500159568</v>
          </cell>
          <cell r="F31">
            <v>3282963.22</v>
          </cell>
        </row>
        <row r="32">
          <cell r="E32">
            <v>9900004109</v>
          </cell>
          <cell r="F32">
            <v>249826.48</v>
          </cell>
        </row>
        <row r="33">
          <cell r="E33">
            <v>9900009364</v>
          </cell>
          <cell r="F33">
            <v>23090.57</v>
          </cell>
        </row>
        <row r="34">
          <cell r="E34">
            <v>9900009402</v>
          </cell>
          <cell r="F34">
            <v>48777</v>
          </cell>
        </row>
        <row r="35">
          <cell r="E35">
            <v>9900009403</v>
          </cell>
          <cell r="F35">
            <v>35730.86</v>
          </cell>
        </row>
        <row r="36">
          <cell r="E36">
            <v>9900004280</v>
          </cell>
          <cell r="F36">
            <v>25055.439999999999</v>
          </cell>
        </row>
        <row r="37">
          <cell r="E37">
            <v>9900009577</v>
          </cell>
          <cell r="F37">
            <v>1050.3699999999999</v>
          </cell>
        </row>
        <row r="38">
          <cell r="E38">
            <v>9900009578</v>
          </cell>
          <cell r="F38">
            <v>347.69</v>
          </cell>
        </row>
        <row r="39">
          <cell r="E39">
            <v>9900009246</v>
          </cell>
          <cell r="F39">
            <v>74482.25</v>
          </cell>
        </row>
        <row r="40">
          <cell r="E40">
            <v>9900009261</v>
          </cell>
          <cell r="F40">
            <v>66252.38</v>
          </cell>
        </row>
        <row r="41">
          <cell r="E41">
            <v>9900009277</v>
          </cell>
          <cell r="F41">
            <v>59723.25</v>
          </cell>
        </row>
        <row r="42">
          <cell r="E42">
            <v>9900009619</v>
          </cell>
          <cell r="F42">
            <v>41967.41</v>
          </cell>
        </row>
        <row r="43">
          <cell r="E43">
            <v>9900009620</v>
          </cell>
          <cell r="F43">
            <v>30015.17</v>
          </cell>
        </row>
        <row r="44">
          <cell r="E44">
            <v>9900004131</v>
          </cell>
          <cell r="F44">
            <v>54114.61</v>
          </cell>
        </row>
        <row r="45">
          <cell r="E45">
            <v>800000003</v>
          </cell>
          <cell r="F45">
            <v>5474.77</v>
          </cell>
        </row>
        <row r="46">
          <cell r="E46">
            <v>800009213</v>
          </cell>
          <cell r="F46">
            <v>1159.81</v>
          </cell>
        </row>
        <row r="47">
          <cell r="E47">
            <v>9900009404</v>
          </cell>
          <cell r="F47">
            <v>173099.81</v>
          </cell>
        </row>
        <row r="48">
          <cell r="E48">
            <v>9900009405</v>
          </cell>
          <cell r="F48">
            <v>132125.73000000001</v>
          </cell>
        </row>
        <row r="49">
          <cell r="E49">
            <v>9900009291</v>
          </cell>
          <cell r="F49">
            <v>11205.93</v>
          </cell>
        </row>
        <row r="50">
          <cell r="E50">
            <v>9900009292</v>
          </cell>
          <cell r="F50">
            <v>2291.12</v>
          </cell>
        </row>
        <row r="51">
          <cell r="E51">
            <v>9900009438</v>
          </cell>
          <cell r="F51">
            <v>13863.09</v>
          </cell>
        </row>
        <row r="52">
          <cell r="E52">
            <v>9900009439</v>
          </cell>
          <cell r="F52">
            <v>5365.31</v>
          </cell>
        </row>
        <row r="53">
          <cell r="E53">
            <v>9900004110</v>
          </cell>
          <cell r="F53">
            <v>119027.38</v>
          </cell>
        </row>
        <row r="54">
          <cell r="E54">
            <v>9900009381</v>
          </cell>
          <cell r="F54">
            <v>74304.53</v>
          </cell>
        </row>
        <row r="55">
          <cell r="E55">
            <v>9900009382</v>
          </cell>
          <cell r="F55">
            <v>51737.46</v>
          </cell>
        </row>
        <row r="56">
          <cell r="E56">
            <v>9900004016</v>
          </cell>
          <cell r="F56">
            <v>17311.669999999998</v>
          </cell>
        </row>
        <row r="57">
          <cell r="E57">
            <v>9900009349</v>
          </cell>
          <cell r="F57">
            <v>19925.400000000001</v>
          </cell>
        </row>
        <row r="58">
          <cell r="E58">
            <v>9900009350</v>
          </cell>
          <cell r="F58">
            <v>27539.47</v>
          </cell>
        </row>
        <row r="59">
          <cell r="E59">
            <v>9900004120</v>
          </cell>
          <cell r="F59">
            <v>72244.429999999993</v>
          </cell>
        </row>
        <row r="60">
          <cell r="E60">
            <v>9900009289</v>
          </cell>
          <cell r="F60">
            <v>43861.67</v>
          </cell>
        </row>
        <row r="61">
          <cell r="E61" t="str">
            <v/>
          </cell>
          <cell r="F61">
            <v>5916821.5999999996</v>
          </cell>
        </row>
        <row r="62">
          <cell r="E62"/>
          <cell r="F62"/>
        </row>
        <row r="63">
          <cell r="E63"/>
          <cell r="F63"/>
        </row>
        <row r="64">
          <cell r="E64"/>
          <cell r="F64"/>
        </row>
        <row r="65">
          <cell r="E65"/>
          <cell r="F65"/>
        </row>
        <row r="66">
          <cell r="E66"/>
          <cell r="F66"/>
        </row>
        <row r="67">
          <cell r="E67"/>
          <cell r="F67"/>
        </row>
        <row r="68">
          <cell r="E68"/>
          <cell r="F68"/>
        </row>
        <row r="69">
          <cell r="E69"/>
          <cell r="F69"/>
        </row>
        <row r="70">
          <cell r="E70"/>
          <cell r="F70"/>
        </row>
        <row r="71">
          <cell r="E71"/>
          <cell r="F71"/>
        </row>
        <row r="72">
          <cell r="E72"/>
          <cell r="F72"/>
        </row>
        <row r="73">
          <cell r="E73"/>
          <cell r="F73"/>
        </row>
        <row r="74">
          <cell r="E74"/>
          <cell r="F74"/>
        </row>
        <row r="75">
          <cell r="E75"/>
          <cell r="F75"/>
        </row>
        <row r="76">
          <cell r="E76"/>
          <cell r="F76"/>
        </row>
        <row r="77">
          <cell r="E77"/>
          <cell r="F77"/>
        </row>
        <row r="78">
          <cell r="E78"/>
          <cell r="F78"/>
        </row>
        <row r="79">
          <cell r="E79"/>
          <cell r="F79"/>
        </row>
        <row r="80">
          <cell r="E80"/>
          <cell r="F80"/>
        </row>
        <row r="81">
          <cell r="E81"/>
          <cell r="F81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oided Costs-Capt Int"/>
      <sheetName val="Rate Calc"/>
      <sheetName val="Money Pool Rates"/>
    </sheetNames>
    <sheetDataSet>
      <sheetData sheetId="0" refreshError="1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or File Instructions"/>
      <sheetName val="Labor @ Current 2.5%"/>
      <sheetName val="Labor - Removed"/>
      <sheetName val="Labor with Scenario"/>
      <sheetName val="Sheet2"/>
      <sheetName val="Sheet3"/>
      <sheetName val="Benefit Plan Pivot"/>
      <sheetName val="LABOR BENEFITS &amp; 401k"/>
      <sheetName val="Cap Rate &amp; OT By Employee"/>
      <sheetName val="Cap Rate &amp; OT By Dept"/>
      <sheetName val="Non-Op Calc"/>
      <sheetName val="Supervisor"/>
      <sheetName val="Key &amp; Payroll Codes"/>
      <sheetName val="Key"/>
      <sheetName val="REMOVED"/>
      <sheetName val="LABOR, BENEFITS &amp; 401k ORIGINAL"/>
      <sheetName val="Payroll Schedule 2015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O3">
            <v>14</v>
          </cell>
        </row>
      </sheetData>
      <sheetData sheetId="8">
        <row r="1">
          <cell r="I1">
            <v>9</v>
          </cell>
        </row>
      </sheetData>
      <sheetData sheetId="9">
        <row r="1">
          <cell r="W1">
            <v>22</v>
          </cell>
        </row>
      </sheetData>
      <sheetData sheetId="10" refreshError="1"/>
      <sheetData sheetId="11">
        <row r="1">
          <cell r="A1" t="str">
            <v>Dept</v>
          </cell>
        </row>
      </sheetData>
      <sheetData sheetId="12">
        <row r="3">
          <cell r="A3" t="str">
            <v xml:space="preserve">PSWE </v>
          </cell>
        </row>
      </sheetData>
      <sheetData sheetId="13">
        <row r="33">
          <cell r="B33" t="str">
            <v>Department Cap Rate</v>
          </cell>
        </row>
        <row r="34">
          <cell r="B34" t="str">
            <v>Employee Cap Rate (Avg)</v>
          </cell>
        </row>
        <row r="35">
          <cell r="B35" t="str">
            <v>Employee Cap Rate (2014)</v>
          </cell>
        </row>
        <row r="36">
          <cell r="B36" t="str">
            <v>Manually Input</v>
          </cell>
        </row>
        <row r="37">
          <cell r="B37" t="str">
            <v>Zero Cap Rate</v>
          </cell>
        </row>
        <row r="38">
          <cell r="B38" t="str">
            <v>N/A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BBS"/>
      <sheetName val="JE"/>
      <sheetName val="Sch M "/>
      <sheetName val="FASB 109"/>
      <sheetName val="Amor Sum"/>
      <sheetName val="1"/>
      <sheetName val="1a"/>
      <sheetName val="2,3,28"/>
      <sheetName val="2a"/>
      <sheetName val="DEP_SUM"/>
      <sheetName val="4"/>
      <sheetName val="4a"/>
      <sheetName val="5"/>
      <sheetName val="5a"/>
      <sheetName val="5B"/>
      <sheetName val="6"/>
      <sheetName val="6a"/>
      <sheetName val="7"/>
      <sheetName val="RIP"/>
      <sheetName val="8"/>
      <sheetName val="8a"/>
      <sheetName val="9"/>
      <sheetName val="10"/>
      <sheetName val="10a"/>
      <sheetName val="11"/>
      <sheetName val="11a"/>
      <sheetName val="12"/>
      <sheetName val="12a"/>
      <sheetName val="13"/>
      <sheetName val="13a"/>
      <sheetName val="13b"/>
      <sheetName val="14"/>
      <sheetName val="15"/>
      <sheetName val="15a"/>
      <sheetName val="16"/>
      <sheetName val="16a"/>
      <sheetName val="1618b"/>
      <sheetName val="17"/>
      <sheetName val="17a"/>
      <sheetName val="18"/>
      <sheetName val="18a"/>
      <sheetName val="19"/>
      <sheetName val="19a"/>
      <sheetName val="20"/>
      <sheetName val="21"/>
      <sheetName val="21a"/>
      <sheetName val="21b1"/>
      <sheetName val="21b2"/>
      <sheetName val="22"/>
      <sheetName val="22a"/>
      <sheetName val="23"/>
      <sheetName val="23a"/>
      <sheetName val="24"/>
      <sheetName val="24a"/>
      <sheetName val="25"/>
      <sheetName val="25b"/>
      <sheetName val="26"/>
      <sheetName val="27"/>
      <sheetName val="27a"/>
      <sheetName val="2,3,28 (2)"/>
      <sheetName val="28a"/>
      <sheetName val="29"/>
      <sheetName val="29a"/>
      <sheetName val="30 &amp; 31"/>
      <sheetName val="30|31 a"/>
      <sheetName val="32"/>
      <sheetName val="32a"/>
      <sheetName val="32b"/>
      <sheetName val="32c"/>
      <sheetName val="32d"/>
      <sheetName val="Library"/>
      <sheetName val="33"/>
      <sheetName val="33a"/>
      <sheetName val="34"/>
      <sheetName val="34a"/>
      <sheetName val="34b"/>
      <sheetName val="35"/>
      <sheetName val="35a"/>
      <sheetName val="36"/>
      <sheetName val="Sch M Calc "/>
      <sheetName val="A (2)"/>
      <sheetName val="37"/>
      <sheetName val="37|40a"/>
      <sheetName val="38"/>
      <sheetName val="LOSS NON-DEPR"/>
      <sheetName val="DOC"/>
      <sheetName val="39"/>
      <sheetName val="39a"/>
      <sheetName val="40"/>
      <sheetName val="41a"/>
      <sheetName val="42"/>
      <sheetName val="42a"/>
      <sheetName val="43"/>
      <sheetName val="43a"/>
      <sheetName val="43b"/>
      <sheetName val="43c"/>
      <sheetName val="44"/>
      <sheetName val="44a"/>
      <sheetName val="45"/>
      <sheetName val="30% Bonus"/>
      <sheetName val="46"/>
      <sheetName val="47"/>
      <sheetName val="47a "/>
      <sheetName val="48"/>
      <sheetName val="48a"/>
      <sheetName val="49"/>
      <sheetName val="50"/>
      <sheetName val="50a"/>
      <sheetName val="51"/>
      <sheetName val="51a"/>
      <sheetName val="52"/>
      <sheetName val="52a"/>
      <sheetName val="53"/>
      <sheetName val="53a"/>
      <sheetName val="53b"/>
      <sheetName val="53c"/>
      <sheetName val="54"/>
      <sheetName val="54a"/>
      <sheetName val="55"/>
      <sheetName val="55a"/>
      <sheetName val="56"/>
      <sheetName val="56a"/>
      <sheetName val="57"/>
      <sheetName val="57a"/>
      <sheetName val="58"/>
      <sheetName val="58a"/>
      <sheetName val="CHARCONT"/>
      <sheetName val="59"/>
      <sheetName val="59a"/>
      <sheetName val="60"/>
      <sheetName val="60a"/>
      <sheetName val="61"/>
      <sheetName val="61a"/>
      <sheetName val="62"/>
      <sheetName val="62a"/>
      <sheetName val="63"/>
      <sheetName val="63a"/>
      <sheetName val="PLANTREC"/>
      <sheetName val="Property 12 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Comparison"/>
      <sheetName val="Scenario Manager"/>
      <sheetName val="Data Indicator"/>
      <sheetName val="Output ---&gt;"/>
      <sheetName val="Summary IS"/>
      <sheetName val="Summary SU"/>
      <sheetName val="Summary Rates SU"/>
      <sheetName val="Summary Rates CF"/>
      <sheetName val="PTWP Financials ---&gt;"/>
      <sheetName val="PTWP IS"/>
      <sheetName val="PTWP BS"/>
      <sheetName val="PTWP CF"/>
      <sheetName val="PTWP SU"/>
      <sheetName val="PIC &amp; Distributions ---&gt;"/>
      <sheetName val="PTWP-Distribution Plan"/>
      <sheetName val="PTWP-Equity Contributions"/>
      <sheetName val="PTWP-Cap Str"/>
      <sheetName val="Rev &amp; Exp Inputs ---&gt;"/>
      <sheetName val="Revenue"/>
      <sheetName val="Rev Adj"/>
      <sheetName val="O&amp;M"/>
      <sheetName val="RB &amp; RC"/>
      <sheetName val="Reg ROE Est NI"/>
      <sheetName val="SAP Upload"/>
      <sheetName val="Analysis ---&gt;"/>
      <sheetName val="AR &amp; AP"/>
      <sheetName val="Other BS Items"/>
      <sheetName val="Capital &amp; DDA ---&gt;"/>
      <sheetName val="Capital Summary"/>
      <sheetName val="Plant &amp; DD&amp;A"/>
      <sheetName val="Current Year Actuals"/>
      <sheetName val="Capital Input"/>
      <sheetName val="CS&amp;IT"/>
      <sheetName val="Rev &amp; LT Debt---&gt;"/>
      <sheetName val="Revolver Debt"/>
      <sheetName val="LTD Summary"/>
      <sheetName val="LTD Detail"/>
      <sheetName val="Actual Int Exp"/>
      <sheetName val="Cap Int Rate"/>
      <sheetName val="Tax ---&gt;"/>
      <sheetName val="Tax Calculation"/>
      <sheetName val="Tax Depr"/>
      <sheetName val="Tax BS IS CF Check"/>
      <sheetName val="Actual Inc Tax"/>
      <sheetName val="In Progress ---&gt;"/>
      <sheetName val="DSIC"/>
      <sheetName val="LDC H II---&gt;"/>
      <sheetName val="LDC H II IS"/>
      <sheetName val="LDC H II BS"/>
      <sheetName val="Elimco LDC H II BS"/>
      <sheetName val="LDC H II CF"/>
      <sheetName val="Cons LDC H II---&gt;"/>
      <sheetName val="Cons LDC II IS"/>
      <sheetName val="Cons LDC II BS"/>
      <sheetName val="Cons LDC II CF"/>
      <sheetName val="Cons LDC II S(U)"/>
      <sheetName val="Cons LDC II CapStr"/>
    </sheetNames>
    <sheetDataSet>
      <sheetData sheetId="0"/>
      <sheetData sheetId="1"/>
      <sheetData sheetId="2"/>
      <sheetData sheetId="3">
        <row r="6">
          <cell r="A6" t="str">
            <v>ID</v>
          </cell>
          <cell r="B6" t="str">
            <v>Date</v>
          </cell>
          <cell r="C6" t="str">
            <v>Indicator</v>
          </cell>
        </row>
        <row r="7">
          <cell r="A7">
            <v>1</v>
          </cell>
          <cell r="B7">
            <v>39814</v>
          </cell>
          <cell r="C7" t="str">
            <v>Actual</v>
          </cell>
        </row>
        <row r="8">
          <cell r="A8">
            <v>2</v>
          </cell>
          <cell r="B8">
            <v>39845</v>
          </cell>
          <cell r="C8" t="str">
            <v>Actual</v>
          </cell>
        </row>
        <row r="9">
          <cell r="A9">
            <v>3</v>
          </cell>
          <cell r="B9">
            <v>39873</v>
          </cell>
          <cell r="C9" t="str">
            <v>Actual</v>
          </cell>
        </row>
        <row r="10">
          <cell r="A10">
            <v>4</v>
          </cell>
          <cell r="B10">
            <v>39904</v>
          </cell>
          <cell r="C10" t="str">
            <v>Actual</v>
          </cell>
        </row>
        <row r="11">
          <cell r="A11">
            <v>5</v>
          </cell>
          <cell r="B11">
            <v>39934</v>
          </cell>
          <cell r="C11" t="str">
            <v>Actual</v>
          </cell>
        </row>
        <row r="12">
          <cell r="A12">
            <v>6</v>
          </cell>
          <cell r="B12">
            <v>39965</v>
          </cell>
          <cell r="C12" t="str">
            <v>Actual</v>
          </cell>
        </row>
        <row r="13">
          <cell r="A13">
            <v>7</v>
          </cell>
          <cell r="B13">
            <v>39995</v>
          </cell>
          <cell r="C13" t="str">
            <v>Actual</v>
          </cell>
        </row>
        <row r="14">
          <cell r="A14">
            <v>8</v>
          </cell>
          <cell r="B14">
            <v>40026</v>
          </cell>
          <cell r="C14" t="str">
            <v>Actual</v>
          </cell>
        </row>
        <row r="15">
          <cell r="A15">
            <v>9</v>
          </cell>
          <cell r="B15">
            <v>40057</v>
          </cell>
          <cell r="C15" t="str">
            <v>Actual</v>
          </cell>
        </row>
        <row r="16">
          <cell r="A16">
            <v>10</v>
          </cell>
          <cell r="B16">
            <v>40087</v>
          </cell>
          <cell r="C16" t="str">
            <v>Actual</v>
          </cell>
        </row>
        <row r="17">
          <cell r="A17">
            <v>11</v>
          </cell>
          <cell r="B17">
            <v>40118</v>
          </cell>
          <cell r="C17" t="str">
            <v>Actual</v>
          </cell>
        </row>
        <row r="18">
          <cell r="A18">
            <v>12</v>
          </cell>
          <cell r="B18">
            <v>40148</v>
          </cell>
          <cell r="C18" t="str">
            <v>Actual</v>
          </cell>
        </row>
        <row r="19">
          <cell r="A19">
            <v>13</v>
          </cell>
          <cell r="B19" t="str">
            <v>Total 2009</v>
          </cell>
          <cell r="C19" t="str">
            <v>Actual</v>
          </cell>
        </row>
        <row r="20">
          <cell r="A20">
            <v>14</v>
          </cell>
          <cell r="B20">
            <v>40179</v>
          </cell>
          <cell r="C20" t="str">
            <v>Actual</v>
          </cell>
        </row>
        <row r="21">
          <cell r="A21">
            <v>15</v>
          </cell>
          <cell r="B21">
            <v>40210</v>
          </cell>
          <cell r="C21" t="str">
            <v>Actual</v>
          </cell>
        </row>
        <row r="22">
          <cell r="A22">
            <v>16</v>
          </cell>
          <cell r="B22">
            <v>40238</v>
          </cell>
          <cell r="C22" t="str">
            <v>Actual</v>
          </cell>
        </row>
        <row r="23">
          <cell r="A23">
            <v>17</v>
          </cell>
          <cell r="B23">
            <v>40269</v>
          </cell>
          <cell r="C23" t="str">
            <v>Actual</v>
          </cell>
        </row>
        <row r="24">
          <cell r="A24">
            <v>18</v>
          </cell>
          <cell r="B24">
            <v>40299</v>
          </cell>
          <cell r="C24" t="str">
            <v>Actual</v>
          </cell>
        </row>
        <row r="25">
          <cell r="A25">
            <v>19</v>
          </cell>
          <cell r="B25">
            <v>40330</v>
          </cell>
          <cell r="C25" t="str">
            <v>Actual</v>
          </cell>
        </row>
        <row r="26">
          <cell r="A26">
            <v>20</v>
          </cell>
          <cell r="B26">
            <v>40360</v>
          </cell>
          <cell r="C26" t="str">
            <v>Actual</v>
          </cell>
        </row>
        <row r="27">
          <cell r="A27">
            <v>21</v>
          </cell>
          <cell r="B27">
            <v>40391</v>
          </cell>
          <cell r="C27" t="str">
            <v>Actual</v>
          </cell>
        </row>
        <row r="28">
          <cell r="A28">
            <v>22</v>
          </cell>
          <cell r="B28">
            <v>40422</v>
          </cell>
          <cell r="C28" t="str">
            <v>Actual</v>
          </cell>
        </row>
        <row r="29">
          <cell r="A29">
            <v>23</v>
          </cell>
          <cell r="B29">
            <v>40452</v>
          </cell>
          <cell r="C29" t="str">
            <v>Actual</v>
          </cell>
        </row>
        <row r="30">
          <cell r="A30">
            <v>24</v>
          </cell>
          <cell r="B30">
            <v>40483</v>
          </cell>
          <cell r="C30" t="str">
            <v>Actual</v>
          </cell>
        </row>
        <row r="31">
          <cell r="A31">
            <v>25</v>
          </cell>
          <cell r="B31">
            <v>40513</v>
          </cell>
          <cell r="C31" t="str">
            <v>Actual</v>
          </cell>
        </row>
        <row r="32">
          <cell r="A32">
            <v>26</v>
          </cell>
          <cell r="B32" t="str">
            <v>Total 2010</v>
          </cell>
          <cell r="C32" t="str">
            <v>Actual</v>
          </cell>
        </row>
        <row r="33">
          <cell r="A33">
            <v>27</v>
          </cell>
          <cell r="B33">
            <v>40544</v>
          </cell>
          <cell r="C33" t="str">
            <v>Actual</v>
          </cell>
        </row>
        <row r="34">
          <cell r="A34">
            <v>28</v>
          </cell>
          <cell r="B34">
            <v>40575</v>
          </cell>
          <cell r="C34" t="str">
            <v>Actual</v>
          </cell>
        </row>
        <row r="35">
          <cell r="A35">
            <v>29</v>
          </cell>
          <cell r="B35">
            <v>40603</v>
          </cell>
          <cell r="C35" t="str">
            <v>Actual</v>
          </cell>
        </row>
        <row r="36">
          <cell r="A36">
            <v>30</v>
          </cell>
          <cell r="B36">
            <v>40634</v>
          </cell>
          <cell r="C36" t="str">
            <v>Actual</v>
          </cell>
        </row>
        <row r="37">
          <cell r="A37">
            <v>31</v>
          </cell>
          <cell r="B37">
            <v>40664</v>
          </cell>
          <cell r="C37" t="str">
            <v>Actual</v>
          </cell>
        </row>
        <row r="38">
          <cell r="A38">
            <v>32</v>
          </cell>
          <cell r="B38">
            <v>40695</v>
          </cell>
          <cell r="C38" t="str">
            <v>Actual</v>
          </cell>
        </row>
        <row r="39">
          <cell r="A39">
            <v>33</v>
          </cell>
          <cell r="B39">
            <v>40725</v>
          </cell>
          <cell r="C39" t="str">
            <v>Actual</v>
          </cell>
        </row>
        <row r="40">
          <cell r="A40">
            <v>34</v>
          </cell>
          <cell r="B40">
            <v>40756</v>
          </cell>
          <cell r="C40" t="str">
            <v>Actual</v>
          </cell>
        </row>
        <row r="41">
          <cell r="A41">
            <v>35</v>
          </cell>
          <cell r="B41">
            <v>40787</v>
          </cell>
          <cell r="C41" t="str">
            <v>Actual</v>
          </cell>
        </row>
        <row r="42">
          <cell r="A42">
            <v>36</v>
          </cell>
          <cell r="B42">
            <v>40817</v>
          </cell>
          <cell r="C42" t="str">
            <v>Actual</v>
          </cell>
        </row>
        <row r="43">
          <cell r="A43">
            <v>37</v>
          </cell>
          <cell r="B43">
            <v>40848</v>
          </cell>
          <cell r="C43" t="str">
            <v>Actual</v>
          </cell>
        </row>
        <row r="44">
          <cell r="A44">
            <v>38</v>
          </cell>
          <cell r="B44">
            <v>40878</v>
          </cell>
          <cell r="C44" t="str">
            <v>Actual</v>
          </cell>
        </row>
        <row r="45">
          <cell r="A45">
            <v>39</v>
          </cell>
          <cell r="B45" t="str">
            <v>Total 2011</v>
          </cell>
          <cell r="C45" t="str">
            <v>Actual</v>
          </cell>
        </row>
        <row r="46">
          <cell r="A46">
            <v>40</v>
          </cell>
          <cell r="B46">
            <v>40909</v>
          </cell>
          <cell r="C46" t="str">
            <v>Actual</v>
          </cell>
        </row>
        <row r="47">
          <cell r="A47">
            <v>41</v>
          </cell>
          <cell r="B47">
            <v>40940</v>
          </cell>
          <cell r="C47" t="str">
            <v>Actual</v>
          </cell>
        </row>
        <row r="48">
          <cell r="A48">
            <v>42</v>
          </cell>
          <cell r="B48">
            <v>40969</v>
          </cell>
          <cell r="C48" t="str">
            <v>Actual</v>
          </cell>
        </row>
        <row r="49">
          <cell r="A49">
            <v>43</v>
          </cell>
          <cell r="B49">
            <v>41000</v>
          </cell>
          <cell r="C49" t="str">
            <v>Actual</v>
          </cell>
        </row>
        <row r="50">
          <cell r="A50">
            <v>44</v>
          </cell>
          <cell r="B50">
            <v>41030</v>
          </cell>
          <cell r="C50" t="str">
            <v>Actual</v>
          </cell>
        </row>
        <row r="51">
          <cell r="A51">
            <v>45</v>
          </cell>
          <cell r="B51">
            <v>41061</v>
          </cell>
          <cell r="C51" t="str">
            <v>Actual</v>
          </cell>
        </row>
        <row r="52">
          <cell r="A52">
            <v>46</v>
          </cell>
          <cell r="B52">
            <v>41091</v>
          </cell>
          <cell r="C52" t="str">
            <v>Actual</v>
          </cell>
        </row>
        <row r="53">
          <cell r="A53">
            <v>47</v>
          </cell>
          <cell r="B53">
            <v>41122</v>
          </cell>
          <cell r="C53" t="str">
            <v>Actual</v>
          </cell>
        </row>
        <row r="54">
          <cell r="A54">
            <v>48</v>
          </cell>
          <cell r="B54">
            <v>41153</v>
          </cell>
          <cell r="C54" t="str">
            <v>Actual</v>
          </cell>
        </row>
        <row r="55">
          <cell r="A55">
            <v>49</v>
          </cell>
          <cell r="B55">
            <v>41183</v>
          </cell>
          <cell r="C55" t="str">
            <v>Actual</v>
          </cell>
        </row>
        <row r="56">
          <cell r="A56">
            <v>50</v>
          </cell>
          <cell r="B56">
            <v>41214</v>
          </cell>
          <cell r="C56" t="str">
            <v>Actual</v>
          </cell>
        </row>
        <row r="57">
          <cell r="A57">
            <v>51</v>
          </cell>
          <cell r="B57">
            <v>41244</v>
          </cell>
          <cell r="C57" t="str">
            <v>Actual</v>
          </cell>
        </row>
        <row r="58">
          <cell r="A58">
            <v>52</v>
          </cell>
          <cell r="B58" t="str">
            <v>Total 2012</v>
          </cell>
          <cell r="C58" t="str">
            <v>Actual</v>
          </cell>
        </row>
        <row r="59">
          <cell r="A59">
            <v>53</v>
          </cell>
          <cell r="B59">
            <v>41275</v>
          </cell>
          <cell r="C59" t="str">
            <v>Actual</v>
          </cell>
        </row>
        <row r="60">
          <cell r="A60">
            <v>54</v>
          </cell>
          <cell r="B60">
            <v>41306</v>
          </cell>
          <cell r="C60" t="str">
            <v>Actual</v>
          </cell>
        </row>
        <row r="61">
          <cell r="A61">
            <v>55</v>
          </cell>
          <cell r="B61">
            <v>41334</v>
          </cell>
          <cell r="C61" t="str">
            <v>Actual</v>
          </cell>
        </row>
        <row r="62">
          <cell r="A62">
            <v>56</v>
          </cell>
          <cell r="B62">
            <v>41365</v>
          </cell>
          <cell r="C62" t="str">
            <v>Actual</v>
          </cell>
        </row>
        <row r="63">
          <cell r="A63">
            <v>57</v>
          </cell>
          <cell r="B63">
            <v>41395</v>
          </cell>
          <cell r="C63" t="str">
            <v>Actual</v>
          </cell>
        </row>
        <row r="64">
          <cell r="A64">
            <v>58</v>
          </cell>
          <cell r="B64">
            <v>41426</v>
          </cell>
          <cell r="C64" t="str">
            <v>Actual</v>
          </cell>
        </row>
        <row r="65">
          <cell r="A65">
            <v>59</v>
          </cell>
          <cell r="B65">
            <v>41456</v>
          </cell>
          <cell r="C65" t="str">
            <v>Actual</v>
          </cell>
        </row>
        <row r="66">
          <cell r="A66">
            <v>60</v>
          </cell>
          <cell r="B66">
            <v>41487</v>
          </cell>
          <cell r="C66" t="str">
            <v>Actual</v>
          </cell>
        </row>
        <row r="67">
          <cell r="A67">
            <v>61</v>
          </cell>
          <cell r="B67">
            <v>41518</v>
          </cell>
          <cell r="C67" t="str">
            <v>Actual</v>
          </cell>
        </row>
        <row r="68">
          <cell r="A68">
            <v>62</v>
          </cell>
          <cell r="B68">
            <v>41548</v>
          </cell>
          <cell r="C68" t="str">
            <v>Actual</v>
          </cell>
        </row>
        <row r="69">
          <cell r="A69">
            <v>63</v>
          </cell>
          <cell r="B69">
            <v>41579</v>
          </cell>
          <cell r="C69" t="str">
            <v>Actual</v>
          </cell>
        </row>
        <row r="70">
          <cell r="A70">
            <v>64</v>
          </cell>
          <cell r="B70">
            <v>41609</v>
          </cell>
          <cell r="C70" t="str">
            <v>Actual</v>
          </cell>
        </row>
        <row r="71">
          <cell r="A71">
            <v>65</v>
          </cell>
          <cell r="B71" t="str">
            <v>Total 2013</v>
          </cell>
          <cell r="C71" t="str">
            <v>Actual</v>
          </cell>
        </row>
        <row r="72">
          <cell r="A72">
            <v>66</v>
          </cell>
          <cell r="B72">
            <v>41640</v>
          </cell>
          <cell r="C72" t="str">
            <v>Forecast</v>
          </cell>
        </row>
        <row r="73">
          <cell r="A73">
            <v>67</v>
          </cell>
          <cell r="B73">
            <v>41671</v>
          </cell>
          <cell r="C73" t="str">
            <v>Forecast</v>
          </cell>
        </row>
        <row r="74">
          <cell r="A74">
            <v>68</v>
          </cell>
          <cell r="B74">
            <v>41699</v>
          </cell>
          <cell r="C74" t="str">
            <v>Forecast</v>
          </cell>
        </row>
        <row r="75">
          <cell r="A75">
            <v>69</v>
          </cell>
          <cell r="B75">
            <v>41730</v>
          </cell>
          <cell r="C75" t="str">
            <v>Forecast</v>
          </cell>
        </row>
        <row r="76">
          <cell r="A76">
            <v>70</v>
          </cell>
          <cell r="B76">
            <v>41760</v>
          </cell>
          <cell r="C76" t="str">
            <v>Forecast</v>
          </cell>
        </row>
        <row r="77">
          <cell r="A77">
            <v>71</v>
          </cell>
          <cell r="B77">
            <v>41791</v>
          </cell>
          <cell r="C77" t="str">
            <v>Forecast</v>
          </cell>
        </row>
        <row r="78">
          <cell r="A78">
            <v>72</v>
          </cell>
          <cell r="B78">
            <v>41821</v>
          </cell>
          <cell r="C78" t="str">
            <v>Forecast</v>
          </cell>
        </row>
        <row r="79">
          <cell r="A79">
            <v>73</v>
          </cell>
          <cell r="B79">
            <v>41852</v>
          </cell>
          <cell r="C79" t="str">
            <v>Forecast</v>
          </cell>
        </row>
        <row r="80">
          <cell r="A80">
            <v>74</v>
          </cell>
          <cell r="B80">
            <v>41883</v>
          </cell>
          <cell r="C80" t="str">
            <v>Forecast</v>
          </cell>
        </row>
        <row r="81">
          <cell r="A81">
            <v>75</v>
          </cell>
          <cell r="B81">
            <v>41913</v>
          </cell>
          <cell r="C81" t="str">
            <v>Forecast</v>
          </cell>
        </row>
        <row r="82">
          <cell r="A82">
            <v>76</v>
          </cell>
          <cell r="B82">
            <v>41944</v>
          </cell>
          <cell r="C82" t="str">
            <v>Forecast</v>
          </cell>
        </row>
        <row r="83">
          <cell r="A83">
            <v>77</v>
          </cell>
          <cell r="B83">
            <v>41974</v>
          </cell>
          <cell r="C83" t="str">
            <v>Forecast</v>
          </cell>
        </row>
        <row r="84">
          <cell r="A84">
            <v>78</v>
          </cell>
          <cell r="B84" t="str">
            <v>Total 2014</v>
          </cell>
          <cell r="C84" t="str">
            <v>Forecast</v>
          </cell>
        </row>
        <row r="85">
          <cell r="A85">
            <v>79</v>
          </cell>
          <cell r="B85">
            <v>42005</v>
          </cell>
          <cell r="C85" t="str">
            <v>Forecast</v>
          </cell>
        </row>
        <row r="86">
          <cell r="A86">
            <v>80</v>
          </cell>
          <cell r="B86">
            <v>42036</v>
          </cell>
          <cell r="C86" t="str">
            <v>Forecast</v>
          </cell>
        </row>
        <row r="87">
          <cell r="A87">
            <v>81</v>
          </cell>
          <cell r="B87">
            <v>42064</v>
          </cell>
          <cell r="C87" t="str">
            <v>Forecast</v>
          </cell>
        </row>
        <row r="88">
          <cell r="A88">
            <v>82</v>
          </cell>
          <cell r="B88">
            <v>42095</v>
          </cell>
          <cell r="C88" t="str">
            <v>Forecast</v>
          </cell>
        </row>
        <row r="89">
          <cell r="A89">
            <v>83</v>
          </cell>
          <cell r="B89">
            <v>42125</v>
          </cell>
          <cell r="C89" t="str">
            <v>Forecast</v>
          </cell>
        </row>
        <row r="90">
          <cell r="A90">
            <v>84</v>
          </cell>
          <cell r="B90">
            <v>42156</v>
          </cell>
          <cell r="C90" t="str">
            <v>Forecast</v>
          </cell>
        </row>
        <row r="91">
          <cell r="A91">
            <v>85</v>
          </cell>
          <cell r="B91">
            <v>42186</v>
          </cell>
          <cell r="C91" t="str">
            <v>Forecast</v>
          </cell>
        </row>
        <row r="92">
          <cell r="A92">
            <v>86</v>
          </cell>
          <cell r="B92">
            <v>42217</v>
          </cell>
          <cell r="C92" t="str">
            <v>Forecast</v>
          </cell>
        </row>
        <row r="93">
          <cell r="A93">
            <v>87</v>
          </cell>
          <cell r="B93">
            <v>42248</v>
          </cell>
          <cell r="C93" t="str">
            <v>Forecast</v>
          </cell>
        </row>
        <row r="94">
          <cell r="A94">
            <v>88</v>
          </cell>
          <cell r="B94">
            <v>42278</v>
          </cell>
          <cell r="C94" t="str">
            <v>Forecast</v>
          </cell>
        </row>
        <row r="95">
          <cell r="A95">
            <v>89</v>
          </cell>
          <cell r="B95">
            <v>42309</v>
          </cell>
          <cell r="C95" t="str">
            <v>Forecast</v>
          </cell>
        </row>
        <row r="96">
          <cell r="A96">
            <v>90</v>
          </cell>
          <cell r="B96">
            <v>42339</v>
          </cell>
          <cell r="C96" t="str">
            <v>Forecast</v>
          </cell>
        </row>
        <row r="97">
          <cell r="A97">
            <v>91</v>
          </cell>
          <cell r="B97" t="str">
            <v>Total 2015</v>
          </cell>
          <cell r="C97" t="str">
            <v>Forecast</v>
          </cell>
        </row>
        <row r="98">
          <cell r="A98">
            <v>92</v>
          </cell>
          <cell r="B98">
            <v>42370</v>
          </cell>
          <cell r="C98" t="str">
            <v>Forecast</v>
          </cell>
        </row>
        <row r="99">
          <cell r="A99">
            <v>93</v>
          </cell>
          <cell r="B99">
            <v>42401</v>
          </cell>
          <cell r="C99" t="str">
            <v>Forecast</v>
          </cell>
        </row>
        <row r="100">
          <cell r="A100">
            <v>94</v>
          </cell>
          <cell r="B100">
            <v>42430</v>
          </cell>
          <cell r="C100" t="str">
            <v>Forecast</v>
          </cell>
        </row>
        <row r="101">
          <cell r="A101">
            <v>95</v>
          </cell>
          <cell r="B101">
            <v>42461</v>
          </cell>
          <cell r="C101" t="str">
            <v>Forecast</v>
          </cell>
        </row>
        <row r="102">
          <cell r="A102">
            <v>96</v>
          </cell>
          <cell r="B102">
            <v>42491</v>
          </cell>
          <cell r="C102" t="str">
            <v>Forecast</v>
          </cell>
        </row>
        <row r="103">
          <cell r="A103">
            <v>97</v>
          </cell>
          <cell r="B103">
            <v>42522</v>
          </cell>
          <cell r="C103" t="str">
            <v>Forecast</v>
          </cell>
        </row>
        <row r="104">
          <cell r="A104">
            <v>98</v>
          </cell>
          <cell r="B104">
            <v>42552</v>
          </cell>
          <cell r="C104" t="str">
            <v>Forecast</v>
          </cell>
        </row>
        <row r="105">
          <cell r="A105">
            <v>99</v>
          </cell>
          <cell r="B105">
            <v>42583</v>
          </cell>
          <cell r="C105" t="str">
            <v>Forecast</v>
          </cell>
        </row>
        <row r="106">
          <cell r="A106">
            <v>100</v>
          </cell>
          <cell r="B106">
            <v>42614</v>
          </cell>
          <cell r="C106" t="str">
            <v>Forecast</v>
          </cell>
        </row>
        <row r="107">
          <cell r="A107">
            <v>101</v>
          </cell>
          <cell r="B107">
            <v>42644</v>
          </cell>
          <cell r="C107" t="str">
            <v>Forecast</v>
          </cell>
        </row>
        <row r="108">
          <cell r="A108">
            <v>102</v>
          </cell>
          <cell r="B108">
            <v>42675</v>
          </cell>
          <cell r="C108" t="str">
            <v>Forecast</v>
          </cell>
        </row>
        <row r="109">
          <cell r="A109">
            <v>103</v>
          </cell>
          <cell r="B109">
            <v>42705</v>
          </cell>
          <cell r="C109" t="str">
            <v>Forecast</v>
          </cell>
        </row>
        <row r="110">
          <cell r="A110">
            <v>104</v>
          </cell>
          <cell r="B110" t="str">
            <v>Total 2016</v>
          </cell>
          <cell r="C110" t="str">
            <v>Forecast</v>
          </cell>
        </row>
        <row r="111">
          <cell r="A111">
            <v>105</v>
          </cell>
          <cell r="B111">
            <v>42736</v>
          </cell>
          <cell r="C111" t="str">
            <v>Forecast</v>
          </cell>
        </row>
        <row r="112">
          <cell r="A112">
            <v>106</v>
          </cell>
          <cell r="B112">
            <v>42767</v>
          </cell>
          <cell r="C112" t="str">
            <v>Forecast</v>
          </cell>
        </row>
        <row r="113">
          <cell r="A113">
            <v>107</v>
          </cell>
          <cell r="B113">
            <v>42795</v>
          </cell>
          <cell r="C113" t="str">
            <v>Forecast</v>
          </cell>
        </row>
        <row r="114">
          <cell r="A114">
            <v>108</v>
          </cell>
          <cell r="B114">
            <v>42826</v>
          </cell>
          <cell r="C114" t="str">
            <v>Forecast</v>
          </cell>
        </row>
        <row r="115">
          <cell r="A115">
            <v>109</v>
          </cell>
          <cell r="B115">
            <v>42856</v>
          </cell>
          <cell r="C115" t="str">
            <v>Forecast</v>
          </cell>
        </row>
        <row r="116">
          <cell r="A116">
            <v>110</v>
          </cell>
          <cell r="B116">
            <v>42887</v>
          </cell>
          <cell r="C116" t="str">
            <v>Forecast</v>
          </cell>
        </row>
        <row r="117">
          <cell r="A117">
            <v>111</v>
          </cell>
          <cell r="B117">
            <v>42917</v>
          </cell>
          <cell r="C117" t="str">
            <v>Forecast</v>
          </cell>
        </row>
        <row r="118">
          <cell r="A118">
            <v>112</v>
          </cell>
          <cell r="B118">
            <v>42948</v>
          </cell>
          <cell r="C118" t="str">
            <v>Forecast</v>
          </cell>
        </row>
        <row r="119">
          <cell r="A119">
            <v>113</v>
          </cell>
          <cell r="B119">
            <v>42979</v>
          </cell>
          <cell r="C119" t="str">
            <v>Forecast</v>
          </cell>
        </row>
        <row r="120">
          <cell r="A120">
            <v>114</v>
          </cell>
          <cell r="B120">
            <v>43009</v>
          </cell>
          <cell r="C120" t="str">
            <v>Forecast</v>
          </cell>
        </row>
        <row r="121">
          <cell r="A121">
            <v>115</v>
          </cell>
          <cell r="B121">
            <v>43040</v>
          </cell>
          <cell r="C121" t="str">
            <v>Forecast</v>
          </cell>
        </row>
        <row r="122">
          <cell r="A122">
            <v>116</v>
          </cell>
          <cell r="B122">
            <v>43070</v>
          </cell>
          <cell r="C122" t="str">
            <v>Forecast</v>
          </cell>
        </row>
        <row r="123">
          <cell r="A123">
            <v>117</v>
          </cell>
          <cell r="B123" t="str">
            <v>Total 2017</v>
          </cell>
          <cell r="C123" t="str">
            <v>Forecast</v>
          </cell>
        </row>
        <row r="124">
          <cell r="A124">
            <v>118</v>
          </cell>
          <cell r="B124">
            <v>43101</v>
          </cell>
          <cell r="C124" t="str">
            <v>Forecast</v>
          </cell>
        </row>
        <row r="125">
          <cell r="A125">
            <v>119</v>
          </cell>
          <cell r="B125">
            <v>43132</v>
          </cell>
          <cell r="C125" t="str">
            <v>Forecast</v>
          </cell>
        </row>
        <row r="126">
          <cell r="A126">
            <v>120</v>
          </cell>
          <cell r="B126">
            <v>43160</v>
          </cell>
          <cell r="C126" t="str">
            <v>Forecast</v>
          </cell>
        </row>
        <row r="127">
          <cell r="A127">
            <v>121</v>
          </cell>
          <cell r="B127">
            <v>43191</v>
          </cell>
          <cell r="C127" t="str">
            <v>Forecast</v>
          </cell>
        </row>
        <row r="128">
          <cell r="A128">
            <v>122</v>
          </cell>
          <cell r="B128">
            <v>43221</v>
          </cell>
          <cell r="C128" t="str">
            <v>Forecast</v>
          </cell>
        </row>
        <row r="129">
          <cell r="A129">
            <v>123</v>
          </cell>
          <cell r="B129">
            <v>43252</v>
          </cell>
          <cell r="C129" t="str">
            <v>Forecast</v>
          </cell>
        </row>
        <row r="130">
          <cell r="A130">
            <v>124</v>
          </cell>
          <cell r="B130">
            <v>43282</v>
          </cell>
          <cell r="C130" t="str">
            <v>Forecast</v>
          </cell>
        </row>
        <row r="131">
          <cell r="A131">
            <v>125</v>
          </cell>
          <cell r="B131">
            <v>43313</v>
          </cell>
          <cell r="C131" t="str">
            <v>Forecast</v>
          </cell>
        </row>
        <row r="132">
          <cell r="A132">
            <v>126</v>
          </cell>
          <cell r="B132">
            <v>43344</v>
          </cell>
          <cell r="C132" t="str">
            <v>Forecast</v>
          </cell>
        </row>
        <row r="133">
          <cell r="A133">
            <v>127</v>
          </cell>
          <cell r="B133">
            <v>43374</v>
          </cell>
          <cell r="C133" t="str">
            <v>Forecast</v>
          </cell>
        </row>
        <row r="134">
          <cell r="A134">
            <v>128</v>
          </cell>
          <cell r="B134">
            <v>43405</v>
          </cell>
          <cell r="C134" t="str">
            <v>Forecast</v>
          </cell>
        </row>
        <row r="135">
          <cell r="A135">
            <v>129</v>
          </cell>
          <cell r="B135">
            <v>43435</v>
          </cell>
          <cell r="C135" t="str">
            <v>Forecast</v>
          </cell>
        </row>
        <row r="136">
          <cell r="A136">
            <v>130</v>
          </cell>
          <cell r="B136" t="str">
            <v>Total 2018</v>
          </cell>
          <cell r="C136" t="str">
            <v>Forecast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 t="str">
            <v>tax life</v>
          </cell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</v>
          </cell>
        </row>
        <row r="6">
          <cell r="A6">
            <v>0</v>
          </cell>
          <cell r="B6">
            <v>0</v>
          </cell>
          <cell r="C6">
            <v>0</v>
          </cell>
          <cell r="D6" t="str">
            <v>PLAN</v>
          </cell>
          <cell r="E6" t="str">
            <v>PLAN</v>
          </cell>
          <cell r="F6" t="str">
            <v>PLAN</v>
          </cell>
          <cell r="G6" t="str">
            <v>PLAN</v>
          </cell>
          <cell r="H6" t="str">
            <v>PLAN</v>
          </cell>
          <cell r="I6" t="str">
            <v>PLAN</v>
          </cell>
          <cell r="J6" t="str">
            <v>PLAN</v>
          </cell>
          <cell r="K6" t="str">
            <v>PLAN</v>
          </cell>
          <cell r="L6" t="str">
            <v>PLAN</v>
          </cell>
          <cell r="M6" t="str">
            <v>PLAN</v>
          </cell>
          <cell r="N6" t="str">
            <v>PLAN</v>
          </cell>
          <cell r="O6" t="str">
            <v>PLAN</v>
          </cell>
          <cell r="P6" t="str">
            <v>Forecast</v>
          </cell>
        </row>
        <row r="7">
          <cell r="A7" t="str">
            <v>SAP Project Code</v>
          </cell>
          <cell r="B7" t="str">
            <v>Ongoing Maintenance/Compliance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>
            <v>0</v>
          </cell>
          <cell r="B8" t="str">
            <v>Gathering / Production  Infrastructure</v>
          </cell>
          <cell r="C8">
            <v>7</v>
          </cell>
          <cell r="D8">
            <v>1429.1052747476672</v>
          </cell>
          <cell r="E8">
            <v>1472.8604717660166</v>
          </cell>
          <cell r="F8">
            <v>2397.44167014504</v>
          </cell>
          <cell r="G8">
            <v>2531.8723069995826</v>
          </cell>
          <cell r="H8">
            <v>3298.9494764911265</v>
          </cell>
          <cell r="I8">
            <v>1932.862465668182</v>
          </cell>
          <cell r="J8">
            <v>2299.3438747215932</v>
          </cell>
          <cell r="K8">
            <v>2950.4077091707445</v>
          </cell>
          <cell r="L8">
            <v>1985.3765900548103</v>
          </cell>
          <cell r="M8">
            <v>3079.9346613598191</v>
          </cell>
          <cell r="N8">
            <v>2444.4035438872106</v>
          </cell>
          <cell r="O8">
            <v>4177.4419549882068</v>
          </cell>
          <cell r="P8">
            <v>30000</v>
          </cell>
        </row>
        <row r="9">
          <cell r="A9" t="str">
            <v>GP - LINE REPLACE</v>
          </cell>
          <cell r="B9" t="str">
            <v>Gathering/Production Line Replacements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GP - BARE STEEL PRGM</v>
          </cell>
          <cell r="B10" t="str">
            <v>Gathering/Production Bare Steel Program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GP - COMPRESSOR STATION</v>
          </cell>
          <cell r="B11" t="str">
            <v>Gathering/Production Compressor Stations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GP - REG STATIONS</v>
          </cell>
          <cell r="B12" t="str">
            <v>Gathering/Production Regulating Station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GP - OTHER</v>
          </cell>
          <cell r="B13" t="str">
            <v>Gathering/Production Other</v>
          </cell>
          <cell r="C13">
            <v>0</v>
          </cell>
          <cell r="D13">
            <v>1429.1052747476672</v>
          </cell>
          <cell r="E13">
            <v>1472.8604717660166</v>
          </cell>
          <cell r="F13">
            <v>2397.44167014504</v>
          </cell>
          <cell r="G13">
            <v>2531.8723069995826</v>
          </cell>
          <cell r="H13">
            <v>3298.9494764911265</v>
          </cell>
          <cell r="I13">
            <v>1932.862465668182</v>
          </cell>
          <cell r="J13">
            <v>2299.3438747215932</v>
          </cell>
          <cell r="K13">
            <v>2950.4077091707445</v>
          </cell>
          <cell r="L13">
            <v>1985.3765900548103</v>
          </cell>
          <cell r="M13">
            <v>3079.9346613598191</v>
          </cell>
          <cell r="N13">
            <v>2444.4035438872106</v>
          </cell>
          <cell r="O13">
            <v>4177.4419549882068</v>
          </cell>
          <cell r="P13">
            <v>30000</v>
          </cell>
        </row>
        <row r="14">
          <cell r="A14" t="str">
            <v>GP - WELLS</v>
          </cell>
          <cell r="B14" t="str">
            <v>Gathering/Production Wells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0</v>
          </cell>
          <cell r="B15" t="str">
            <v>Storage  Infrastructure</v>
          </cell>
          <cell r="C15">
            <v>15</v>
          </cell>
          <cell r="D15">
            <v>10718.289560607504</v>
          </cell>
          <cell r="E15">
            <v>11046.453538245125</v>
          </cell>
          <cell r="F15">
            <v>17980.812526087801</v>
          </cell>
          <cell r="G15">
            <v>18989.04230249687</v>
          </cell>
          <cell r="H15">
            <v>24742.121073683447</v>
          </cell>
          <cell r="I15">
            <v>14496.468492511365</v>
          </cell>
          <cell r="J15">
            <v>17245.07906041195</v>
          </cell>
          <cell r="K15">
            <v>22128.057818780588</v>
          </cell>
          <cell r="L15">
            <v>14890.324425411078</v>
          </cell>
          <cell r="M15">
            <v>23099.509960198644</v>
          </cell>
          <cell r="N15">
            <v>18333.026579154081</v>
          </cell>
          <cell r="O15">
            <v>31330.814662411554</v>
          </cell>
          <cell r="P15">
            <v>225000</v>
          </cell>
        </row>
        <row r="16">
          <cell r="A16" t="str">
            <v>STR - LINE REPLACE</v>
          </cell>
          <cell r="B16" t="str">
            <v>Storage Line Replacements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STR - INTERNAL CORROS</v>
          </cell>
          <cell r="B17" t="str">
            <v>Storage Internal Corrosion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STR - COMP STATION</v>
          </cell>
          <cell r="B18" t="str">
            <v>Storage Compressor Stations</v>
          </cell>
          <cell r="C18">
            <v>0</v>
          </cell>
          <cell r="D18">
            <v>7145.5263737383357</v>
          </cell>
          <cell r="E18">
            <v>7364.302358830083</v>
          </cell>
          <cell r="F18">
            <v>11987.208350725201</v>
          </cell>
          <cell r="G18">
            <v>12659.361534997912</v>
          </cell>
          <cell r="H18">
            <v>16494.747382455633</v>
          </cell>
          <cell r="I18">
            <v>9664.3123283409095</v>
          </cell>
          <cell r="J18">
            <v>11496.719373607966</v>
          </cell>
          <cell r="K18">
            <v>14752.038545853724</v>
          </cell>
          <cell r="L18">
            <v>9926.8829502740518</v>
          </cell>
          <cell r="M18">
            <v>15399.673306799097</v>
          </cell>
          <cell r="N18">
            <v>12222.017719436053</v>
          </cell>
          <cell r="O18">
            <v>20887.209774941035</v>
          </cell>
          <cell r="P18">
            <v>150000</v>
          </cell>
        </row>
        <row r="19">
          <cell r="A19" t="str">
            <v>STR - REG STATIONS</v>
          </cell>
          <cell r="B19" t="str">
            <v>Storage Regulating Stations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STR - WELLS</v>
          </cell>
          <cell r="B20" t="str">
            <v>Storage Wells</v>
          </cell>
          <cell r="C20">
            <v>0</v>
          </cell>
          <cell r="D20">
            <v>3572.7631868691678</v>
          </cell>
          <cell r="E20">
            <v>3682.1511794150415</v>
          </cell>
          <cell r="F20">
            <v>5993.6041753626005</v>
          </cell>
          <cell r="G20">
            <v>6329.6807674989559</v>
          </cell>
          <cell r="H20">
            <v>8247.3736912278164</v>
          </cell>
          <cell r="I20">
            <v>4832.1561641704548</v>
          </cell>
          <cell r="J20">
            <v>5748.3596868039831</v>
          </cell>
          <cell r="K20">
            <v>7376.019272926862</v>
          </cell>
          <cell r="L20">
            <v>4963.4414751370259</v>
          </cell>
          <cell r="M20">
            <v>7699.8366533995486</v>
          </cell>
          <cell r="N20">
            <v>6111.0088597180265</v>
          </cell>
          <cell r="O20">
            <v>10443.604887470517</v>
          </cell>
          <cell r="P20">
            <v>75000</v>
          </cell>
        </row>
        <row r="21">
          <cell r="A21" t="str">
            <v>STR - OTHER</v>
          </cell>
          <cell r="B21" t="str">
            <v>Storage Other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>
            <v>0</v>
          </cell>
          <cell r="B22" t="str">
            <v xml:space="preserve">Transmission Infrastructure </v>
          </cell>
          <cell r="C22">
            <v>15</v>
          </cell>
          <cell r="D22">
            <v>194120.1331532248</v>
          </cell>
          <cell r="E22">
            <v>200063.54741488391</v>
          </cell>
          <cell r="F22">
            <v>325652.49352803465</v>
          </cell>
          <cell r="G22">
            <v>343912.65503410995</v>
          </cell>
          <cell r="H22">
            <v>448107.30389004468</v>
          </cell>
          <cell r="I22">
            <v>262547.1515865947</v>
          </cell>
          <cell r="J22">
            <v>312327.54298301641</v>
          </cell>
          <cell r="K22">
            <v>400763.71382902621</v>
          </cell>
          <cell r="L22">
            <v>269680.32014911174</v>
          </cell>
          <cell r="M22">
            <v>418357.7915013755</v>
          </cell>
          <cell r="N22">
            <v>332031.4813780128</v>
          </cell>
          <cell r="O22">
            <v>567435.86555256473</v>
          </cell>
          <cell r="P22">
            <v>4075000</v>
          </cell>
        </row>
        <row r="23">
          <cell r="A23" t="str">
            <v>TRAN - LINE REPLACE</v>
          </cell>
          <cell r="B23" t="str">
            <v>Transmission Line Replacements</v>
          </cell>
          <cell r="C23">
            <v>0</v>
          </cell>
          <cell r="D23">
            <v>175065.39615658924</v>
          </cell>
          <cell r="E23">
            <v>180425.40779133703</v>
          </cell>
          <cell r="F23">
            <v>293686.60459276743</v>
          </cell>
          <cell r="G23">
            <v>310154.35760744882</v>
          </cell>
          <cell r="H23">
            <v>404121.31087016297</v>
          </cell>
          <cell r="I23">
            <v>236775.65204435229</v>
          </cell>
          <cell r="J23">
            <v>281669.62465339515</v>
          </cell>
          <cell r="K23">
            <v>361424.94437341625</v>
          </cell>
          <cell r="L23">
            <v>243208.63228171426</v>
          </cell>
          <cell r="M23">
            <v>377291.99601657788</v>
          </cell>
          <cell r="N23">
            <v>299439.43412618333</v>
          </cell>
          <cell r="O23">
            <v>511736.6394860553</v>
          </cell>
          <cell r="P23">
            <v>3675000</v>
          </cell>
        </row>
        <row r="24">
          <cell r="A24" t="str">
            <v>TRAN - INTERNAL CORROS</v>
          </cell>
          <cell r="B24" t="str">
            <v>Transmission Internal Corrosion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TRAN - BARE STEEL PROGRM</v>
          </cell>
          <cell r="B25" t="str">
            <v>Transmission Bare Steel Program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TRAN - COMP STATION</v>
          </cell>
          <cell r="B26" t="str">
            <v>Transmission Compressor Station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TRAN - BETTERMENTS</v>
          </cell>
          <cell r="B27" t="str">
            <v>Transmission Betterments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TRAN - REG STATIONS</v>
          </cell>
          <cell r="B28" t="str">
            <v>Transmission Regulating Stations</v>
          </cell>
          <cell r="C28">
            <v>0</v>
          </cell>
          <cell r="D28">
            <v>19054.736996635562</v>
          </cell>
          <cell r="E28">
            <v>19638.139623546889</v>
          </cell>
          <cell r="F28">
            <v>31965.888935267201</v>
          </cell>
          <cell r="G28">
            <v>33758.297426661098</v>
          </cell>
          <cell r="H28">
            <v>43985.993019881687</v>
          </cell>
          <cell r="I28">
            <v>25771.499542242425</v>
          </cell>
          <cell r="J28">
            <v>30657.918329621243</v>
          </cell>
          <cell r="K28">
            <v>39338.76945560993</v>
          </cell>
          <cell r="L28">
            <v>26471.687867397472</v>
          </cell>
          <cell r="M28">
            <v>41065.795484797593</v>
          </cell>
          <cell r="N28">
            <v>32592.047251829477</v>
          </cell>
          <cell r="O28">
            <v>55699.226066509422</v>
          </cell>
          <cell r="P28">
            <v>400000</v>
          </cell>
        </row>
        <row r="29">
          <cell r="A29" t="str">
            <v>TRAN - OTHER</v>
          </cell>
          <cell r="B29" t="str">
            <v>Transmission Other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PIPELINE INTEG</v>
          </cell>
          <cell r="B30" t="str">
            <v>Pipeline Integrity</v>
          </cell>
          <cell r="C30">
            <v>15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0</v>
          </cell>
          <cell r="B31" t="str">
            <v>Distribution Line Replacements</v>
          </cell>
          <cell r="C31">
            <v>20</v>
          </cell>
          <cell r="D31">
            <v>275288.54907464312</v>
          </cell>
          <cell r="E31">
            <v>283717.11267628777</v>
          </cell>
          <cell r="F31">
            <v>461819.18892003904</v>
          </cell>
          <cell r="G31">
            <v>487714.56249732955</v>
          </cell>
          <cell r="H31">
            <v>635476.63765648566</v>
          </cell>
          <cell r="I31">
            <v>372327.29676166188</v>
          </cell>
          <cell r="J31">
            <v>442922.61058762047</v>
          </cell>
          <cell r="K31">
            <v>568337.03701756056</v>
          </cell>
          <cell r="L31">
            <v>382443.09254225809</v>
          </cell>
          <cell r="M31">
            <v>593287.81381774193</v>
          </cell>
          <cell r="N31">
            <v>470865.4546589934</v>
          </cell>
          <cell r="O31">
            <v>804700.64378937823</v>
          </cell>
          <cell r="P31">
            <v>5778900</v>
          </cell>
        </row>
        <row r="32">
          <cell r="A32" t="str">
            <v>DIST - NORMAL LINE REPLM</v>
          </cell>
          <cell r="B32" t="str">
            <v>Distribution Normal Line Replacements</v>
          </cell>
          <cell r="C32">
            <v>0</v>
          </cell>
          <cell r="D32">
            <v>275288.54907464312</v>
          </cell>
          <cell r="E32">
            <v>283717.11267628777</v>
          </cell>
          <cell r="F32">
            <v>461819.18892003904</v>
          </cell>
          <cell r="G32">
            <v>487714.56249732955</v>
          </cell>
          <cell r="H32">
            <v>635476.63765648566</v>
          </cell>
          <cell r="I32">
            <v>372327.29676166188</v>
          </cell>
          <cell r="J32">
            <v>442922.61058762047</v>
          </cell>
          <cell r="K32">
            <v>568337.03701756056</v>
          </cell>
          <cell r="L32">
            <v>382443.09254225809</v>
          </cell>
          <cell r="M32">
            <v>593287.81381774193</v>
          </cell>
          <cell r="N32">
            <v>470865.4546589934</v>
          </cell>
          <cell r="O32">
            <v>804700.64378937823</v>
          </cell>
          <cell r="P32">
            <v>5778900</v>
          </cell>
        </row>
        <row r="33">
          <cell r="A33" t="str">
            <v>DIST - ACTIVE CORROSION</v>
          </cell>
          <cell r="B33" t="str">
            <v>Distribution Active Corrosion Program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DIST - BARE  STEEL  PRGM</v>
          </cell>
          <cell r="B34" t="str">
            <v>Distribution Bare Steel Program/cast iron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DIST - CAST IRON REP PRG</v>
          </cell>
          <cell r="B35" t="str">
            <v>Distribution Cast Iron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DIST MAND RELOC</v>
          </cell>
          <cell r="B36" t="str">
            <v>Distribution Mandatory  Relocations</v>
          </cell>
          <cell r="C36">
            <v>20</v>
          </cell>
          <cell r="D36">
            <v>10241.921135691615</v>
          </cell>
          <cell r="E36">
            <v>10555.500047656453</v>
          </cell>
          <cell r="F36">
            <v>17181.665302706122</v>
          </cell>
          <cell r="G36">
            <v>18145.084866830341</v>
          </cell>
          <cell r="H36">
            <v>23642.471248186408</v>
          </cell>
          <cell r="I36">
            <v>13852.181003955304</v>
          </cell>
          <cell r="J36">
            <v>16478.631102171417</v>
          </cell>
          <cell r="K36">
            <v>21144.588582390337</v>
          </cell>
          <cell r="L36">
            <v>14228.532228726141</v>
          </cell>
          <cell r="M36">
            <v>22072.865073078705</v>
          </cell>
          <cell r="N36">
            <v>17518.225397858343</v>
          </cell>
          <cell r="O36">
            <v>29938.334010748815</v>
          </cell>
          <cell r="P36">
            <v>215000</v>
          </cell>
        </row>
        <row r="37">
          <cell r="A37">
            <v>0</v>
          </cell>
          <cell r="B37" t="str">
            <v>Distribution Services = Replace Main to Curb</v>
          </cell>
          <cell r="C37">
            <v>20</v>
          </cell>
          <cell r="D37">
            <v>83364.474360280583</v>
          </cell>
          <cell r="E37">
            <v>85916.860853017628</v>
          </cell>
          <cell r="F37">
            <v>139850.764091794</v>
          </cell>
          <cell r="G37">
            <v>147692.5512416423</v>
          </cell>
          <cell r="H37">
            <v>192438.71946198237</v>
          </cell>
          <cell r="I37">
            <v>112750.31049731061</v>
          </cell>
          <cell r="J37">
            <v>134128.39269209292</v>
          </cell>
          <cell r="K37">
            <v>172107.11636829344</v>
          </cell>
          <cell r="L37">
            <v>115813.63441986393</v>
          </cell>
          <cell r="M37">
            <v>179662.85524598946</v>
          </cell>
          <cell r="N37">
            <v>142590.20672675397</v>
          </cell>
          <cell r="O37">
            <v>243684.11404097872</v>
          </cell>
          <cell r="P37">
            <v>1750000</v>
          </cell>
        </row>
        <row r="38">
          <cell r="A38" t="str">
            <v>RESIDENTIAL - RMC</v>
          </cell>
          <cell r="B38" t="str">
            <v>Distribution Services = Replace Main to Curb - Res</v>
          </cell>
          <cell r="C38">
            <v>0</v>
          </cell>
          <cell r="D38">
            <v>83364.474360280583</v>
          </cell>
          <cell r="E38">
            <v>85916.860853017628</v>
          </cell>
          <cell r="F38">
            <v>139850.764091794</v>
          </cell>
          <cell r="G38">
            <v>147692.5512416423</v>
          </cell>
          <cell r="H38">
            <v>192438.71946198237</v>
          </cell>
          <cell r="I38">
            <v>112750.31049731061</v>
          </cell>
          <cell r="J38">
            <v>134128.39269209292</v>
          </cell>
          <cell r="K38">
            <v>172107.11636829344</v>
          </cell>
          <cell r="L38">
            <v>115813.63441986393</v>
          </cell>
          <cell r="M38">
            <v>179662.85524598946</v>
          </cell>
          <cell r="N38">
            <v>142590.20672675397</v>
          </cell>
          <cell r="O38">
            <v>243684.11404097872</v>
          </cell>
          <cell r="P38">
            <v>1750000</v>
          </cell>
        </row>
        <row r="39">
          <cell r="A39" t="str">
            <v>COMMERCIAL - RMC</v>
          </cell>
          <cell r="B39" t="str">
            <v>Distribution Services = Replace Main to Curb - Com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INDUSTRIAL - RMC</v>
          </cell>
          <cell r="B40" t="str">
            <v>Distribution Services = Replace Main to Curb - Ind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>
            <v>0</v>
          </cell>
          <cell r="B41" t="str">
            <v>Distribution Infrastructure</v>
          </cell>
          <cell r="C41">
            <v>20</v>
          </cell>
          <cell r="D41">
            <v>23818.421245794452</v>
          </cell>
          <cell r="E41">
            <v>24547.674529433611</v>
          </cell>
          <cell r="F41">
            <v>39957.361169084004</v>
          </cell>
          <cell r="G41">
            <v>42197.871783326373</v>
          </cell>
          <cell r="H41">
            <v>54982.491274852109</v>
          </cell>
          <cell r="I41">
            <v>32214.374427803032</v>
          </cell>
          <cell r="J41">
            <v>38322.397912026558</v>
          </cell>
          <cell r="K41">
            <v>49173.461819512413</v>
          </cell>
          <cell r="L41">
            <v>33089.609834246839</v>
          </cell>
          <cell r="M41">
            <v>51332.244355996991</v>
          </cell>
          <cell r="N41">
            <v>40740.059064786845</v>
          </cell>
          <cell r="O41">
            <v>69624.032583136781</v>
          </cell>
          <cell r="P41">
            <v>500000</v>
          </cell>
        </row>
        <row r="42">
          <cell r="A42" t="str">
            <v>DIST - BETTERMENTS</v>
          </cell>
          <cell r="B42" t="str">
            <v>Distribution Betterments</v>
          </cell>
          <cell r="C42">
            <v>0</v>
          </cell>
          <cell r="D42">
            <v>4763.6842491588905</v>
          </cell>
          <cell r="E42">
            <v>4909.5349058867223</v>
          </cell>
          <cell r="F42">
            <v>7991.4722338168003</v>
          </cell>
          <cell r="G42">
            <v>8439.5743566652745</v>
          </cell>
          <cell r="H42">
            <v>10996.498254970422</v>
          </cell>
          <cell r="I42">
            <v>6442.8748855606063</v>
          </cell>
          <cell r="J42">
            <v>7664.4795824053108</v>
          </cell>
          <cell r="K42">
            <v>9834.6923639024826</v>
          </cell>
          <cell r="L42">
            <v>6617.9219668493679</v>
          </cell>
          <cell r="M42">
            <v>10266.448871199398</v>
          </cell>
          <cell r="N42">
            <v>8148.0118129573693</v>
          </cell>
          <cell r="O42">
            <v>13924.806516627355</v>
          </cell>
          <cell r="P42">
            <v>100000</v>
          </cell>
        </row>
        <row r="43">
          <cell r="A43" t="str">
            <v>DIST - REG STATIONS</v>
          </cell>
          <cell r="B43" t="str">
            <v>Distribution Regulating Stations</v>
          </cell>
          <cell r="C43">
            <v>0</v>
          </cell>
          <cell r="D43">
            <v>19054.736996635562</v>
          </cell>
          <cell r="E43">
            <v>19638.139623546889</v>
          </cell>
          <cell r="F43">
            <v>31965.888935267201</v>
          </cell>
          <cell r="G43">
            <v>33758.297426661098</v>
          </cell>
          <cell r="H43">
            <v>43985.993019881687</v>
          </cell>
          <cell r="I43">
            <v>25771.499542242425</v>
          </cell>
          <cell r="J43">
            <v>30657.918329621243</v>
          </cell>
          <cell r="K43">
            <v>39338.76945560993</v>
          </cell>
          <cell r="L43">
            <v>26471.687867397472</v>
          </cell>
          <cell r="M43">
            <v>41065.795484797593</v>
          </cell>
          <cell r="N43">
            <v>32592.047251829477</v>
          </cell>
          <cell r="O43">
            <v>55699.226066509422</v>
          </cell>
          <cell r="P43">
            <v>400000</v>
          </cell>
        </row>
        <row r="44">
          <cell r="A44" t="str">
            <v>ENVRN COMPLIANCE</v>
          </cell>
          <cell r="B44" t="str">
            <v>Distribution  Environmental Compliance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DIST - OTHER</v>
          </cell>
          <cell r="B45" t="str">
            <v>Distribution Other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0</v>
          </cell>
          <cell r="B46" t="str">
            <v>Distribution  Metering</v>
          </cell>
          <cell r="C46">
            <v>20</v>
          </cell>
          <cell r="D46">
            <v>97903.238688713522</v>
          </cell>
          <cell r="E46">
            <v>100900.7613857839</v>
          </cell>
          <cell r="F46">
            <v>164240.73734940289</v>
          </cell>
          <cell r="G46">
            <v>173450.13217818475</v>
          </cell>
          <cell r="H46">
            <v>226000.03213615209</v>
          </cell>
          <cell r="I46">
            <v>132413.96464804158</v>
          </cell>
          <cell r="J46">
            <v>157520.38437759393</v>
          </cell>
          <cell r="K46">
            <v>202122.59746292379</v>
          </cell>
          <cell r="L46">
            <v>136011.53226268821</v>
          </cell>
          <cell r="M46">
            <v>210996.05720089003</v>
          </cell>
          <cell r="N46">
            <v>167457.93877989985</v>
          </cell>
          <cell r="O46">
            <v>286182.62352972542</v>
          </cell>
          <cell r="P46">
            <v>2055200</v>
          </cell>
        </row>
        <row r="47">
          <cell r="A47">
            <v>0</v>
          </cell>
          <cell r="B47" t="str">
            <v>Meter Exchanges/House Regulators (labor)</v>
          </cell>
          <cell r="C47">
            <v>0</v>
          </cell>
          <cell r="D47">
            <v>41929.948761096559</v>
          </cell>
          <cell r="E47">
            <v>43213.726241614924</v>
          </cell>
          <cell r="F47">
            <v>70340.938602055481</v>
          </cell>
          <cell r="G47">
            <v>74285.133487367755</v>
          </cell>
          <cell r="H47">
            <v>96791.177640249647</v>
          </cell>
          <cell r="I47">
            <v>56710.184742704456</v>
          </cell>
          <cell r="J47">
            <v>67462.749284331541</v>
          </cell>
          <cell r="K47">
            <v>86564.962187069643</v>
          </cell>
          <cell r="L47">
            <v>58250.94915220813</v>
          </cell>
          <cell r="M47">
            <v>90365.282964297105</v>
          </cell>
          <cell r="N47">
            <v>71718.799977650764</v>
          </cell>
          <cell r="O47">
            <v>122566.14695935398</v>
          </cell>
          <cell r="P47">
            <v>880199.99999999988</v>
          </cell>
        </row>
        <row r="48">
          <cell r="A48" t="str">
            <v>RES - MTR EXCH</v>
          </cell>
          <cell r="B48" t="str">
            <v>Residential</v>
          </cell>
          <cell r="C48">
            <v>0</v>
          </cell>
          <cell r="D48">
            <v>41929.948761096559</v>
          </cell>
          <cell r="E48">
            <v>43213.726241614924</v>
          </cell>
          <cell r="F48">
            <v>70340.938602055481</v>
          </cell>
          <cell r="G48">
            <v>74285.133487367755</v>
          </cell>
          <cell r="H48">
            <v>96791.177640249647</v>
          </cell>
          <cell r="I48">
            <v>56710.184742704456</v>
          </cell>
          <cell r="J48">
            <v>67462.749284331541</v>
          </cell>
          <cell r="K48">
            <v>86564.962187069643</v>
          </cell>
          <cell r="L48">
            <v>58250.94915220813</v>
          </cell>
          <cell r="M48">
            <v>90365.282964297105</v>
          </cell>
          <cell r="N48">
            <v>71718.799977650764</v>
          </cell>
          <cell r="O48">
            <v>122566.14695935398</v>
          </cell>
          <cell r="P48">
            <v>880199.99999999988</v>
          </cell>
        </row>
        <row r="49">
          <cell r="A49" t="str">
            <v>COMM - MTR EXCH</v>
          </cell>
          <cell r="B49" t="str">
            <v>Commercial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IND - MTR EXCH</v>
          </cell>
          <cell r="B50" t="str">
            <v>Industrial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METER PURCHASES - METER</v>
          </cell>
          <cell r="B51" t="str">
            <v>Meter Purchases - Meters</v>
          </cell>
          <cell r="C51">
            <v>0</v>
          </cell>
          <cell r="D51">
            <v>55973.289927616963</v>
          </cell>
          <cell r="E51">
            <v>57687.035144168985</v>
          </cell>
          <cell r="F51">
            <v>93899.798747347406</v>
          </cell>
          <cell r="G51">
            <v>99164.998690816981</v>
          </cell>
          <cell r="H51">
            <v>129208.85449590246</v>
          </cell>
          <cell r="I51">
            <v>75703.779905337127</v>
          </cell>
          <cell r="J51">
            <v>90057.635093262405</v>
          </cell>
          <cell r="K51">
            <v>115557.63527585416</v>
          </cell>
          <cell r="L51">
            <v>77760.583110480075</v>
          </cell>
          <cell r="M51">
            <v>120630.77423659292</v>
          </cell>
          <cell r="N51">
            <v>95739.138802249086</v>
          </cell>
          <cell r="O51">
            <v>163616.47657037142</v>
          </cell>
          <cell r="P51">
            <v>1175000</v>
          </cell>
        </row>
        <row r="52">
          <cell r="A52" t="str">
            <v>METER PUR - OTH MES DEV</v>
          </cell>
          <cell r="B52" t="str">
            <v>Meter Purchases - Other Measurement Devices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0</v>
          </cell>
          <cell r="B53" t="str">
            <v>UFG Reduction Initiatives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UFG - GATHERING</v>
          </cell>
          <cell r="B54" t="str">
            <v>Gathering UFG Initiatives</v>
          </cell>
          <cell r="C54">
            <v>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UFG - PRODUCER</v>
          </cell>
          <cell r="B55" t="str">
            <v>Gathering UFG Producer Initatives</v>
          </cell>
          <cell r="C55">
            <v>7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UFG - STORAGE</v>
          </cell>
          <cell r="B56" t="str">
            <v>Gathering UFG Storage Initatives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UFG - TRANSMISSION</v>
          </cell>
          <cell r="B57" t="str">
            <v>Transmission UFG Initiatives</v>
          </cell>
          <cell r="C57">
            <v>15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UFG - DISTRIBUTION</v>
          </cell>
          <cell r="B58" t="str">
            <v>Distribution UFG Initiatives</v>
          </cell>
          <cell r="C58">
            <v>20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UFG - GENERAL</v>
          </cell>
          <cell r="B59" t="str">
            <v>General UFG Initiatives</v>
          </cell>
          <cell r="C59">
            <v>20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>
            <v>0</v>
          </cell>
          <cell r="B60" t="str">
            <v>General Infrastructure</v>
          </cell>
          <cell r="C60">
            <v>20</v>
          </cell>
          <cell r="D60">
            <v>80982.632235701138</v>
          </cell>
          <cell r="E60">
            <v>83462.093400074285</v>
          </cell>
          <cell r="F60">
            <v>135855.0279748856</v>
          </cell>
          <cell r="G60">
            <v>143472.76406330967</v>
          </cell>
          <cell r="H60">
            <v>186940.47033449716</v>
          </cell>
          <cell r="I60">
            <v>109528.87305453031</v>
          </cell>
          <cell r="J60">
            <v>130296.15290089029</v>
          </cell>
          <cell r="K60">
            <v>167189.77018634221</v>
          </cell>
          <cell r="L60">
            <v>112504.67343643925</v>
          </cell>
          <cell r="M60">
            <v>174529.63081038976</v>
          </cell>
          <cell r="N60">
            <v>138516.20082027529</v>
          </cell>
          <cell r="O60">
            <v>236721.71078266503</v>
          </cell>
          <cell r="P60">
            <v>1700000</v>
          </cell>
        </row>
        <row r="61">
          <cell r="A61" t="str">
            <v>GEN - TOOLS &amp; WORK EQP</v>
          </cell>
          <cell r="B61" t="str">
            <v>General  Other - Tools and Work Eqp</v>
          </cell>
          <cell r="C61">
            <v>7</v>
          </cell>
          <cell r="D61">
            <v>4763.6842491588905</v>
          </cell>
          <cell r="E61">
            <v>4909.5349058867223</v>
          </cell>
          <cell r="F61">
            <v>7991.4722338168003</v>
          </cell>
          <cell r="G61">
            <v>8439.5743566652745</v>
          </cell>
          <cell r="H61">
            <v>10996.498254970422</v>
          </cell>
          <cell r="I61">
            <v>6442.8748855606063</v>
          </cell>
          <cell r="J61">
            <v>7664.4795824053108</v>
          </cell>
          <cell r="K61">
            <v>9834.6923639024826</v>
          </cell>
          <cell r="L61">
            <v>6617.9219668493679</v>
          </cell>
          <cell r="M61">
            <v>10266.448871199398</v>
          </cell>
          <cell r="N61">
            <v>8148.0118129573693</v>
          </cell>
          <cell r="O61">
            <v>13924.806516627355</v>
          </cell>
          <cell r="P61">
            <v>100000</v>
          </cell>
        </row>
        <row r="62">
          <cell r="A62" t="str">
            <v>GEN - FACILITIES</v>
          </cell>
          <cell r="B62" t="str">
            <v>General Facilities</v>
          </cell>
          <cell r="C62">
            <v>20</v>
          </cell>
          <cell r="D62">
            <v>19054.736996635562</v>
          </cell>
          <cell r="E62">
            <v>19638.139623546889</v>
          </cell>
          <cell r="F62">
            <v>31965.888935267201</v>
          </cell>
          <cell r="G62">
            <v>33758.297426661098</v>
          </cell>
          <cell r="H62">
            <v>43985.993019881687</v>
          </cell>
          <cell r="I62">
            <v>25771.499542242425</v>
          </cell>
          <cell r="J62">
            <v>30657.918329621243</v>
          </cell>
          <cell r="K62">
            <v>39338.76945560993</v>
          </cell>
          <cell r="L62">
            <v>26471.687867397472</v>
          </cell>
          <cell r="M62">
            <v>41065.795484797593</v>
          </cell>
          <cell r="N62">
            <v>32592.047251829477</v>
          </cell>
          <cell r="O62">
            <v>55699.226066509422</v>
          </cell>
          <cell r="P62">
            <v>400000</v>
          </cell>
        </row>
        <row r="63">
          <cell r="A63" t="str">
            <v>GEN - FLEET/MOTOR WRK EQ</v>
          </cell>
          <cell r="B63" t="str">
            <v>General Fleet Motorized Work Eqp</v>
          </cell>
          <cell r="C63">
            <v>5</v>
          </cell>
          <cell r="D63">
            <v>52400.526740747795</v>
          </cell>
          <cell r="E63">
            <v>54004.883964753943</v>
          </cell>
          <cell r="F63">
            <v>87906.194571984801</v>
          </cell>
          <cell r="G63">
            <v>92835.317923318027</v>
          </cell>
          <cell r="H63">
            <v>120961.48080467463</v>
          </cell>
          <cell r="I63">
            <v>70871.623741166666</v>
          </cell>
          <cell r="J63">
            <v>84309.275406458415</v>
          </cell>
          <cell r="K63">
            <v>108181.6160029273</v>
          </cell>
          <cell r="L63">
            <v>72797.14163534304</v>
          </cell>
          <cell r="M63">
            <v>112930.93758319337</v>
          </cell>
          <cell r="N63">
            <v>89628.129942531057</v>
          </cell>
          <cell r="O63">
            <v>153172.87168290091</v>
          </cell>
          <cell r="P63">
            <v>1100000</v>
          </cell>
        </row>
        <row r="64">
          <cell r="A64" t="str">
            <v>GEN - OTHER</v>
          </cell>
          <cell r="B64" t="str">
            <v>General Other</v>
          </cell>
          <cell r="C64">
            <v>7</v>
          </cell>
          <cell r="D64">
            <v>4763.6842491588905</v>
          </cell>
          <cell r="E64">
            <v>4909.5349058867223</v>
          </cell>
          <cell r="F64">
            <v>7991.4722338168003</v>
          </cell>
          <cell r="G64">
            <v>8439.5743566652745</v>
          </cell>
          <cell r="H64">
            <v>10996.498254970422</v>
          </cell>
          <cell r="I64">
            <v>6442.8748855606063</v>
          </cell>
          <cell r="J64">
            <v>7664.4795824053108</v>
          </cell>
          <cell r="K64">
            <v>9834.6923639024826</v>
          </cell>
          <cell r="L64">
            <v>6617.9219668493679</v>
          </cell>
          <cell r="M64">
            <v>10266.448871199398</v>
          </cell>
          <cell r="N64">
            <v>8148.0118129573693</v>
          </cell>
          <cell r="O64">
            <v>13924.806516627355</v>
          </cell>
          <cell r="P64">
            <v>100000</v>
          </cell>
        </row>
        <row r="65">
          <cell r="A65">
            <v>0</v>
          </cell>
          <cell r="B65" t="str">
            <v>Total Ongoing Maintenance/Compliance</v>
          </cell>
          <cell r="C65">
            <v>0</v>
          </cell>
          <cell r="D65">
            <v>777866.76472940436</v>
          </cell>
          <cell r="E65">
            <v>801682.86431714869</v>
          </cell>
          <cell r="F65">
            <v>1304935.4925321792</v>
          </cell>
          <cell r="G65">
            <v>1378106.5362742294</v>
          </cell>
          <cell r="H65">
            <v>1795629.1965523749</v>
          </cell>
          <cell r="I65">
            <v>1052063.4829380768</v>
          </cell>
          <cell r="J65">
            <v>1251540.5354905454</v>
          </cell>
          <cell r="K65">
            <v>1605916.7507940002</v>
          </cell>
          <cell r="L65">
            <v>1080647.0958888</v>
          </cell>
          <cell r="M65">
            <v>1676418.7026270211</v>
          </cell>
          <cell r="N65">
            <v>1330496.9969496217</v>
          </cell>
          <cell r="O65">
            <v>2273795.5809065974</v>
          </cell>
          <cell r="P65">
            <v>16329100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>
            <v>0</v>
          </cell>
          <cell r="B67" t="str">
            <v>Growth/Revenue Producing Capital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0</v>
          </cell>
          <cell r="B68" t="str">
            <v>New Customer Facilities (NCF)</v>
          </cell>
          <cell r="C68">
            <v>20</v>
          </cell>
          <cell r="D68">
            <v>31202.131831990733</v>
          </cell>
          <cell r="E68">
            <v>32157.453633558031</v>
          </cell>
          <cell r="F68">
            <v>52344.143131500037</v>
          </cell>
          <cell r="G68">
            <v>55279.212036157543</v>
          </cell>
          <cell r="H68">
            <v>72027.063570056256</v>
          </cell>
          <cell r="I68">
            <v>42200.830500421973</v>
          </cell>
          <cell r="J68">
            <v>50202.341264754781</v>
          </cell>
          <cell r="K68">
            <v>64417.234983561255</v>
          </cell>
          <cell r="L68">
            <v>43347.388882863357</v>
          </cell>
          <cell r="M68">
            <v>67245.240106356068</v>
          </cell>
          <cell r="N68">
            <v>53369.477374870767</v>
          </cell>
          <cell r="O68">
            <v>91207.482683909184</v>
          </cell>
          <cell r="P68">
            <v>655000</v>
          </cell>
        </row>
        <row r="69">
          <cell r="A69">
            <v>0</v>
          </cell>
          <cell r="B69" t="str">
            <v>New Meter Installations</v>
          </cell>
          <cell r="C69">
            <v>0</v>
          </cell>
          <cell r="D69">
            <v>8336.4474360280583</v>
          </cell>
          <cell r="E69">
            <v>8591.6860853017643</v>
          </cell>
          <cell r="F69">
            <v>13985.076409179401</v>
          </cell>
          <cell r="G69">
            <v>14769.25512416423</v>
          </cell>
          <cell r="H69">
            <v>19243.87194619824</v>
          </cell>
          <cell r="I69">
            <v>11275.031049731062</v>
          </cell>
          <cell r="J69">
            <v>13412.839269209293</v>
          </cell>
          <cell r="K69">
            <v>17210.711636829343</v>
          </cell>
          <cell r="L69">
            <v>11581.363441986392</v>
          </cell>
          <cell r="M69">
            <v>17966.285524598945</v>
          </cell>
          <cell r="N69">
            <v>14259.020672675395</v>
          </cell>
          <cell r="O69">
            <v>24368.411404097871</v>
          </cell>
          <cell r="P69">
            <v>175000</v>
          </cell>
        </row>
        <row r="70">
          <cell r="A70" t="str">
            <v>RESIDENTIAL - NMI</v>
          </cell>
          <cell r="B70" t="str">
            <v>NMI Residential</v>
          </cell>
          <cell r="C70">
            <v>0</v>
          </cell>
          <cell r="D70">
            <v>7383.7105861962809</v>
          </cell>
          <cell r="E70">
            <v>7609.7791041244191</v>
          </cell>
          <cell r="F70">
            <v>12386.78196241604</v>
          </cell>
          <cell r="G70">
            <v>13081.340252831176</v>
          </cell>
          <cell r="H70">
            <v>17044.572295204154</v>
          </cell>
          <cell r="I70">
            <v>9986.4560726189411</v>
          </cell>
          <cell r="J70">
            <v>11879.943352728231</v>
          </cell>
          <cell r="K70">
            <v>15243.773164048847</v>
          </cell>
          <cell r="L70">
            <v>10257.77904861652</v>
          </cell>
          <cell r="M70">
            <v>15912.995750359067</v>
          </cell>
          <cell r="N70">
            <v>12629.418310083922</v>
          </cell>
          <cell r="O70">
            <v>21583.450100772399</v>
          </cell>
          <cell r="P70">
            <v>155000</v>
          </cell>
        </row>
        <row r="71">
          <cell r="A71" t="str">
            <v>COMMERCIAL - NMI</v>
          </cell>
          <cell r="B71" t="str">
            <v>NMI Commercial</v>
          </cell>
          <cell r="C71">
            <v>0</v>
          </cell>
          <cell r="D71">
            <v>952.73684983177816</v>
          </cell>
          <cell r="E71">
            <v>981.90698117734439</v>
          </cell>
          <cell r="F71">
            <v>1598.2944467633599</v>
          </cell>
          <cell r="G71">
            <v>1687.9148713330549</v>
          </cell>
          <cell r="H71">
            <v>2199.2996509940845</v>
          </cell>
          <cell r="I71">
            <v>1288.5749771121214</v>
          </cell>
          <cell r="J71">
            <v>1532.8959164810622</v>
          </cell>
          <cell r="K71">
            <v>1966.9384727804963</v>
          </cell>
          <cell r="L71">
            <v>1323.5843933698734</v>
          </cell>
          <cell r="M71">
            <v>2053.2897742398795</v>
          </cell>
          <cell r="N71">
            <v>1629.6023625914738</v>
          </cell>
          <cell r="O71">
            <v>2784.9613033254709</v>
          </cell>
          <cell r="P71">
            <v>20000</v>
          </cell>
        </row>
        <row r="72">
          <cell r="A72" t="str">
            <v>INDUSTRIAL - NMI</v>
          </cell>
          <cell r="B72" t="str">
            <v>NMI Industrial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>
            <v>0</v>
          </cell>
          <cell r="B73" t="str">
            <v>New Main to Curb Installations</v>
          </cell>
          <cell r="C73">
            <v>0</v>
          </cell>
          <cell r="D73">
            <v>9765.5527107757262</v>
          </cell>
          <cell r="E73">
            <v>10064.546557067781</v>
          </cell>
          <cell r="F73">
            <v>16382.51807932444</v>
          </cell>
          <cell r="G73">
            <v>17301.127431163812</v>
          </cell>
          <cell r="H73">
            <v>22542.821422689365</v>
          </cell>
          <cell r="I73">
            <v>13207.893515399244</v>
          </cell>
          <cell r="J73">
            <v>15712.183143930886</v>
          </cell>
          <cell r="K73">
            <v>20161.119346000087</v>
          </cell>
          <cell r="L73">
            <v>13566.740032041203</v>
          </cell>
          <cell r="M73">
            <v>21046.220185958766</v>
          </cell>
          <cell r="N73">
            <v>16703.424216562606</v>
          </cell>
          <cell r="O73">
            <v>28545.853359086079</v>
          </cell>
          <cell r="P73">
            <v>205000</v>
          </cell>
        </row>
        <row r="74">
          <cell r="A74" t="str">
            <v>RESIDENTIAL - NMC</v>
          </cell>
          <cell r="B74" t="str">
            <v>NMC Residential</v>
          </cell>
          <cell r="C74">
            <v>0</v>
          </cell>
          <cell r="D74">
            <v>9765.5527107757262</v>
          </cell>
          <cell r="E74">
            <v>10064.546557067781</v>
          </cell>
          <cell r="F74">
            <v>16382.51807932444</v>
          </cell>
          <cell r="G74">
            <v>17301.127431163812</v>
          </cell>
          <cell r="H74">
            <v>22542.821422689365</v>
          </cell>
          <cell r="I74">
            <v>13207.893515399244</v>
          </cell>
          <cell r="J74">
            <v>15712.183143930886</v>
          </cell>
          <cell r="K74">
            <v>20161.119346000087</v>
          </cell>
          <cell r="L74">
            <v>13566.740032041203</v>
          </cell>
          <cell r="M74">
            <v>21046.220185958766</v>
          </cell>
          <cell r="N74">
            <v>16703.424216562606</v>
          </cell>
          <cell r="O74">
            <v>28545.853359086079</v>
          </cell>
          <cell r="P74">
            <v>205000</v>
          </cell>
        </row>
        <row r="75">
          <cell r="A75" t="str">
            <v>COMMERCIAL - NMC</v>
          </cell>
          <cell r="B75" t="str">
            <v>NMC Commercial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INDUSTRIAL - NMC</v>
          </cell>
          <cell r="B76" t="str">
            <v>NMC Industrial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0</v>
          </cell>
          <cell r="B77" t="str">
            <v>New Mainline Extensions</v>
          </cell>
          <cell r="C77">
            <v>0</v>
          </cell>
          <cell r="D77">
            <v>13100.131685186949</v>
          </cell>
          <cell r="E77">
            <v>13501.220991188486</v>
          </cell>
          <cell r="F77">
            <v>21976.5486429962</v>
          </cell>
          <cell r="G77">
            <v>23208.829480829503</v>
          </cell>
          <cell r="H77">
            <v>30240.370201168662</v>
          </cell>
          <cell r="I77">
            <v>17717.905935291667</v>
          </cell>
          <cell r="J77">
            <v>21077.318851614604</v>
          </cell>
          <cell r="K77">
            <v>27045.404000731825</v>
          </cell>
          <cell r="L77">
            <v>18199.285408835764</v>
          </cell>
          <cell r="M77">
            <v>28232.734395798347</v>
          </cell>
          <cell r="N77">
            <v>22407.032485632764</v>
          </cell>
          <cell r="O77">
            <v>38293.217920725227</v>
          </cell>
          <cell r="P77">
            <v>275000</v>
          </cell>
        </row>
        <row r="78">
          <cell r="A78" t="str">
            <v>RESIDENTIAL - MLX</v>
          </cell>
          <cell r="B78" t="str">
            <v>MLE Residential</v>
          </cell>
          <cell r="C78">
            <v>0</v>
          </cell>
          <cell r="D78">
            <v>11909.210622897226</v>
          </cell>
          <cell r="E78">
            <v>12273.837264716805</v>
          </cell>
          <cell r="F78">
            <v>19978.680584541999</v>
          </cell>
          <cell r="G78">
            <v>21098.935891663186</v>
          </cell>
          <cell r="H78">
            <v>27491.245637426055</v>
          </cell>
          <cell r="I78">
            <v>16107.187213901516</v>
          </cell>
          <cell r="J78">
            <v>19161.198956013275</v>
          </cell>
          <cell r="K78">
            <v>24586.730909756207</v>
          </cell>
          <cell r="L78">
            <v>16544.80491712342</v>
          </cell>
          <cell r="M78">
            <v>25666.122177998495</v>
          </cell>
          <cell r="N78">
            <v>20370.029532393422</v>
          </cell>
          <cell r="O78">
            <v>34812.01629156839</v>
          </cell>
          <cell r="P78">
            <v>250000</v>
          </cell>
        </row>
        <row r="79">
          <cell r="A79" t="str">
            <v>COMMERCIAL - MLX</v>
          </cell>
          <cell r="B79" t="str">
            <v>MLE Commercial</v>
          </cell>
          <cell r="C79">
            <v>0</v>
          </cell>
          <cell r="D79">
            <v>1190.9210622897226</v>
          </cell>
          <cell r="E79">
            <v>1227.3837264716806</v>
          </cell>
          <cell r="F79">
            <v>1997.8680584542001</v>
          </cell>
          <cell r="G79">
            <v>2109.8935891663186</v>
          </cell>
          <cell r="H79">
            <v>2749.1245637426055</v>
          </cell>
          <cell r="I79">
            <v>1610.7187213901516</v>
          </cell>
          <cell r="J79">
            <v>1916.1198956013277</v>
          </cell>
          <cell r="K79">
            <v>2458.6730909756207</v>
          </cell>
          <cell r="L79">
            <v>1654.480491712342</v>
          </cell>
          <cell r="M79">
            <v>2566.6122177998495</v>
          </cell>
          <cell r="N79">
            <v>2037.0029532393423</v>
          </cell>
          <cell r="O79">
            <v>3481.2016291568389</v>
          </cell>
          <cell r="P79">
            <v>25000</v>
          </cell>
        </row>
        <row r="80">
          <cell r="A80" t="str">
            <v>INDUSTRIAL - MLX</v>
          </cell>
          <cell r="B80" t="str">
            <v>MLE Industrial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PRODUCTION ENHANCE</v>
          </cell>
          <cell r="B81" t="str">
            <v>PA Production Enhancement Project (PEP)</v>
          </cell>
          <cell r="C81">
            <v>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RAGER MT EXPANSION</v>
          </cell>
          <cell r="B82" t="str">
            <v>Rager Mt</v>
          </cell>
          <cell r="C82">
            <v>15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0</v>
          </cell>
          <cell r="B84" t="str">
            <v>Total Growth/Revenue Producing</v>
          </cell>
          <cell r="C84">
            <v>0</v>
          </cell>
          <cell r="D84">
            <v>31202.131831990733</v>
          </cell>
          <cell r="E84">
            <v>32157.453633558031</v>
          </cell>
          <cell r="F84">
            <v>52344.143131500037</v>
          </cell>
          <cell r="G84">
            <v>55279.212036157543</v>
          </cell>
          <cell r="H84">
            <v>72027.063570056256</v>
          </cell>
          <cell r="I84">
            <v>42200.830500421973</v>
          </cell>
          <cell r="J84">
            <v>50202.341264754781</v>
          </cell>
          <cell r="K84">
            <v>64417.234983561255</v>
          </cell>
          <cell r="L84">
            <v>43347.388882863357</v>
          </cell>
          <cell r="M84">
            <v>67245.240106356068</v>
          </cell>
          <cell r="N84">
            <v>53369.477374870767</v>
          </cell>
          <cell r="O84">
            <v>91207.482683909184</v>
          </cell>
          <cell r="P84">
            <v>655000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0</v>
          </cell>
          <cell r="B86" t="str">
            <v>Total Gas Operations</v>
          </cell>
          <cell r="C86">
            <v>0</v>
          </cell>
          <cell r="D86">
            <v>809068.89656139514</v>
          </cell>
          <cell r="E86">
            <v>833840.3179507067</v>
          </cell>
          <cell r="F86">
            <v>1357279.6356636793</v>
          </cell>
          <cell r="G86">
            <v>1433385.7483103869</v>
          </cell>
          <cell r="H86">
            <v>1867656.2601224312</v>
          </cell>
          <cell r="I86">
            <v>1094264.3134384989</v>
          </cell>
          <cell r="J86">
            <v>1301742.8767553002</v>
          </cell>
          <cell r="K86">
            <v>1670333.9857775616</v>
          </cell>
          <cell r="L86">
            <v>1123994.4847716633</v>
          </cell>
          <cell r="M86">
            <v>1743663.9427333772</v>
          </cell>
          <cell r="N86">
            <v>1383866.4743244925</v>
          </cell>
          <cell r="O86">
            <v>2365003.0635905066</v>
          </cell>
          <cell r="P86">
            <v>16984100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0</v>
          </cell>
          <cell r="B88" t="str">
            <v>IT/Telecom Infrastructure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CS_PROJECT_CAP</v>
          </cell>
          <cell r="B89" t="str">
            <v>Customer Service Improvement Project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IT_PROJECT_CAP</v>
          </cell>
          <cell r="B90" t="str">
            <v xml:space="preserve">IT Project Capital </v>
          </cell>
          <cell r="C90">
            <v>0</v>
          </cell>
          <cell r="D90">
            <v>718750</v>
          </cell>
          <cell r="E90">
            <v>243750</v>
          </cell>
          <cell r="F90">
            <v>306250</v>
          </cell>
          <cell r="G90">
            <v>306250</v>
          </cell>
          <cell r="H90">
            <v>306250</v>
          </cell>
          <cell r="I90">
            <v>306250</v>
          </cell>
          <cell r="J90">
            <v>293750</v>
          </cell>
          <cell r="K90">
            <v>206250</v>
          </cell>
          <cell r="L90">
            <v>206250</v>
          </cell>
          <cell r="M90">
            <v>156250</v>
          </cell>
          <cell r="N90">
            <v>100000</v>
          </cell>
          <cell r="O90">
            <v>100000</v>
          </cell>
          <cell r="P90">
            <v>3250000</v>
          </cell>
        </row>
        <row r="91">
          <cell r="A91">
            <v>0</v>
          </cell>
          <cell r="B91" t="str">
            <v>General Information Technology</v>
          </cell>
          <cell r="C91">
            <v>0</v>
          </cell>
          <cell r="D91">
            <v>68750</v>
          </cell>
          <cell r="E91">
            <v>68750</v>
          </cell>
          <cell r="F91">
            <v>68750</v>
          </cell>
          <cell r="G91">
            <v>68750</v>
          </cell>
          <cell r="H91">
            <v>68750</v>
          </cell>
          <cell r="I91">
            <v>68750</v>
          </cell>
          <cell r="J91">
            <v>68750</v>
          </cell>
          <cell r="K91">
            <v>68750</v>
          </cell>
          <cell r="L91">
            <v>68750</v>
          </cell>
          <cell r="M91">
            <v>68750</v>
          </cell>
          <cell r="N91">
            <v>68750</v>
          </cell>
          <cell r="O91">
            <v>68750</v>
          </cell>
          <cell r="P91">
            <v>825000</v>
          </cell>
        </row>
        <row r="92">
          <cell r="A92" t="str">
            <v>TELECOM</v>
          </cell>
          <cell r="B92" t="str">
            <v>Gen IT Infrastructure / Telecom</v>
          </cell>
          <cell r="C92">
            <v>5</v>
          </cell>
          <cell r="D92">
            <v>58333.333333333328</v>
          </cell>
          <cell r="E92">
            <v>58333.333333333328</v>
          </cell>
          <cell r="F92">
            <v>58333.333333333328</v>
          </cell>
          <cell r="G92">
            <v>58333.333333333328</v>
          </cell>
          <cell r="H92">
            <v>58333.333333333328</v>
          </cell>
          <cell r="I92">
            <v>58333.333333333328</v>
          </cell>
          <cell r="J92">
            <v>58333.333333333328</v>
          </cell>
          <cell r="K92">
            <v>58333.333333333328</v>
          </cell>
          <cell r="L92">
            <v>58333.333333333328</v>
          </cell>
          <cell r="M92">
            <v>58333.333333333328</v>
          </cell>
          <cell r="N92">
            <v>58333.333333333328</v>
          </cell>
          <cell r="O92">
            <v>58333.333333333328</v>
          </cell>
          <cell r="P92">
            <v>700000</v>
          </cell>
        </row>
        <row r="93">
          <cell r="A93" t="str">
            <v>HARDWARE &amp; REL SOFTWARE</v>
          </cell>
          <cell r="B93" t="str">
            <v>Gen IT - Hardware &amp; Related Software</v>
          </cell>
          <cell r="C93">
            <v>5</v>
          </cell>
          <cell r="D93">
            <v>10416.666666666668</v>
          </cell>
          <cell r="E93">
            <v>10416.666666666668</v>
          </cell>
          <cell r="F93">
            <v>10416.666666666668</v>
          </cell>
          <cell r="G93">
            <v>10416.666666666668</v>
          </cell>
          <cell r="H93">
            <v>10416.666666666668</v>
          </cell>
          <cell r="I93">
            <v>10416.666666666668</v>
          </cell>
          <cell r="J93">
            <v>10416.666666666668</v>
          </cell>
          <cell r="K93">
            <v>10416.666666666668</v>
          </cell>
          <cell r="L93">
            <v>10416.666666666668</v>
          </cell>
          <cell r="M93">
            <v>10416.666666666668</v>
          </cell>
          <cell r="N93">
            <v>10416.666666666668</v>
          </cell>
          <cell r="O93">
            <v>10416.666666666668</v>
          </cell>
          <cell r="P93">
            <v>125000.00000000004</v>
          </cell>
        </row>
        <row r="94">
          <cell r="A94" t="str">
            <v>SOFTWARE</v>
          </cell>
          <cell r="B94" t="str">
            <v>Gen Intangibles = IT Software Only</v>
          </cell>
          <cell r="C94">
            <v>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UFG - IT INITIATIVE</v>
          </cell>
          <cell r="B95" t="str">
            <v>Gen Intangibles = Operations Initiatives</v>
          </cell>
          <cell r="C95">
            <v>3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0</v>
          </cell>
          <cell r="B96" t="str">
            <v>Total IT / Telecomm</v>
          </cell>
          <cell r="C96">
            <v>0</v>
          </cell>
          <cell r="D96">
            <v>787500</v>
          </cell>
          <cell r="E96">
            <v>312500</v>
          </cell>
          <cell r="F96">
            <v>375000</v>
          </cell>
          <cell r="G96">
            <v>375000</v>
          </cell>
          <cell r="H96">
            <v>375000</v>
          </cell>
          <cell r="I96">
            <v>375000</v>
          </cell>
          <cell r="J96">
            <v>362500</v>
          </cell>
          <cell r="K96">
            <v>275000</v>
          </cell>
          <cell r="L96">
            <v>275000</v>
          </cell>
          <cell r="M96">
            <v>225000</v>
          </cell>
          <cell r="N96">
            <v>168750</v>
          </cell>
          <cell r="O96">
            <v>168750</v>
          </cell>
          <cell r="P96">
            <v>4075000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0</v>
          </cell>
          <cell r="B98" t="str">
            <v>Total Capital Expenditures</v>
          </cell>
          <cell r="C98">
            <v>0</v>
          </cell>
          <cell r="D98">
            <v>1596568.8965613951</v>
          </cell>
          <cell r="E98">
            <v>1146340.3179507067</v>
          </cell>
          <cell r="F98">
            <v>1732279.6356636793</v>
          </cell>
          <cell r="G98">
            <v>1808385.7483103869</v>
          </cell>
          <cell r="H98">
            <v>2242656.2601224314</v>
          </cell>
          <cell r="I98">
            <v>1469264.3134384989</v>
          </cell>
          <cell r="J98">
            <v>1664242.8767553002</v>
          </cell>
          <cell r="K98">
            <v>1945333.9857775616</v>
          </cell>
          <cell r="L98">
            <v>1398994.4847716633</v>
          </cell>
          <cell r="M98">
            <v>1968663.9427333772</v>
          </cell>
          <cell r="N98">
            <v>1552616.4743244925</v>
          </cell>
          <cell r="O98">
            <v>2533753.0635905066</v>
          </cell>
          <cell r="P98">
            <v>21059100</v>
          </cell>
        </row>
      </sheetData>
      <sheetData sheetId="32">
        <row r="14">
          <cell r="B14" t="str">
            <v>Plant - Model Indicator</v>
          </cell>
          <cell r="C14" t="str">
            <v>Plant Category</v>
          </cell>
          <cell r="D14" t="str">
            <v>Plant Description</v>
          </cell>
          <cell r="E14" t="str">
            <v>% to Plant - Curr Mo</v>
          </cell>
          <cell r="F14" t="str">
            <v>Ann DD&amp;A Rate</v>
          </cell>
          <cell r="G14" t="str">
            <v>Tax Life</v>
          </cell>
          <cell r="H14" t="str">
            <v>Source</v>
          </cell>
          <cell r="I14">
            <v>0</v>
          </cell>
          <cell r="J14">
            <v>40908</v>
          </cell>
          <cell r="K14">
            <v>40939</v>
          </cell>
          <cell r="L14">
            <v>40968</v>
          </cell>
          <cell r="M14">
            <v>40999</v>
          </cell>
          <cell r="N14">
            <v>41029</v>
          </cell>
          <cell r="O14">
            <v>41060</v>
          </cell>
          <cell r="P14">
            <v>41090</v>
          </cell>
          <cell r="Q14">
            <v>41121</v>
          </cell>
          <cell r="R14">
            <v>41152</v>
          </cell>
          <cell r="S14">
            <v>41182</v>
          </cell>
          <cell r="T14">
            <v>41213</v>
          </cell>
          <cell r="U14">
            <v>41243</v>
          </cell>
          <cell r="V14">
            <v>41274</v>
          </cell>
          <cell r="W14">
            <v>41305</v>
          </cell>
          <cell r="X14">
            <v>41333</v>
          </cell>
          <cell r="Y14">
            <v>41364</v>
          </cell>
          <cell r="Z14">
            <v>41394</v>
          </cell>
          <cell r="AA14">
            <v>41425</v>
          </cell>
          <cell r="AB14">
            <v>41455</v>
          </cell>
          <cell r="AC14">
            <v>41486</v>
          </cell>
          <cell r="AD14">
            <v>41517</v>
          </cell>
          <cell r="AE14">
            <v>41547</v>
          </cell>
          <cell r="AF14">
            <v>41578</v>
          </cell>
          <cell r="AG14">
            <v>41608</v>
          </cell>
          <cell r="AH14">
            <v>41639</v>
          </cell>
          <cell r="AI14">
            <v>41670</v>
          </cell>
          <cell r="AJ14">
            <v>41698</v>
          </cell>
          <cell r="AK14">
            <v>41729</v>
          </cell>
          <cell r="AL14">
            <v>41759</v>
          </cell>
          <cell r="AM14">
            <v>41790</v>
          </cell>
          <cell r="AN14">
            <v>41820</v>
          </cell>
          <cell r="AO14">
            <v>41851</v>
          </cell>
          <cell r="AP14">
            <v>41882</v>
          </cell>
          <cell r="AQ14">
            <v>41912</v>
          </cell>
          <cell r="AR14">
            <v>41943</v>
          </cell>
          <cell r="AS14">
            <v>41973</v>
          </cell>
          <cell r="AT14">
            <v>42004</v>
          </cell>
          <cell r="AU14">
            <v>42035</v>
          </cell>
          <cell r="AV14">
            <v>42063</v>
          </cell>
          <cell r="AW14">
            <v>42094</v>
          </cell>
          <cell r="AX14">
            <v>42124</v>
          </cell>
          <cell r="AY14">
            <v>42155</v>
          </cell>
          <cell r="AZ14">
            <v>42185</v>
          </cell>
          <cell r="BA14">
            <v>42216</v>
          </cell>
          <cell r="BB14">
            <v>42247</v>
          </cell>
          <cell r="BC14">
            <v>42277</v>
          </cell>
          <cell r="BD14">
            <v>42308</v>
          </cell>
          <cell r="BE14">
            <v>42338</v>
          </cell>
          <cell r="BF14">
            <v>42369</v>
          </cell>
          <cell r="BG14">
            <v>42400</v>
          </cell>
          <cell r="BH14">
            <v>42429</v>
          </cell>
          <cell r="BI14">
            <v>42460</v>
          </cell>
          <cell r="BJ14">
            <v>42490</v>
          </cell>
          <cell r="BK14">
            <v>42521</v>
          </cell>
          <cell r="BL14">
            <v>42551</v>
          </cell>
          <cell r="BM14">
            <v>42582</v>
          </cell>
          <cell r="BN14">
            <v>42613</v>
          </cell>
          <cell r="BO14">
            <v>42643</v>
          </cell>
          <cell r="BP14">
            <v>42674</v>
          </cell>
          <cell r="BQ14">
            <v>42704</v>
          </cell>
          <cell r="BR14">
            <v>42735</v>
          </cell>
          <cell r="BS14">
            <v>42736</v>
          </cell>
          <cell r="BT14">
            <v>42767</v>
          </cell>
          <cell r="BU14">
            <v>42795</v>
          </cell>
          <cell r="BV14">
            <v>42826</v>
          </cell>
          <cell r="BW14">
            <v>42856</v>
          </cell>
          <cell r="BX14">
            <v>42887</v>
          </cell>
          <cell r="BY14">
            <v>42917</v>
          </cell>
          <cell r="BZ14">
            <v>42948</v>
          </cell>
          <cell r="CA14">
            <v>42979</v>
          </cell>
          <cell r="CB14">
            <v>43009</v>
          </cell>
          <cell r="CC14">
            <v>43040</v>
          </cell>
          <cell r="CD14">
            <v>43070</v>
          </cell>
          <cell r="CE14">
            <v>43101</v>
          </cell>
          <cell r="CF14">
            <v>43132</v>
          </cell>
          <cell r="CG14">
            <v>43160</v>
          </cell>
          <cell r="CH14">
            <v>43191</v>
          </cell>
          <cell r="CI14">
            <v>43221</v>
          </cell>
          <cell r="CJ14">
            <v>43252</v>
          </cell>
          <cell r="CK14">
            <v>43282</v>
          </cell>
          <cell r="CL14">
            <v>43313</v>
          </cell>
          <cell r="CM14">
            <v>43344</v>
          </cell>
          <cell r="CN14">
            <v>43374</v>
          </cell>
          <cell r="CO14">
            <v>43405</v>
          </cell>
          <cell r="CP14">
            <v>43435</v>
          </cell>
        </row>
        <row r="15">
          <cell r="B15" t="str">
            <v>Gathering Plant</v>
          </cell>
          <cell r="C15" t="str">
            <v>Gathering / Production</v>
          </cell>
          <cell r="D15" t="str">
            <v>Line Replacements</v>
          </cell>
          <cell r="E15">
            <v>0.2</v>
          </cell>
          <cell r="F15">
            <v>2.4299999999999999E-2</v>
          </cell>
          <cell r="G15">
            <v>15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</row>
        <row r="16">
          <cell r="B16" t="str">
            <v>Gathering Plant</v>
          </cell>
          <cell r="C16" t="str">
            <v>Gathering / Production</v>
          </cell>
          <cell r="D16" t="str">
            <v>Bare Steel Program</v>
          </cell>
          <cell r="E16">
            <v>0.2</v>
          </cell>
          <cell r="F16">
            <v>2.4299999999999999E-2</v>
          </cell>
          <cell r="G16">
            <v>15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</row>
        <row r="17">
          <cell r="B17" t="str">
            <v>Gathering Plant</v>
          </cell>
          <cell r="C17" t="str">
            <v>Gathering / Production</v>
          </cell>
          <cell r="D17" t="str">
            <v>Regulating Stations</v>
          </cell>
          <cell r="E17">
            <v>0.2</v>
          </cell>
          <cell r="F17">
            <v>2.4299999999999999E-2</v>
          </cell>
          <cell r="G17">
            <v>15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B18" t="str">
            <v>Gathering Plant</v>
          </cell>
          <cell r="C18" t="str">
            <v>Gathering / Production</v>
          </cell>
          <cell r="D18" t="str">
            <v>Compressor Stations</v>
          </cell>
          <cell r="E18">
            <v>0.2</v>
          </cell>
          <cell r="F18">
            <v>2.4299999999999999E-2</v>
          </cell>
          <cell r="G18">
            <v>15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</row>
        <row r="19">
          <cell r="B19" t="str">
            <v>Gathering Plant</v>
          </cell>
          <cell r="C19" t="str">
            <v>Gathering / Production</v>
          </cell>
          <cell r="D19" t="str">
            <v>Other</v>
          </cell>
          <cell r="E19">
            <v>0.2</v>
          </cell>
          <cell r="F19">
            <v>2.4299999999999999E-2</v>
          </cell>
          <cell r="G19">
            <v>15</v>
          </cell>
          <cell r="I19">
            <v>0</v>
          </cell>
          <cell r="J19">
            <v>0</v>
          </cell>
          <cell r="K19">
            <v>1124.4475608916534</v>
          </cell>
          <cell r="L19">
            <v>2300.2368678809357</v>
          </cell>
          <cell r="M19">
            <v>2531.6505433454986</v>
          </cell>
          <cell r="N19">
            <v>-97.576589531213358</v>
          </cell>
          <cell r="O19">
            <v>-6.1731088249862296</v>
          </cell>
          <cell r="P19">
            <v>5970.9113443282158</v>
          </cell>
          <cell r="Q19">
            <v>1055.8948293849553</v>
          </cell>
          <cell r="R19">
            <v>-11838.935313081853</v>
          </cell>
          <cell r="S19">
            <v>4710.3965369275993</v>
          </cell>
          <cell r="T19">
            <v>-164.99192610251066</v>
          </cell>
          <cell r="U19">
            <v>83175.77100485265</v>
          </cell>
          <cell r="V19">
            <v>-119867.62048046519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3009.5099999999998</v>
          </cell>
          <cell r="AE19">
            <v>5.16</v>
          </cell>
          <cell r="AF19">
            <v>4.45</v>
          </cell>
          <cell r="AG19">
            <v>0</v>
          </cell>
          <cell r="AH19">
            <v>0</v>
          </cell>
          <cell r="AI19">
            <v>1429.1052747476672</v>
          </cell>
          <cell r="AJ19">
            <v>1472.8604717660166</v>
          </cell>
          <cell r="AK19">
            <v>2397.44167014504</v>
          </cell>
          <cell r="AL19">
            <v>2531.8723069995826</v>
          </cell>
          <cell r="AM19">
            <v>3298.9494764911265</v>
          </cell>
          <cell r="AN19">
            <v>1932.862465668182</v>
          </cell>
          <cell r="AO19">
            <v>2299.3438747215932</v>
          </cell>
          <cell r="AP19">
            <v>2950.4077091707445</v>
          </cell>
          <cell r="AQ19">
            <v>1985.3765900548103</v>
          </cell>
          <cell r="AR19">
            <v>3079.9346613598191</v>
          </cell>
          <cell r="AS19">
            <v>2444.4035438872106</v>
          </cell>
          <cell r="AT19">
            <v>4177.4419549882068</v>
          </cell>
          <cell r="AU19">
            <v>2439.0063355693519</v>
          </cell>
          <cell r="AV19">
            <v>2513.6818718140016</v>
          </cell>
          <cell r="AW19">
            <v>4091.6337837142019</v>
          </cell>
          <cell r="AX19">
            <v>4321.062070612621</v>
          </cell>
          <cell r="AY19">
            <v>5630.2071065448563</v>
          </cell>
          <cell r="AZ19">
            <v>3298.7519414070307</v>
          </cell>
          <cell r="BA19">
            <v>3924.2135461915191</v>
          </cell>
          <cell r="BB19">
            <v>5035.3624903180707</v>
          </cell>
          <cell r="BC19">
            <v>3388.3760470268762</v>
          </cell>
          <cell r="BD19">
            <v>5256.4218220540915</v>
          </cell>
          <cell r="BE19">
            <v>4171.7820482341731</v>
          </cell>
          <cell r="BF19">
            <v>7129.5009365132064</v>
          </cell>
          <cell r="BG19">
            <v>2439.0063355693519</v>
          </cell>
          <cell r="BH19">
            <v>2513.6818718140016</v>
          </cell>
          <cell r="BI19">
            <v>4091.6337837142019</v>
          </cell>
          <cell r="BJ19">
            <v>4321.062070612621</v>
          </cell>
          <cell r="BK19">
            <v>5630.2071065448563</v>
          </cell>
          <cell r="BL19">
            <v>3298.7519414070307</v>
          </cell>
          <cell r="BM19">
            <v>3924.2135461915191</v>
          </cell>
          <cell r="BN19">
            <v>5035.3624903180707</v>
          </cell>
          <cell r="BO19">
            <v>3388.3760470268762</v>
          </cell>
          <cell r="BP19">
            <v>5256.4218220540915</v>
          </cell>
          <cell r="BQ19">
            <v>4171.7820482341731</v>
          </cell>
          <cell r="BR19">
            <v>7129.5009365132064</v>
          </cell>
          <cell r="BS19">
            <v>2439.0063355693519</v>
          </cell>
          <cell r="BT19">
            <v>2513.6818718140016</v>
          </cell>
          <cell r="BU19">
            <v>4091.6337837142019</v>
          </cell>
          <cell r="BV19">
            <v>4321.062070612621</v>
          </cell>
          <cell r="BW19">
            <v>5630.2071065448563</v>
          </cell>
          <cell r="BX19">
            <v>3298.7519414070307</v>
          </cell>
          <cell r="BY19">
            <v>3924.2135461915191</v>
          </cell>
          <cell r="BZ19">
            <v>5035.3624903180707</v>
          </cell>
          <cell r="CA19">
            <v>3388.3760470268762</v>
          </cell>
          <cell r="CB19">
            <v>5256.4218220540915</v>
          </cell>
          <cell r="CC19">
            <v>4171.7820482341731</v>
          </cell>
          <cell r="CD19">
            <v>7129.5009365132064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</row>
        <row r="20">
          <cell r="B20" t="str">
            <v>Gathering Plant</v>
          </cell>
          <cell r="C20" t="str">
            <v>Gathering / Production</v>
          </cell>
          <cell r="D20" t="str">
            <v>Wells</v>
          </cell>
          <cell r="E20">
            <v>0.2</v>
          </cell>
          <cell r="F20">
            <v>2.4299999999999999E-2</v>
          </cell>
          <cell r="G20">
            <v>15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</row>
        <row r="21">
          <cell r="B21" t="str">
            <v>Underground Storage Plant</v>
          </cell>
          <cell r="C21" t="str">
            <v>Storage</v>
          </cell>
          <cell r="D21" t="str">
            <v>Line Replacements</v>
          </cell>
          <cell r="E21">
            <v>0.2</v>
          </cell>
          <cell r="F21">
            <v>2.6200000000000001E-2</v>
          </cell>
          <cell r="G21">
            <v>15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13259.634329905854</v>
          </cell>
          <cell r="R21">
            <v>144.34284359002777</v>
          </cell>
          <cell r="S21">
            <v>-127.01526307882159</v>
          </cell>
          <cell r="T21">
            <v>-380.91595170116852</v>
          </cell>
          <cell r="U21">
            <v>-158.81267960260266</v>
          </cell>
          <cell r="V21">
            <v>712.28868812171459</v>
          </cell>
          <cell r="W21">
            <v>0</v>
          </cell>
          <cell r="X21">
            <v>12838.310000000001</v>
          </cell>
          <cell r="Y21">
            <v>19075.560000000001</v>
          </cell>
          <cell r="Z21">
            <v>16065.93</v>
          </cell>
          <cell r="AA21">
            <v>40719.74</v>
          </cell>
          <cell r="AB21">
            <v>1324.71</v>
          </cell>
          <cell r="AC21">
            <v>247.76</v>
          </cell>
          <cell r="AD21">
            <v>-1485.95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</row>
        <row r="22">
          <cell r="B22" t="str">
            <v>Underground Storage Plant</v>
          </cell>
          <cell r="C22" t="str">
            <v>Storage</v>
          </cell>
          <cell r="D22" t="str">
            <v>Internal Corrosion</v>
          </cell>
          <cell r="E22">
            <v>0.2</v>
          </cell>
          <cell r="F22">
            <v>2.6200000000000001E-2</v>
          </cell>
          <cell r="G22">
            <v>15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</row>
        <row r="23">
          <cell r="B23" t="str">
            <v>Underground Storage Plant</v>
          </cell>
          <cell r="C23" t="str">
            <v>Storage</v>
          </cell>
          <cell r="D23" t="str">
            <v>Compressor Stations</v>
          </cell>
          <cell r="E23">
            <v>0.2</v>
          </cell>
          <cell r="F23">
            <v>1.9699999999999999E-2</v>
          </cell>
          <cell r="G23">
            <v>15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5558.92</v>
          </cell>
          <cell r="AD23">
            <v>14157.13</v>
          </cell>
          <cell r="AE23">
            <v>32.69</v>
          </cell>
          <cell r="AF23">
            <v>9437.25</v>
          </cell>
          <cell r="AG23">
            <v>8996.91</v>
          </cell>
          <cell r="AH23">
            <v>52088.21</v>
          </cell>
          <cell r="AI23">
            <v>7145.5263737383357</v>
          </cell>
          <cell r="AJ23">
            <v>7364.302358830083</v>
          </cell>
          <cell r="AK23">
            <v>11987.208350725201</v>
          </cell>
          <cell r="AL23">
            <v>12659.361534997912</v>
          </cell>
          <cell r="AM23">
            <v>16494.747382455633</v>
          </cell>
          <cell r="AN23">
            <v>9664.3123283409095</v>
          </cell>
          <cell r="AO23">
            <v>11496.719373607966</v>
          </cell>
          <cell r="AP23">
            <v>14752.038545853724</v>
          </cell>
          <cell r="AQ23">
            <v>9926.8829502740518</v>
          </cell>
          <cell r="AR23">
            <v>15399.673306799097</v>
          </cell>
          <cell r="AS23">
            <v>12222.017719436053</v>
          </cell>
          <cell r="AT23">
            <v>20887.209774941035</v>
          </cell>
          <cell r="AU23">
            <v>731.70190067080557</v>
          </cell>
          <cell r="AV23">
            <v>754.10456154420046</v>
          </cell>
          <cell r="AW23">
            <v>1227.4901351142605</v>
          </cell>
          <cell r="AX23">
            <v>1296.3186211837863</v>
          </cell>
          <cell r="AY23">
            <v>1689.0621319634567</v>
          </cell>
          <cell r="AZ23">
            <v>989.62558242210912</v>
          </cell>
          <cell r="BA23">
            <v>1177.2640638574558</v>
          </cell>
          <cell r="BB23">
            <v>1510.6087470954212</v>
          </cell>
          <cell r="BC23">
            <v>1016.5128141080628</v>
          </cell>
          <cell r="BD23">
            <v>1576.9265466162274</v>
          </cell>
          <cell r="BE23">
            <v>1251.5346144702519</v>
          </cell>
          <cell r="BF23">
            <v>2138.8502809539618</v>
          </cell>
          <cell r="BG23">
            <v>19054.736996635562</v>
          </cell>
          <cell r="BH23">
            <v>19638.139623546889</v>
          </cell>
          <cell r="BI23">
            <v>31965.888935267201</v>
          </cell>
          <cell r="BJ23">
            <v>33758.297426661098</v>
          </cell>
          <cell r="BK23">
            <v>43985.993019881687</v>
          </cell>
          <cell r="BL23">
            <v>25771.499542242425</v>
          </cell>
          <cell r="BM23">
            <v>30657.918329621243</v>
          </cell>
          <cell r="BN23">
            <v>39338.76945560993</v>
          </cell>
          <cell r="BO23">
            <v>26471.687867397472</v>
          </cell>
          <cell r="BP23">
            <v>41065.795484797593</v>
          </cell>
          <cell r="BQ23">
            <v>32592.047251829477</v>
          </cell>
          <cell r="BR23">
            <v>55699.226066509422</v>
          </cell>
          <cell r="BS23">
            <v>731.70190067080557</v>
          </cell>
          <cell r="BT23">
            <v>754.10456154420046</v>
          </cell>
          <cell r="BU23">
            <v>1227.4901351142605</v>
          </cell>
          <cell r="BV23">
            <v>1296.3186211837863</v>
          </cell>
          <cell r="BW23">
            <v>1689.0621319634567</v>
          </cell>
          <cell r="BX23">
            <v>989.62558242210912</v>
          </cell>
          <cell r="BY23">
            <v>1177.2640638574558</v>
          </cell>
          <cell r="BZ23">
            <v>1510.6087470954212</v>
          </cell>
          <cell r="CA23">
            <v>1016.5128141080628</v>
          </cell>
          <cell r="CB23">
            <v>1576.9265466162274</v>
          </cell>
          <cell r="CC23">
            <v>1251.5346144702519</v>
          </cell>
          <cell r="CD23">
            <v>2138.8502809539618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</row>
        <row r="24">
          <cell r="B24" t="str">
            <v>Underground Storage Plant</v>
          </cell>
          <cell r="C24" t="str">
            <v>Storage</v>
          </cell>
          <cell r="D24" t="str">
            <v>Regulating Stations</v>
          </cell>
          <cell r="E24">
            <v>0.2</v>
          </cell>
          <cell r="F24">
            <v>2.6200000000000001E-2</v>
          </cell>
          <cell r="G24">
            <v>15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</row>
        <row r="25">
          <cell r="B25" t="str">
            <v>Underground Storage Plant</v>
          </cell>
          <cell r="C25" t="str">
            <v>Storage</v>
          </cell>
          <cell r="D25" t="str">
            <v>Other</v>
          </cell>
          <cell r="E25">
            <v>0.2</v>
          </cell>
          <cell r="F25">
            <v>2.6200000000000001E-2</v>
          </cell>
          <cell r="G25">
            <v>15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</row>
        <row r="26">
          <cell r="B26" t="str">
            <v>Underground Storage Plant</v>
          </cell>
          <cell r="C26" t="str">
            <v>Storage</v>
          </cell>
          <cell r="D26" t="str">
            <v>Wells</v>
          </cell>
          <cell r="E26">
            <v>0.2</v>
          </cell>
          <cell r="F26">
            <v>1.61E-2</v>
          </cell>
          <cell r="G26">
            <v>15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3572.7631868691678</v>
          </cell>
          <cell r="AJ26">
            <v>3682.1511794150415</v>
          </cell>
          <cell r="AK26">
            <v>5993.6041753626005</v>
          </cell>
          <cell r="AL26">
            <v>6329.6807674989559</v>
          </cell>
          <cell r="AM26">
            <v>8247.3736912278164</v>
          </cell>
          <cell r="AN26">
            <v>4832.1561641704548</v>
          </cell>
          <cell r="AO26">
            <v>5748.3596868039831</v>
          </cell>
          <cell r="AP26">
            <v>7376.019272926862</v>
          </cell>
          <cell r="AQ26">
            <v>4963.4414751370259</v>
          </cell>
          <cell r="AR26">
            <v>7699.8366533995486</v>
          </cell>
          <cell r="AS26">
            <v>6111.0088597180265</v>
          </cell>
          <cell r="AT26">
            <v>10443.604887470517</v>
          </cell>
          <cell r="AU26">
            <v>11909.210622897226</v>
          </cell>
          <cell r="AV26">
            <v>12273.837264716805</v>
          </cell>
          <cell r="AW26">
            <v>19978.680584541999</v>
          </cell>
          <cell r="AX26">
            <v>21098.935891663186</v>
          </cell>
          <cell r="AY26">
            <v>27491.245637426055</v>
          </cell>
          <cell r="AZ26">
            <v>16107.187213901516</v>
          </cell>
          <cell r="BA26">
            <v>19161.198956013275</v>
          </cell>
          <cell r="BB26">
            <v>24586.730909756207</v>
          </cell>
          <cell r="BC26">
            <v>16544.80491712342</v>
          </cell>
          <cell r="BD26">
            <v>25666.122177998495</v>
          </cell>
          <cell r="BE26">
            <v>20370.029532393422</v>
          </cell>
          <cell r="BF26">
            <v>34812.01629156839</v>
          </cell>
          <cell r="BG26">
            <v>16672.894872056117</v>
          </cell>
          <cell r="BH26">
            <v>17183.372170603529</v>
          </cell>
          <cell r="BI26">
            <v>27970.152818358802</v>
          </cell>
          <cell r="BJ26">
            <v>29538.510248328461</v>
          </cell>
          <cell r="BK26">
            <v>38487.743892396473</v>
          </cell>
          <cell r="BL26">
            <v>22550.062099462124</v>
          </cell>
          <cell r="BM26">
            <v>26825.678538418586</v>
          </cell>
          <cell r="BN26">
            <v>34421.423273658686</v>
          </cell>
          <cell r="BO26">
            <v>23162.726883972788</v>
          </cell>
          <cell r="BP26">
            <v>35932.57104919789</v>
          </cell>
          <cell r="BQ26">
            <v>28518.04134535079</v>
          </cell>
          <cell r="BR26">
            <v>48736.822808195742</v>
          </cell>
          <cell r="BS26">
            <v>14291.052747476671</v>
          </cell>
          <cell r="BT26">
            <v>14728.604717660166</v>
          </cell>
          <cell r="BU26">
            <v>23974.416701450402</v>
          </cell>
          <cell r="BV26">
            <v>25318.723069995824</v>
          </cell>
          <cell r="BW26">
            <v>32989.494764911266</v>
          </cell>
          <cell r="BX26">
            <v>19328.624656681819</v>
          </cell>
          <cell r="BY26">
            <v>22993.438747215932</v>
          </cell>
          <cell r="BZ26">
            <v>29504.077091707448</v>
          </cell>
          <cell r="CA26">
            <v>19853.765900548104</v>
          </cell>
          <cell r="CB26">
            <v>30799.346613598194</v>
          </cell>
          <cell r="CC26">
            <v>24444.035438872106</v>
          </cell>
          <cell r="CD26">
            <v>41774.41954988207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</row>
        <row r="27">
          <cell r="B27" t="str">
            <v>Transmission Plant</v>
          </cell>
          <cell r="C27" t="str">
            <v>Transmission</v>
          </cell>
          <cell r="D27" t="str">
            <v>Line Replacements</v>
          </cell>
          <cell r="E27">
            <v>0.2</v>
          </cell>
          <cell r="F27">
            <v>1.55E-2</v>
          </cell>
          <cell r="G27">
            <v>15</v>
          </cell>
          <cell r="H27">
            <v>0</v>
          </cell>
          <cell r="I27">
            <v>0</v>
          </cell>
          <cell r="J27">
            <v>0</v>
          </cell>
          <cell r="K27">
            <v>76754.410572782494</v>
          </cell>
          <cell r="L27">
            <v>157013.39138659617</v>
          </cell>
          <cell r="M27">
            <v>172809.61068265559</v>
          </cell>
          <cell r="N27">
            <v>55743.841582117428</v>
          </cell>
          <cell r="O27">
            <v>55309.505802134052</v>
          </cell>
          <cell r="P27">
            <v>170391.21006610827</v>
          </cell>
          <cell r="Q27">
            <v>283351.99485276116</v>
          </cell>
          <cell r="R27">
            <v>93293.614569451893</v>
          </cell>
          <cell r="S27">
            <v>245639.96580036124</v>
          </cell>
          <cell r="T27">
            <v>704267.39615643676</v>
          </cell>
          <cell r="U27">
            <v>476747.50091593363</v>
          </cell>
          <cell r="V27">
            <v>523226.11887179874</v>
          </cell>
          <cell r="W27">
            <v>1399</v>
          </cell>
          <cell r="X27">
            <v>1346.86</v>
          </cell>
          <cell r="Y27">
            <v>36639.72</v>
          </cell>
          <cell r="Z27">
            <v>59243.350000000006</v>
          </cell>
          <cell r="AA27">
            <v>6345.43</v>
          </cell>
          <cell r="AB27">
            <v>79210.62</v>
          </cell>
          <cell r="AC27">
            <v>766421.76</v>
          </cell>
          <cell r="AD27">
            <v>162858.54999999999</v>
          </cell>
          <cell r="AE27">
            <v>322201.57</v>
          </cell>
          <cell r="AF27">
            <v>498101.05</v>
          </cell>
          <cell r="AG27">
            <v>411692.4</v>
          </cell>
          <cell r="AH27">
            <v>2001647.35</v>
          </cell>
          <cell r="AI27">
            <v>175065.39615658924</v>
          </cell>
          <cell r="AJ27">
            <v>180425.40779133703</v>
          </cell>
          <cell r="AK27">
            <v>293686.60459276743</v>
          </cell>
          <cell r="AL27">
            <v>310154.35760744882</v>
          </cell>
          <cell r="AM27">
            <v>404121.31087016297</v>
          </cell>
          <cell r="AN27">
            <v>236775.65204435229</v>
          </cell>
          <cell r="AO27">
            <v>281669.62465339515</v>
          </cell>
          <cell r="AP27">
            <v>361424.94437341625</v>
          </cell>
          <cell r="AQ27">
            <v>243208.63228171426</v>
          </cell>
          <cell r="AR27">
            <v>377291.99601657788</v>
          </cell>
          <cell r="AS27">
            <v>299439.43412618333</v>
          </cell>
          <cell r="AT27">
            <v>511736.6394860553</v>
          </cell>
          <cell r="AU27">
            <v>166728.94872056117</v>
          </cell>
          <cell r="AV27">
            <v>171833.72170603526</v>
          </cell>
          <cell r="AW27">
            <v>279701.528183588</v>
          </cell>
          <cell r="AX27">
            <v>295385.1024832846</v>
          </cell>
          <cell r="AY27">
            <v>384877.43892396474</v>
          </cell>
          <cell r="AZ27">
            <v>225500.62099462122</v>
          </cell>
          <cell r="BA27">
            <v>268256.78538418585</v>
          </cell>
          <cell r="BB27">
            <v>344214.23273658688</v>
          </cell>
          <cell r="BC27">
            <v>231627.26883972785</v>
          </cell>
          <cell r="BD27">
            <v>359325.71049197891</v>
          </cell>
          <cell r="BE27">
            <v>285180.41345350794</v>
          </cell>
          <cell r="BF27">
            <v>487368.22808195744</v>
          </cell>
          <cell r="BG27">
            <v>176256.31721887895</v>
          </cell>
          <cell r="BH27">
            <v>181652.79151780871</v>
          </cell>
          <cell r="BI27">
            <v>295684.47265122161</v>
          </cell>
          <cell r="BJ27">
            <v>312264.25119661517</v>
          </cell>
          <cell r="BK27">
            <v>406870.43543390557</v>
          </cell>
          <cell r="BL27">
            <v>238386.37076574244</v>
          </cell>
          <cell r="BM27">
            <v>283585.7445489965</v>
          </cell>
          <cell r="BN27">
            <v>363883.61746439186</v>
          </cell>
          <cell r="BO27">
            <v>244863.1127734266</v>
          </cell>
          <cell r="BP27">
            <v>379858.60823437769</v>
          </cell>
          <cell r="BQ27">
            <v>301476.43707942264</v>
          </cell>
          <cell r="BR27">
            <v>515217.84111521213</v>
          </cell>
          <cell r="BS27">
            <v>214365.79121215007</v>
          </cell>
          <cell r="BT27">
            <v>220929.07076490248</v>
          </cell>
          <cell r="BU27">
            <v>359616.25052175601</v>
          </cell>
          <cell r="BV27">
            <v>379780.84604993736</v>
          </cell>
          <cell r="BW27">
            <v>494842.42147366895</v>
          </cell>
          <cell r="BX27">
            <v>289929.36985022732</v>
          </cell>
          <cell r="BY27">
            <v>344901.58120823896</v>
          </cell>
          <cell r="BZ27">
            <v>442561.15637561172</v>
          </cell>
          <cell r="CA27">
            <v>297806.48850822152</v>
          </cell>
          <cell r="CB27">
            <v>461990.19920397288</v>
          </cell>
          <cell r="CC27">
            <v>366660.53158308158</v>
          </cell>
          <cell r="CD27">
            <v>626616.29324823094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</row>
        <row r="28">
          <cell r="B28" t="str">
            <v>Transmission Plant</v>
          </cell>
          <cell r="C28" t="str">
            <v>Transmission</v>
          </cell>
          <cell r="D28" t="str">
            <v>Internal Corrosion</v>
          </cell>
          <cell r="E28">
            <v>0.2</v>
          </cell>
          <cell r="F28">
            <v>1.55E-2</v>
          </cell>
          <cell r="G28">
            <v>15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</row>
        <row r="29">
          <cell r="B29" t="str">
            <v>Transmission Plant</v>
          </cell>
          <cell r="C29" t="str">
            <v>Transmission</v>
          </cell>
          <cell r="D29" t="str">
            <v>Bare Steel Program</v>
          </cell>
          <cell r="E29">
            <v>0.2</v>
          </cell>
          <cell r="F29">
            <v>1.55E-2</v>
          </cell>
          <cell r="G29">
            <v>15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</row>
        <row r="30">
          <cell r="B30" t="str">
            <v>Transmission Plant</v>
          </cell>
          <cell r="C30" t="str">
            <v>Transmission</v>
          </cell>
          <cell r="D30" t="str">
            <v>Cast Iron Program</v>
          </cell>
          <cell r="E30">
            <v>0.2</v>
          </cell>
          <cell r="F30">
            <v>1.55E-2</v>
          </cell>
          <cell r="G30">
            <v>15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</row>
        <row r="31">
          <cell r="B31" t="str">
            <v>Transmission Plant</v>
          </cell>
          <cell r="C31" t="str">
            <v>Transmission</v>
          </cell>
          <cell r="D31" t="str">
            <v>Compressor Stations</v>
          </cell>
          <cell r="E31">
            <v>0.2</v>
          </cell>
          <cell r="F31">
            <v>2.8199999999999999E-2</v>
          </cell>
          <cell r="G31">
            <v>15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7050.19</v>
          </cell>
          <cell r="X31">
            <v>812.47</v>
          </cell>
          <cell r="Y31">
            <v>65.650000000000006</v>
          </cell>
          <cell r="Z31">
            <v>15.74</v>
          </cell>
          <cell r="AA31">
            <v>0</v>
          </cell>
          <cell r="AB31">
            <v>32.049999999999997</v>
          </cell>
          <cell r="AC31">
            <v>1451.9600000000003</v>
          </cell>
          <cell r="AD31">
            <v>5704.33</v>
          </cell>
          <cell r="AE31">
            <v>3597.28</v>
          </cell>
          <cell r="AF31">
            <v>6844.14</v>
          </cell>
          <cell r="AG31">
            <v>15423.87</v>
          </cell>
          <cell r="AH31">
            <v>17832.52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Transmission Plant</v>
          </cell>
          <cell r="C32" t="str">
            <v>Transmission</v>
          </cell>
          <cell r="D32" t="str">
            <v>Betterments</v>
          </cell>
          <cell r="E32">
            <v>0.2</v>
          </cell>
          <cell r="F32">
            <v>1.55E-2</v>
          </cell>
          <cell r="G32">
            <v>15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</row>
        <row r="33">
          <cell r="B33" t="str">
            <v>Transmission Plant</v>
          </cell>
          <cell r="C33" t="str">
            <v>Transmission</v>
          </cell>
          <cell r="D33" t="str">
            <v>Regulating Stations</v>
          </cell>
          <cell r="E33">
            <v>0.2</v>
          </cell>
          <cell r="F33">
            <v>3.5700000000000003E-2</v>
          </cell>
          <cell r="G33">
            <v>15</v>
          </cell>
          <cell r="H33">
            <v>0</v>
          </cell>
          <cell r="I33">
            <v>0</v>
          </cell>
          <cell r="J33">
            <v>0</v>
          </cell>
          <cell r="K33">
            <v>13364.297370319775</v>
          </cell>
          <cell r="L33">
            <v>27338.802264960272</v>
          </cell>
          <cell r="M33">
            <v>30089.202801215324</v>
          </cell>
          <cell r="N33">
            <v>131884.67118745417</v>
          </cell>
          <cell r="O33">
            <v>17474.231609094568</v>
          </cell>
          <cell r="P33">
            <v>39041.515992733126</v>
          </cell>
          <cell r="Q33">
            <v>-7129.8671703908767</v>
          </cell>
          <cell r="R33">
            <v>2743.9270354321634</v>
          </cell>
          <cell r="S33">
            <v>8811.9383844253607</v>
          </cell>
          <cell r="T33">
            <v>11936.053628341935</v>
          </cell>
          <cell r="U33">
            <v>301.75028738647234</v>
          </cell>
          <cell r="V33">
            <v>183832.74089857831</v>
          </cell>
          <cell r="W33">
            <v>6232.19</v>
          </cell>
          <cell r="X33">
            <v>16.05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40214.130000000005</v>
          </cell>
          <cell r="AE33">
            <v>5685.02</v>
          </cell>
          <cell r="AF33">
            <v>13748.39</v>
          </cell>
          <cell r="AG33">
            <v>12257.2</v>
          </cell>
          <cell r="AH33">
            <v>10447.06</v>
          </cell>
          <cell r="AI33">
            <v>19054.736996635562</v>
          </cell>
          <cell r="AJ33">
            <v>19638.139623546889</v>
          </cell>
          <cell r="AK33">
            <v>31965.888935267201</v>
          </cell>
          <cell r="AL33">
            <v>33758.297426661098</v>
          </cell>
          <cell r="AM33">
            <v>43985.993019881687</v>
          </cell>
          <cell r="AN33">
            <v>25771.499542242425</v>
          </cell>
          <cell r="AO33">
            <v>30657.918329621243</v>
          </cell>
          <cell r="AP33">
            <v>39338.76945560993</v>
          </cell>
          <cell r="AQ33">
            <v>26471.687867397472</v>
          </cell>
          <cell r="AR33">
            <v>41065.795484797593</v>
          </cell>
          <cell r="AS33">
            <v>32592.047251829477</v>
          </cell>
          <cell r="AT33">
            <v>55699.226066509422</v>
          </cell>
          <cell r="AU33">
            <v>21436.579121215007</v>
          </cell>
          <cell r="AV33">
            <v>22092.90707649025</v>
          </cell>
          <cell r="AW33">
            <v>35961.625052175601</v>
          </cell>
          <cell r="AX33">
            <v>37978.084604993739</v>
          </cell>
          <cell r="AY33">
            <v>49484.242147366895</v>
          </cell>
          <cell r="AZ33">
            <v>28992.93698502273</v>
          </cell>
          <cell r="BA33">
            <v>34490.1581208239</v>
          </cell>
          <cell r="BB33">
            <v>44256.115637561168</v>
          </cell>
          <cell r="BC33">
            <v>29780.648850822152</v>
          </cell>
          <cell r="BD33">
            <v>46199.019920397288</v>
          </cell>
          <cell r="BE33">
            <v>36666.053158308161</v>
          </cell>
          <cell r="BF33">
            <v>62661.629324823101</v>
          </cell>
          <cell r="BG33">
            <v>19054.736996635562</v>
          </cell>
          <cell r="BH33">
            <v>19638.139623546889</v>
          </cell>
          <cell r="BI33">
            <v>31965.888935267201</v>
          </cell>
          <cell r="BJ33">
            <v>33758.297426661098</v>
          </cell>
          <cell r="BK33">
            <v>43985.993019881687</v>
          </cell>
          <cell r="BL33">
            <v>25771.499542242425</v>
          </cell>
          <cell r="BM33">
            <v>30657.918329621243</v>
          </cell>
          <cell r="BN33">
            <v>39338.76945560993</v>
          </cell>
          <cell r="BO33">
            <v>26471.687867397472</v>
          </cell>
          <cell r="BP33">
            <v>41065.795484797593</v>
          </cell>
          <cell r="BQ33">
            <v>32592.047251829477</v>
          </cell>
          <cell r="BR33">
            <v>55699.226066509422</v>
          </cell>
          <cell r="BS33">
            <v>19054.736996635562</v>
          </cell>
          <cell r="BT33">
            <v>19638.139623546889</v>
          </cell>
          <cell r="BU33">
            <v>31965.888935267201</v>
          </cell>
          <cell r="BV33">
            <v>33758.297426661098</v>
          </cell>
          <cell r="BW33">
            <v>43985.993019881687</v>
          </cell>
          <cell r="BX33">
            <v>25771.499542242425</v>
          </cell>
          <cell r="BY33">
            <v>30657.918329621243</v>
          </cell>
          <cell r="BZ33">
            <v>39338.76945560993</v>
          </cell>
          <cell r="CA33">
            <v>26471.687867397472</v>
          </cell>
          <cell r="CB33">
            <v>41065.795484797593</v>
          </cell>
          <cell r="CC33">
            <v>32592.047251829477</v>
          </cell>
          <cell r="CD33">
            <v>55699.226066509422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</row>
        <row r="34">
          <cell r="B34" t="str">
            <v>Transmission Plant</v>
          </cell>
          <cell r="C34" t="str">
            <v>Transmission</v>
          </cell>
          <cell r="D34" t="str">
            <v>Other</v>
          </cell>
          <cell r="E34">
            <v>0.2</v>
          </cell>
          <cell r="F34">
            <v>1.55E-2</v>
          </cell>
          <cell r="G34">
            <v>15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17299.27</v>
          </cell>
          <cell r="Z34">
            <v>6091.2400000000016</v>
          </cell>
          <cell r="AA34">
            <v>788.68000000000006</v>
          </cell>
          <cell r="AB34">
            <v>14.43</v>
          </cell>
          <cell r="AC34">
            <v>7.98</v>
          </cell>
          <cell r="AD34">
            <v>501.02</v>
          </cell>
          <cell r="AE34">
            <v>7.75</v>
          </cell>
          <cell r="AF34">
            <v>6.91</v>
          </cell>
          <cell r="AG34">
            <v>6.7</v>
          </cell>
          <cell r="AH34">
            <v>13775.98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</row>
        <row r="35">
          <cell r="B35" t="str">
            <v>Transmission Plant - Pipeline Integrity</v>
          </cell>
          <cell r="C35" t="str">
            <v>Transmission</v>
          </cell>
          <cell r="D35" t="str">
            <v>Pipeline Integrity</v>
          </cell>
          <cell r="E35">
            <v>0.2</v>
          </cell>
          <cell r="F35">
            <v>1.55E-2</v>
          </cell>
          <cell r="G35">
            <v>15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</row>
        <row r="36">
          <cell r="B36" t="str">
            <v>Distribution Plant - Line Replacements</v>
          </cell>
          <cell r="C36" t="str">
            <v>Distribution Line Replacements</v>
          </cell>
          <cell r="D36" t="str">
            <v>Normal Line Replacements</v>
          </cell>
          <cell r="E36">
            <v>1</v>
          </cell>
          <cell r="F36">
            <v>1.89E-2</v>
          </cell>
          <cell r="G36">
            <v>20</v>
          </cell>
          <cell r="H36">
            <v>0</v>
          </cell>
          <cell r="I36">
            <v>0</v>
          </cell>
          <cell r="J36">
            <v>0</v>
          </cell>
          <cell r="K36">
            <v>90078.632746532647</v>
          </cell>
          <cell r="L36">
            <v>184270.21344381431</v>
          </cell>
          <cell r="M36">
            <v>202808.58571629971</v>
          </cell>
          <cell r="N36">
            <v>231182.86269863392</v>
          </cell>
          <cell r="O36">
            <v>527927.25760821661</v>
          </cell>
          <cell r="P36">
            <v>473954.47043183935</v>
          </cell>
          <cell r="Q36">
            <v>694417.16796864476</v>
          </cell>
          <cell r="R36">
            <v>506445.92676884308</v>
          </cell>
          <cell r="S36">
            <v>510780.78640819062</v>
          </cell>
          <cell r="T36">
            <v>373100.45814607479</v>
          </cell>
          <cell r="U36">
            <v>98240.942063014023</v>
          </cell>
          <cell r="V36">
            <v>320726.34866906889</v>
          </cell>
          <cell r="W36">
            <v>111454.34999999999</v>
          </cell>
          <cell r="X36">
            <v>252053.38999999998</v>
          </cell>
          <cell r="Y36">
            <v>875997.09</v>
          </cell>
          <cell r="Z36">
            <v>478330.65</v>
          </cell>
          <cell r="AA36">
            <v>762099.58000000007</v>
          </cell>
          <cell r="AB36">
            <v>430175.37</v>
          </cell>
          <cell r="AC36">
            <v>263181.69</v>
          </cell>
          <cell r="AD36">
            <v>591544.89999999991</v>
          </cell>
          <cell r="AE36">
            <v>787507.51</v>
          </cell>
          <cell r="AF36">
            <v>769956.23</v>
          </cell>
          <cell r="AG36">
            <v>847231.67000000039</v>
          </cell>
          <cell r="AH36">
            <v>1449207.4</v>
          </cell>
          <cell r="AI36">
            <v>275288.54907464312</v>
          </cell>
          <cell r="AJ36">
            <v>283717.11267628777</v>
          </cell>
          <cell r="AK36">
            <v>461819.18892003904</v>
          </cell>
          <cell r="AL36">
            <v>487714.56249732955</v>
          </cell>
          <cell r="AM36">
            <v>635476.63765648566</v>
          </cell>
          <cell r="AN36">
            <v>372327.29676166188</v>
          </cell>
          <cell r="AO36">
            <v>442922.61058762047</v>
          </cell>
          <cell r="AP36">
            <v>568337.03701756056</v>
          </cell>
          <cell r="AQ36">
            <v>382443.09254225809</v>
          </cell>
          <cell r="AR36">
            <v>593287.81381774193</v>
          </cell>
          <cell r="AS36">
            <v>470865.4546589934</v>
          </cell>
          <cell r="AT36">
            <v>804700.64378937823</v>
          </cell>
          <cell r="AU36">
            <v>214365.79121215007</v>
          </cell>
          <cell r="AV36">
            <v>220929.07076490248</v>
          </cell>
          <cell r="AW36">
            <v>359616.25052175601</v>
          </cell>
          <cell r="AX36">
            <v>379780.84604993736</v>
          </cell>
          <cell r="AY36">
            <v>494842.42147366895</v>
          </cell>
          <cell r="AZ36">
            <v>289929.36985022732</v>
          </cell>
          <cell r="BA36">
            <v>344901.58120823896</v>
          </cell>
          <cell r="BB36">
            <v>442561.15637561172</v>
          </cell>
          <cell r="BC36">
            <v>297806.48850822152</v>
          </cell>
          <cell r="BD36">
            <v>461990.19920397288</v>
          </cell>
          <cell r="BE36">
            <v>366660.53158308158</v>
          </cell>
          <cell r="BF36">
            <v>626616.29324823094</v>
          </cell>
          <cell r="BG36">
            <v>233420.52820878563</v>
          </cell>
          <cell r="BH36">
            <v>240567.21038844937</v>
          </cell>
          <cell r="BI36">
            <v>391582.13945702318</v>
          </cell>
          <cell r="BJ36">
            <v>413539.14347659849</v>
          </cell>
          <cell r="BK36">
            <v>538828.41449355066</v>
          </cell>
          <cell r="BL36">
            <v>315700.8693924697</v>
          </cell>
          <cell r="BM36">
            <v>375559.49953786022</v>
          </cell>
          <cell r="BN36">
            <v>481899.92583122163</v>
          </cell>
          <cell r="BO36">
            <v>324278.17637561902</v>
          </cell>
          <cell r="BP36">
            <v>503055.9946887705</v>
          </cell>
          <cell r="BQ36">
            <v>399252.57883491105</v>
          </cell>
          <cell r="BR36">
            <v>682315.51931474044</v>
          </cell>
          <cell r="BS36">
            <v>262002.63370373897</v>
          </cell>
          <cell r="BT36">
            <v>270024.41982376971</v>
          </cell>
          <cell r="BU36">
            <v>439530.97285992402</v>
          </cell>
          <cell r="BV36">
            <v>464176.58961659012</v>
          </cell>
          <cell r="BW36">
            <v>604807.40402337315</v>
          </cell>
          <cell r="BX36">
            <v>354358.11870583339</v>
          </cell>
          <cell r="BY36">
            <v>421546.37703229208</v>
          </cell>
          <cell r="BZ36">
            <v>540908.08001463651</v>
          </cell>
          <cell r="CA36">
            <v>363985.70817671518</v>
          </cell>
          <cell r="CB36">
            <v>564654.68791596685</v>
          </cell>
          <cell r="CC36">
            <v>448140.64971265529</v>
          </cell>
          <cell r="CD36">
            <v>765864.35841450456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</row>
        <row r="37">
          <cell r="B37" t="str">
            <v>Distribution Plant - Line Replacements</v>
          </cell>
          <cell r="C37" t="str">
            <v>Distribution Line Replacements</v>
          </cell>
          <cell r="D37" t="str">
            <v>Active Corrosion Program</v>
          </cell>
          <cell r="E37">
            <v>1</v>
          </cell>
          <cell r="F37">
            <v>1.89E-2</v>
          </cell>
          <cell r="G37">
            <v>20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</row>
        <row r="38">
          <cell r="B38" t="str">
            <v>Distribution Plant - Line Replacements</v>
          </cell>
          <cell r="C38" t="str">
            <v>Distribution Line Replacements</v>
          </cell>
          <cell r="D38" t="str">
            <v>Bare Steel / Cast Iron Program</v>
          </cell>
          <cell r="E38">
            <v>1</v>
          </cell>
          <cell r="F38">
            <v>1.89E-2</v>
          </cell>
          <cell r="G38">
            <v>20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Distribution Plant - Line Replacements</v>
          </cell>
          <cell r="C39" t="str">
            <v>Distribution Line Replacements</v>
          </cell>
          <cell r="D39" t="str">
            <v>Cast Iron</v>
          </cell>
          <cell r="E39">
            <v>1</v>
          </cell>
          <cell r="F39">
            <v>1.89E-2</v>
          </cell>
          <cell r="G39">
            <v>20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</row>
        <row r="40">
          <cell r="B40" t="str">
            <v>Distribution Plant - Mandatory Relocations</v>
          </cell>
          <cell r="C40" t="str">
            <v>Distribution Line Replacements</v>
          </cell>
          <cell r="D40" t="str">
            <v>Mandatory Relocations</v>
          </cell>
          <cell r="E40">
            <v>1</v>
          </cell>
          <cell r="F40">
            <v>1.89E-2</v>
          </cell>
          <cell r="G40">
            <v>20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1550.09</v>
          </cell>
          <cell r="Z40">
            <v>1972.84</v>
          </cell>
          <cell r="AA40">
            <v>-72476.7</v>
          </cell>
          <cell r="AB40">
            <v>35699.57</v>
          </cell>
          <cell r="AC40">
            <v>5799.43</v>
          </cell>
          <cell r="AD40">
            <v>4041.92</v>
          </cell>
          <cell r="AE40">
            <v>28721.41</v>
          </cell>
          <cell r="AF40">
            <v>24748.329999999998</v>
          </cell>
          <cell r="AG40">
            <v>27798.3</v>
          </cell>
          <cell r="AH40">
            <v>40534.78</v>
          </cell>
          <cell r="AI40">
            <v>10241.921135691615</v>
          </cell>
          <cell r="AJ40">
            <v>10555.500047656453</v>
          </cell>
          <cell r="AK40">
            <v>17181.665302706122</v>
          </cell>
          <cell r="AL40">
            <v>18145.084866830341</v>
          </cell>
          <cell r="AM40">
            <v>23642.471248186408</v>
          </cell>
          <cell r="AN40">
            <v>13852.181003955304</v>
          </cell>
          <cell r="AO40">
            <v>16478.631102171417</v>
          </cell>
          <cell r="AP40">
            <v>21144.588582390337</v>
          </cell>
          <cell r="AQ40">
            <v>14228.532228726141</v>
          </cell>
          <cell r="AR40">
            <v>22072.865073078705</v>
          </cell>
          <cell r="AS40">
            <v>17518.225397858343</v>
          </cell>
          <cell r="AT40">
            <v>29938.334010748815</v>
          </cell>
          <cell r="AU40">
            <v>23818.421245794452</v>
          </cell>
          <cell r="AV40">
            <v>24547.674529433611</v>
          </cell>
          <cell r="AW40">
            <v>39957.361169083997</v>
          </cell>
          <cell r="AX40">
            <v>42197.871783326373</v>
          </cell>
          <cell r="AY40">
            <v>54982.491274852109</v>
          </cell>
          <cell r="AZ40">
            <v>32214.374427803032</v>
          </cell>
          <cell r="BA40">
            <v>38322.39791202655</v>
          </cell>
          <cell r="BB40">
            <v>49173.461819512413</v>
          </cell>
          <cell r="BC40">
            <v>33089.609834246839</v>
          </cell>
          <cell r="BD40">
            <v>51332.244355996991</v>
          </cell>
          <cell r="BE40">
            <v>40740.059064786845</v>
          </cell>
          <cell r="BF40">
            <v>69624.032583136781</v>
          </cell>
          <cell r="BG40">
            <v>23818.421245794452</v>
          </cell>
          <cell r="BH40">
            <v>24547.674529433611</v>
          </cell>
          <cell r="BI40">
            <v>39957.361169083997</v>
          </cell>
          <cell r="BJ40">
            <v>42197.871783326373</v>
          </cell>
          <cell r="BK40">
            <v>54982.491274852109</v>
          </cell>
          <cell r="BL40">
            <v>32214.374427803032</v>
          </cell>
          <cell r="BM40">
            <v>38322.39791202655</v>
          </cell>
          <cell r="BN40">
            <v>49173.461819512413</v>
          </cell>
          <cell r="BO40">
            <v>33089.609834246839</v>
          </cell>
          <cell r="BP40">
            <v>51332.244355996991</v>
          </cell>
          <cell r="BQ40">
            <v>40740.059064786845</v>
          </cell>
          <cell r="BR40">
            <v>69624.032583136781</v>
          </cell>
          <cell r="BS40">
            <v>23818.421245794452</v>
          </cell>
          <cell r="BT40">
            <v>24547.674529433611</v>
          </cell>
          <cell r="BU40">
            <v>39957.361169083997</v>
          </cell>
          <cell r="BV40">
            <v>42197.871783326373</v>
          </cell>
          <cell r="BW40">
            <v>54982.491274852109</v>
          </cell>
          <cell r="BX40">
            <v>32214.374427803032</v>
          </cell>
          <cell r="BY40">
            <v>38322.39791202655</v>
          </cell>
          <cell r="BZ40">
            <v>49173.461819512413</v>
          </cell>
          <cell r="CA40">
            <v>33089.609834246839</v>
          </cell>
          <cell r="CB40">
            <v>51332.244355996991</v>
          </cell>
          <cell r="CC40">
            <v>40740.059064786845</v>
          </cell>
          <cell r="CD40">
            <v>69624.032583136781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</row>
        <row r="41">
          <cell r="B41" t="str">
            <v>Distribution Plant - Services</v>
          </cell>
          <cell r="C41" t="str">
            <v>Distribution Services</v>
          </cell>
          <cell r="D41" t="str">
            <v>Replace Main to Curb - Residential</v>
          </cell>
          <cell r="E41">
            <v>1</v>
          </cell>
          <cell r="F41">
            <v>2.2599999999999999E-2</v>
          </cell>
          <cell r="G41">
            <v>20</v>
          </cell>
          <cell r="H41">
            <v>0</v>
          </cell>
          <cell r="I41">
            <v>0</v>
          </cell>
          <cell r="J41">
            <v>0</v>
          </cell>
          <cell r="K41">
            <v>19125.236991476781</v>
          </cell>
          <cell r="L41">
            <v>39123.72329739447</v>
          </cell>
          <cell r="M41">
            <v>43059.737336874357</v>
          </cell>
          <cell r="N41">
            <v>75475.031649150129</v>
          </cell>
          <cell r="O41">
            <v>119173.42194331507</v>
          </cell>
          <cell r="P41">
            <v>83145.162914172397</v>
          </cell>
          <cell r="Q41">
            <v>99971.649053581757</v>
          </cell>
          <cell r="R41">
            <v>89019.717303117039</v>
          </cell>
          <cell r="S41">
            <v>49398.964464432094</v>
          </cell>
          <cell r="T41">
            <v>39305.663947217516</v>
          </cell>
          <cell r="U41">
            <v>39992.749087513075</v>
          </cell>
          <cell r="V41">
            <v>45243.681739694788</v>
          </cell>
          <cell r="W41">
            <v>16976.609999999997</v>
          </cell>
          <cell r="X41">
            <v>132732.93</v>
          </cell>
          <cell r="Y41">
            <v>193296.00999999998</v>
          </cell>
          <cell r="Z41">
            <v>235281.82</v>
          </cell>
          <cell r="AA41">
            <v>341497.88</v>
          </cell>
          <cell r="AB41">
            <v>174801.89</v>
          </cell>
          <cell r="AC41">
            <v>147703</v>
          </cell>
          <cell r="AD41">
            <v>195977.68</v>
          </cell>
          <cell r="AE41">
            <v>170288.21</v>
          </cell>
          <cell r="AF41">
            <v>153236.66</v>
          </cell>
          <cell r="AG41">
            <v>165531.9</v>
          </cell>
          <cell r="AH41">
            <v>323554.10000000003</v>
          </cell>
          <cell r="AI41">
            <v>83364.474360280583</v>
          </cell>
          <cell r="AJ41">
            <v>85916.860853017628</v>
          </cell>
          <cell r="AK41">
            <v>139850.764091794</v>
          </cell>
          <cell r="AL41">
            <v>147692.5512416423</v>
          </cell>
          <cell r="AM41">
            <v>192438.71946198237</v>
          </cell>
          <cell r="AN41">
            <v>112750.31049731061</v>
          </cell>
          <cell r="AO41">
            <v>134128.39269209292</v>
          </cell>
          <cell r="AP41">
            <v>172107.11636829344</v>
          </cell>
          <cell r="AQ41">
            <v>115813.63441986393</v>
          </cell>
          <cell r="AR41">
            <v>179662.85524598946</v>
          </cell>
          <cell r="AS41">
            <v>142590.20672675397</v>
          </cell>
          <cell r="AT41">
            <v>243684.11404097872</v>
          </cell>
          <cell r="AU41">
            <v>38109.473993271124</v>
          </cell>
          <cell r="AV41">
            <v>39276.279247093778</v>
          </cell>
          <cell r="AW41">
            <v>63931.777870534403</v>
          </cell>
          <cell r="AX41">
            <v>67516.594853322196</v>
          </cell>
          <cell r="AY41">
            <v>87971.986039763375</v>
          </cell>
          <cell r="AZ41">
            <v>51542.999084484851</v>
          </cell>
          <cell r="BA41">
            <v>61315.836659242486</v>
          </cell>
          <cell r="BB41">
            <v>78677.538911219861</v>
          </cell>
          <cell r="BC41">
            <v>52943.375734794943</v>
          </cell>
          <cell r="BD41">
            <v>82131.590969595185</v>
          </cell>
          <cell r="BE41">
            <v>65184.094503658955</v>
          </cell>
          <cell r="BF41">
            <v>111398.45213301884</v>
          </cell>
          <cell r="BG41">
            <v>52400.526740747795</v>
          </cell>
          <cell r="BH41">
            <v>54004.883964753943</v>
          </cell>
          <cell r="BI41">
            <v>87906.194571984801</v>
          </cell>
          <cell r="BJ41">
            <v>92835.317923318027</v>
          </cell>
          <cell r="BK41">
            <v>120961.48080467463</v>
          </cell>
          <cell r="BL41">
            <v>70871.623741166666</v>
          </cell>
          <cell r="BM41">
            <v>84309.275406458415</v>
          </cell>
          <cell r="BN41">
            <v>108181.6160029273</v>
          </cell>
          <cell r="BO41">
            <v>72797.14163534304</v>
          </cell>
          <cell r="BP41">
            <v>112930.93758319337</v>
          </cell>
          <cell r="BQ41">
            <v>89628.129942531057</v>
          </cell>
          <cell r="BR41">
            <v>153172.87168290091</v>
          </cell>
          <cell r="BS41">
            <v>57164.210989906685</v>
          </cell>
          <cell r="BT41">
            <v>58914.418870640664</v>
          </cell>
          <cell r="BU41">
            <v>95897.666805801608</v>
          </cell>
          <cell r="BV41">
            <v>101274.89227998329</v>
          </cell>
          <cell r="BW41">
            <v>131957.97905964506</v>
          </cell>
          <cell r="BX41">
            <v>77314.498626727276</v>
          </cell>
          <cell r="BY41">
            <v>91973.75498886373</v>
          </cell>
          <cell r="BZ41">
            <v>118016.30836682979</v>
          </cell>
          <cell r="CA41">
            <v>79415.063602192415</v>
          </cell>
          <cell r="CB41">
            <v>123197.38645439278</v>
          </cell>
          <cell r="CC41">
            <v>97776.141755488425</v>
          </cell>
          <cell r="CD41">
            <v>167097.67819952828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</row>
        <row r="42">
          <cell r="B42" t="str">
            <v>Distribution Plant - Services</v>
          </cell>
          <cell r="C42" t="str">
            <v>Distribution Services</v>
          </cell>
          <cell r="D42" t="str">
            <v>Replace Main to Curb - Commercial</v>
          </cell>
          <cell r="E42">
            <v>1</v>
          </cell>
          <cell r="F42">
            <v>2.2599999999999999E-2</v>
          </cell>
          <cell r="G42">
            <v>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156.43000000000029</v>
          </cell>
          <cell r="X42">
            <v>15415</v>
          </cell>
          <cell r="Y42">
            <v>0</v>
          </cell>
          <cell r="Z42">
            <v>-398.17000000000007</v>
          </cell>
          <cell r="AA42">
            <v>1462.78</v>
          </cell>
          <cell r="AB42">
            <v>1830.62</v>
          </cell>
          <cell r="AC42">
            <v>2171.4</v>
          </cell>
          <cell r="AD42">
            <v>19205</v>
          </cell>
          <cell r="AE42">
            <v>11420.64</v>
          </cell>
          <cell r="AF42">
            <v>38046.06</v>
          </cell>
          <cell r="AG42">
            <v>70446.39</v>
          </cell>
          <cell r="AH42">
            <v>22867.37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</row>
        <row r="43">
          <cell r="B43" t="str">
            <v>Distribution Plant - Services</v>
          </cell>
          <cell r="C43" t="str">
            <v>Distribution Services</v>
          </cell>
          <cell r="D43" t="str">
            <v>Replace Main to Curb - Industrial</v>
          </cell>
          <cell r="E43">
            <v>1</v>
          </cell>
          <cell r="F43">
            <v>2.2599999999999999E-2</v>
          </cell>
          <cell r="G43">
            <v>20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 t="str">
            <v>Distribution Plant - Infrastructure</v>
          </cell>
          <cell r="C44" t="str">
            <v>Distribution Infrastructure</v>
          </cell>
          <cell r="D44" t="str">
            <v>Betterments</v>
          </cell>
          <cell r="E44">
            <v>0.8</v>
          </cell>
          <cell r="F44">
            <v>1.89E-2</v>
          </cell>
          <cell r="G44">
            <v>20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676</v>
          </cell>
          <cell r="AC44">
            <v>1352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4763.6842491588905</v>
          </cell>
          <cell r="AJ44">
            <v>4909.5349058867223</v>
          </cell>
          <cell r="AK44">
            <v>7991.4722338168003</v>
          </cell>
          <cell r="AL44">
            <v>8439.5743566652745</v>
          </cell>
          <cell r="AM44">
            <v>10996.498254970422</v>
          </cell>
          <cell r="AN44">
            <v>6442.8748855606063</v>
          </cell>
          <cell r="AO44">
            <v>7664.4795824053108</v>
          </cell>
          <cell r="AP44">
            <v>9834.6923639024826</v>
          </cell>
          <cell r="AQ44">
            <v>6617.9219668493679</v>
          </cell>
          <cell r="AR44">
            <v>10266.448871199398</v>
          </cell>
          <cell r="AS44">
            <v>8148.0118129573693</v>
          </cell>
          <cell r="AT44">
            <v>13924.806516627355</v>
          </cell>
          <cell r="AU44">
            <v>14291.052747476671</v>
          </cell>
          <cell r="AV44">
            <v>14728.604717660166</v>
          </cell>
          <cell r="AW44">
            <v>23974.416701450402</v>
          </cell>
          <cell r="AX44">
            <v>25318.723069995824</v>
          </cell>
          <cell r="AY44">
            <v>32989.494764911266</v>
          </cell>
          <cell r="AZ44">
            <v>19328.624656681819</v>
          </cell>
          <cell r="BA44">
            <v>22993.438747215932</v>
          </cell>
          <cell r="BB44">
            <v>29504.077091707448</v>
          </cell>
          <cell r="BC44">
            <v>19853.765900548104</v>
          </cell>
          <cell r="BD44">
            <v>30799.346613598194</v>
          </cell>
          <cell r="BE44">
            <v>24444.035438872106</v>
          </cell>
          <cell r="BF44">
            <v>41774.41954988207</v>
          </cell>
          <cell r="BG44">
            <v>14291.052747476671</v>
          </cell>
          <cell r="BH44">
            <v>14728.604717660166</v>
          </cell>
          <cell r="BI44">
            <v>23974.416701450402</v>
          </cell>
          <cell r="BJ44">
            <v>25318.723069995824</v>
          </cell>
          <cell r="BK44">
            <v>32989.494764911266</v>
          </cell>
          <cell r="BL44">
            <v>19328.624656681819</v>
          </cell>
          <cell r="BM44">
            <v>22993.438747215932</v>
          </cell>
          <cell r="BN44">
            <v>29504.077091707448</v>
          </cell>
          <cell r="BO44">
            <v>19853.765900548104</v>
          </cell>
          <cell r="BP44">
            <v>30799.346613598194</v>
          </cell>
          <cell r="BQ44">
            <v>24444.035438872106</v>
          </cell>
          <cell r="BR44">
            <v>41774.41954988207</v>
          </cell>
          <cell r="BS44">
            <v>9527.3684983177809</v>
          </cell>
          <cell r="BT44">
            <v>9819.0698117734446</v>
          </cell>
          <cell r="BU44">
            <v>15982.944467633601</v>
          </cell>
          <cell r="BV44">
            <v>16879.148713330549</v>
          </cell>
          <cell r="BW44">
            <v>21992.996509940844</v>
          </cell>
          <cell r="BX44">
            <v>12885.749771121213</v>
          </cell>
          <cell r="BY44">
            <v>15328.959164810622</v>
          </cell>
          <cell r="BZ44">
            <v>19669.384727804965</v>
          </cell>
          <cell r="CA44">
            <v>13235.843933698736</v>
          </cell>
          <cell r="CB44">
            <v>20532.897742398796</v>
          </cell>
          <cell r="CC44">
            <v>16296.023625914739</v>
          </cell>
          <cell r="CD44">
            <v>27849.613033254711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</row>
        <row r="45">
          <cell r="B45" t="str">
            <v>Distribution Plant - Infrastructure</v>
          </cell>
          <cell r="C45" t="str">
            <v>Distribution Infrastructure</v>
          </cell>
          <cell r="D45" t="str">
            <v>Regulating Stations</v>
          </cell>
          <cell r="E45">
            <v>0.8</v>
          </cell>
          <cell r="F45">
            <v>2.01E-2</v>
          </cell>
          <cell r="G45">
            <v>20</v>
          </cell>
          <cell r="H45">
            <v>0</v>
          </cell>
          <cell r="I45">
            <v>0</v>
          </cell>
          <cell r="J45">
            <v>0</v>
          </cell>
          <cell r="K45">
            <v>3295.7945750272597</v>
          </cell>
          <cell r="L45">
            <v>6742.0735782717084</v>
          </cell>
          <cell r="M45">
            <v>7420.3550408402543</v>
          </cell>
          <cell r="N45">
            <v>2051.5371314896911</v>
          </cell>
          <cell r="O45">
            <v>2004.3485585261042</v>
          </cell>
          <cell r="P45">
            <v>33075.562700757524</v>
          </cell>
          <cell r="Q45">
            <v>1724.4520110724989</v>
          </cell>
          <cell r="R45">
            <v>3462.7056207926798</v>
          </cell>
          <cell r="S45">
            <v>6976.4875125977414</v>
          </cell>
          <cell r="T45">
            <v>32957.490766230898</v>
          </cell>
          <cell r="U45">
            <v>-17435.879138399527</v>
          </cell>
          <cell r="V45">
            <v>4718.680101369624</v>
          </cell>
          <cell r="W45">
            <v>422.74</v>
          </cell>
          <cell r="X45">
            <v>11958.06</v>
          </cell>
          <cell r="Y45">
            <v>8411.2900000000009</v>
          </cell>
          <cell r="Z45">
            <v>5509.5</v>
          </cell>
          <cell r="AA45">
            <v>2770.02</v>
          </cell>
          <cell r="AB45">
            <v>79.42</v>
          </cell>
          <cell r="AC45">
            <v>40.17</v>
          </cell>
          <cell r="AD45">
            <v>20772.949999999997</v>
          </cell>
          <cell r="AE45">
            <v>15914.34</v>
          </cell>
          <cell r="AF45">
            <v>4128.5</v>
          </cell>
          <cell r="AG45">
            <v>8310.7099999999991</v>
          </cell>
          <cell r="AH45">
            <v>2924.52</v>
          </cell>
          <cell r="AI45">
            <v>19054.736996635562</v>
          </cell>
          <cell r="AJ45">
            <v>19638.139623546889</v>
          </cell>
          <cell r="AK45">
            <v>31965.888935267201</v>
          </cell>
          <cell r="AL45">
            <v>33758.297426661098</v>
          </cell>
          <cell r="AM45">
            <v>43985.993019881687</v>
          </cell>
          <cell r="AN45">
            <v>25771.499542242425</v>
          </cell>
          <cell r="AO45">
            <v>30657.918329621243</v>
          </cell>
          <cell r="AP45">
            <v>39338.76945560993</v>
          </cell>
          <cell r="AQ45">
            <v>26471.687867397472</v>
          </cell>
          <cell r="AR45">
            <v>41065.795484797593</v>
          </cell>
          <cell r="AS45">
            <v>32592.047251829477</v>
          </cell>
          <cell r="AT45">
            <v>55699.226066509422</v>
          </cell>
          <cell r="AU45">
            <v>19054.736996635562</v>
          </cell>
          <cell r="AV45">
            <v>19638.139623546889</v>
          </cell>
          <cell r="AW45">
            <v>31965.888935267201</v>
          </cell>
          <cell r="AX45">
            <v>33758.297426661098</v>
          </cell>
          <cell r="AY45">
            <v>43985.993019881687</v>
          </cell>
          <cell r="AZ45">
            <v>25771.499542242425</v>
          </cell>
          <cell r="BA45">
            <v>30657.918329621243</v>
          </cell>
          <cell r="BB45">
            <v>39338.76945560993</v>
          </cell>
          <cell r="BC45">
            <v>26471.687867397472</v>
          </cell>
          <cell r="BD45">
            <v>41065.795484797593</v>
          </cell>
          <cell r="BE45">
            <v>32592.047251829477</v>
          </cell>
          <cell r="BF45">
            <v>55699.226066509422</v>
          </cell>
          <cell r="BG45">
            <v>23818.421245794452</v>
          </cell>
          <cell r="BH45">
            <v>24547.674529433611</v>
          </cell>
          <cell r="BI45">
            <v>39957.361169083997</v>
          </cell>
          <cell r="BJ45">
            <v>42197.871783326373</v>
          </cell>
          <cell r="BK45">
            <v>54982.491274852109</v>
          </cell>
          <cell r="BL45">
            <v>32214.374427803032</v>
          </cell>
          <cell r="BM45">
            <v>38322.39791202655</v>
          </cell>
          <cell r="BN45">
            <v>49173.461819512413</v>
          </cell>
          <cell r="BO45">
            <v>33089.609834246839</v>
          </cell>
          <cell r="BP45">
            <v>51332.244355996991</v>
          </cell>
          <cell r="BQ45">
            <v>40740.059064786845</v>
          </cell>
          <cell r="BR45">
            <v>69624.032583136781</v>
          </cell>
          <cell r="BS45">
            <v>21436.579121215007</v>
          </cell>
          <cell r="BT45">
            <v>22092.90707649025</v>
          </cell>
          <cell r="BU45">
            <v>35961.625052175601</v>
          </cell>
          <cell r="BV45">
            <v>37978.084604993739</v>
          </cell>
          <cell r="BW45">
            <v>49484.242147366895</v>
          </cell>
          <cell r="BX45">
            <v>28992.93698502273</v>
          </cell>
          <cell r="BY45">
            <v>34490.1581208239</v>
          </cell>
          <cell r="BZ45">
            <v>44256.115637561168</v>
          </cell>
          <cell r="CA45">
            <v>29780.648850822152</v>
          </cell>
          <cell r="CB45">
            <v>46199.019920397288</v>
          </cell>
          <cell r="CC45">
            <v>36666.053158308161</v>
          </cell>
          <cell r="CD45">
            <v>62661.629324823101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</row>
        <row r="46">
          <cell r="B46" t="str">
            <v>Distribution Plant - Infrastructure</v>
          </cell>
          <cell r="C46" t="str">
            <v>Distribution Infrastructure</v>
          </cell>
          <cell r="D46" t="str">
            <v>Environmental Compliance</v>
          </cell>
          <cell r="E46">
            <v>0.8</v>
          </cell>
          <cell r="F46">
            <v>1.89E-2</v>
          </cell>
          <cell r="G46">
            <v>20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</row>
        <row r="47">
          <cell r="B47" t="str">
            <v>Distribution Plant - Infrastructure</v>
          </cell>
          <cell r="C47" t="str">
            <v>Distribution Infrastructure</v>
          </cell>
          <cell r="D47" t="str">
            <v>Other</v>
          </cell>
          <cell r="E47">
            <v>0.8</v>
          </cell>
          <cell r="F47">
            <v>1.89E-2</v>
          </cell>
          <cell r="G47">
            <v>20</v>
          </cell>
          <cell r="H47">
            <v>0</v>
          </cell>
          <cell r="I47">
            <v>0</v>
          </cell>
          <cell r="J47">
            <v>0</v>
          </cell>
          <cell r="K47">
            <v>4982.0755735410103</v>
          </cell>
          <cell r="L47">
            <v>10191.630371576144</v>
          </cell>
          <cell r="M47">
            <v>11216.952013966576</v>
          </cell>
          <cell r="N47">
            <v>7178.2242524612411</v>
          </cell>
          <cell r="O47">
            <v>620.18455084743618</v>
          </cell>
          <cell r="P47">
            <v>30099.221302805425</v>
          </cell>
          <cell r="Q47">
            <v>2947.5106116908864</v>
          </cell>
          <cell r="R47">
            <v>15647.183981428374</v>
          </cell>
          <cell r="S47">
            <v>1485.2829606131854</v>
          </cell>
          <cell r="T47">
            <v>-2420.5249972433085</v>
          </cell>
          <cell r="U47">
            <v>12501.125197613757</v>
          </cell>
          <cell r="V47">
            <v>5281.7481830478646</v>
          </cell>
          <cell r="W47">
            <v>4604.8100000000004</v>
          </cell>
          <cell r="X47">
            <v>4041.07</v>
          </cell>
          <cell r="Y47">
            <v>-8164.99</v>
          </cell>
          <cell r="Z47">
            <v>9291.15</v>
          </cell>
          <cell r="AA47">
            <v>0</v>
          </cell>
          <cell r="AB47">
            <v>6952.24</v>
          </cell>
          <cell r="AC47">
            <v>17653.509999999998</v>
          </cell>
          <cell r="AD47">
            <v>16740.23</v>
          </cell>
          <cell r="AE47">
            <v>34187.85</v>
          </cell>
          <cell r="AF47">
            <v>7765.58</v>
          </cell>
          <cell r="AG47">
            <v>0</v>
          </cell>
          <cell r="AH47">
            <v>-87506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4573.1368791925352</v>
          </cell>
          <cell r="AV47">
            <v>4713.1535096512534</v>
          </cell>
          <cell r="AW47">
            <v>7671.813344464128</v>
          </cell>
          <cell r="AX47">
            <v>8101.9913823986635</v>
          </cell>
          <cell r="AY47">
            <v>10556.638324771604</v>
          </cell>
          <cell r="AZ47">
            <v>6185.1598901381822</v>
          </cell>
          <cell r="BA47">
            <v>7357.9003991090985</v>
          </cell>
          <cell r="BB47">
            <v>9441.3046693463821</v>
          </cell>
          <cell r="BC47">
            <v>6353.205088175393</v>
          </cell>
          <cell r="BD47">
            <v>9855.7909163514214</v>
          </cell>
          <cell r="BE47">
            <v>7822.091340439074</v>
          </cell>
          <cell r="BF47">
            <v>13367.814255962261</v>
          </cell>
          <cell r="BG47">
            <v>4573.1368791925352</v>
          </cell>
          <cell r="BH47">
            <v>4713.1535096512534</v>
          </cell>
          <cell r="BI47">
            <v>7671.813344464128</v>
          </cell>
          <cell r="BJ47">
            <v>8101.9913823986635</v>
          </cell>
          <cell r="BK47">
            <v>10556.638324771604</v>
          </cell>
          <cell r="BL47">
            <v>6185.1598901381822</v>
          </cell>
          <cell r="BM47">
            <v>7357.9003991090985</v>
          </cell>
          <cell r="BN47">
            <v>9441.3046693463821</v>
          </cell>
          <cell r="BO47">
            <v>6353.205088175393</v>
          </cell>
          <cell r="BP47">
            <v>9855.7909163514214</v>
          </cell>
          <cell r="BQ47">
            <v>7822.091340439074</v>
          </cell>
          <cell r="BR47">
            <v>13367.814255962261</v>
          </cell>
          <cell r="BS47">
            <v>4573.1368791925352</v>
          </cell>
          <cell r="BT47">
            <v>4713.1535096512534</v>
          </cell>
          <cell r="BU47">
            <v>7671.813344464128</v>
          </cell>
          <cell r="BV47">
            <v>8101.9913823986635</v>
          </cell>
          <cell r="BW47">
            <v>10556.638324771604</v>
          </cell>
          <cell r="BX47">
            <v>6185.1598901381822</v>
          </cell>
          <cell r="BY47">
            <v>7357.9003991090985</v>
          </cell>
          <cell r="BZ47">
            <v>9441.3046693463821</v>
          </cell>
          <cell r="CA47">
            <v>6353.205088175393</v>
          </cell>
          <cell r="CB47">
            <v>9855.7909163514214</v>
          </cell>
          <cell r="CC47">
            <v>7822.091340439074</v>
          </cell>
          <cell r="CD47">
            <v>13367.814255962261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</row>
        <row r="48">
          <cell r="B48" t="str">
            <v>Distribution Plant - Metering</v>
          </cell>
          <cell r="C48" t="str">
            <v>Distribution Metering</v>
          </cell>
          <cell r="D48" t="str">
            <v>Residential</v>
          </cell>
          <cell r="E48">
            <v>1</v>
          </cell>
          <cell r="F48">
            <v>2.52E-2</v>
          </cell>
          <cell r="G48">
            <v>20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11230.56</v>
          </cell>
          <cell r="X48">
            <v>84523.99</v>
          </cell>
          <cell r="Y48">
            <v>28613.819999999996</v>
          </cell>
          <cell r="Z48">
            <v>38429.300000000003</v>
          </cell>
          <cell r="AA48">
            <v>21773.89</v>
          </cell>
          <cell r="AB48">
            <v>19239.61</v>
          </cell>
          <cell r="AC48">
            <v>7631.79</v>
          </cell>
          <cell r="AD48">
            <v>13308.82</v>
          </cell>
          <cell r="AE48">
            <v>20812.189999999999</v>
          </cell>
          <cell r="AF48">
            <v>18036.62</v>
          </cell>
          <cell r="AG48">
            <v>24200.98</v>
          </cell>
          <cell r="AH48">
            <v>37563.089999999997</v>
          </cell>
          <cell r="AI48">
            <v>41929.948761096559</v>
          </cell>
          <cell r="AJ48">
            <v>43213.726241614924</v>
          </cell>
          <cell r="AK48">
            <v>70340.938602055481</v>
          </cell>
          <cell r="AL48">
            <v>74285.133487367755</v>
          </cell>
          <cell r="AM48">
            <v>96791.177640249647</v>
          </cell>
          <cell r="AN48">
            <v>56710.184742704456</v>
          </cell>
          <cell r="AO48">
            <v>67462.749284331541</v>
          </cell>
          <cell r="AP48">
            <v>86564.962187069643</v>
          </cell>
          <cell r="AQ48">
            <v>58250.94915220813</v>
          </cell>
          <cell r="AR48">
            <v>90365.282964297105</v>
          </cell>
          <cell r="AS48">
            <v>71718.799977650764</v>
          </cell>
          <cell r="AT48">
            <v>122566.14695935398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</row>
        <row r="49">
          <cell r="B49" t="str">
            <v>Distribution Plant - Metering</v>
          </cell>
          <cell r="C49" t="str">
            <v>Distribution Metering</v>
          </cell>
          <cell r="D49" t="str">
            <v>Commercial</v>
          </cell>
          <cell r="E49">
            <v>1</v>
          </cell>
          <cell r="F49">
            <v>2.52E-2</v>
          </cell>
          <cell r="G49">
            <v>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</row>
        <row r="50">
          <cell r="B50" t="str">
            <v>Distribution Plant - Metering</v>
          </cell>
          <cell r="C50" t="str">
            <v>Distribution Metering</v>
          </cell>
          <cell r="D50" t="str">
            <v>Industrial</v>
          </cell>
          <cell r="E50">
            <v>1</v>
          </cell>
          <cell r="F50">
            <v>2.52E-2</v>
          </cell>
          <cell r="G50">
            <v>20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</row>
        <row r="51">
          <cell r="B51" t="str">
            <v>Distribution Plant - Metering</v>
          </cell>
          <cell r="C51" t="str">
            <v>Distribution Metering</v>
          </cell>
          <cell r="D51" t="str">
            <v>Meter Purchases - Meters</v>
          </cell>
          <cell r="E51">
            <v>1</v>
          </cell>
          <cell r="F51">
            <v>3.78E-2</v>
          </cell>
          <cell r="G51">
            <v>20</v>
          </cell>
          <cell r="H51">
            <v>0</v>
          </cell>
          <cell r="I51">
            <v>0</v>
          </cell>
          <cell r="J51">
            <v>0</v>
          </cell>
          <cell r="K51">
            <v>28765.143366313718</v>
          </cell>
          <cell r="L51">
            <v>58843.689632451489</v>
          </cell>
          <cell r="M51">
            <v>64763.616699913153</v>
          </cell>
          <cell r="N51">
            <v>34004.132054070215</v>
          </cell>
          <cell r="O51">
            <v>133303.78887530707</v>
          </cell>
          <cell r="P51">
            <v>70343.353461684193</v>
          </cell>
          <cell r="Q51">
            <v>101178.30725793331</v>
          </cell>
          <cell r="R51">
            <v>8002.3383796413545</v>
          </cell>
          <cell r="S51">
            <v>14162.826048073301</v>
          </cell>
          <cell r="T51">
            <v>134656.51453913003</v>
          </cell>
          <cell r="U51">
            <v>16468.786998900585</v>
          </cell>
          <cell r="V51">
            <v>37159.599640389555</v>
          </cell>
          <cell r="W51">
            <v>0</v>
          </cell>
          <cell r="X51">
            <v>0</v>
          </cell>
          <cell r="Y51">
            <v>35260.9</v>
          </cell>
          <cell r="Z51">
            <v>9908.1</v>
          </cell>
          <cell r="AA51">
            <v>0</v>
          </cell>
          <cell r="AB51">
            <v>12441.84</v>
          </cell>
          <cell r="AC51">
            <v>11197.66</v>
          </cell>
          <cell r="AD51">
            <v>45099.7</v>
          </cell>
          <cell r="AE51">
            <v>31356.880000000001</v>
          </cell>
          <cell r="AF51">
            <v>29068.49</v>
          </cell>
          <cell r="AG51">
            <v>76112.02</v>
          </cell>
          <cell r="AH51">
            <v>10325.93</v>
          </cell>
          <cell r="AI51">
            <v>55973.289927616963</v>
          </cell>
          <cell r="AJ51">
            <v>57687.035144168985</v>
          </cell>
          <cell r="AK51">
            <v>93899.798747347406</v>
          </cell>
          <cell r="AL51">
            <v>99164.998690816981</v>
          </cell>
          <cell r="AM51">
            <v>129208.85449590246</v>
          </cell>
          <cell r="AN51">
            <v>75703.779905337127</v>
          </cell>
          <cell r="AO51">
            <v>90057.635093262405</v>
          </cell>
          <cell r="AP51">
            <v>115557.63527585416</v>
          </cell>
          <cell r="AQ51">
            <v>77760.583110480075</v>
          </cell>
          <cell r="AR51">
            <v>120630.77423659292</v>
          </cell>
          <cell r="AS51">
            <v>95739.138802249086</v>
          </cell>
          <cell r="AT51">
            <v>163616.47657037142</v>
          </cell>
          <cell r="AU51">
            <v>57164.210989906685</v>
          </cell>
          <cell r="AV51">
            <v>58914.418870640664</v>
          </cell>
          <cell r="AW51">
            <v>95897.666805801608</v>
          </cell>
          <cell r="AX51">
            <v>101274.89227998329</v>
          </cell>
          <cell r="AY51">
            <v>131957.97905964506</v>
          </cell>
          <cell r="AZ51">
            <v>77314.498626727276</v>
          </cell>
          <cell r="BA51">
            <v>91973.75498886373</v>
          </cell>
          <cell r="BB51">
            <v>118016.30836682979</v>
          </cell>
          <cell r="BC51">
            <v>79415.063602192415</v>
          </cell>
          <cell r="BD51">
            <v>123197.38645439278</v>
          </cell>
          <cell r="BE51">
            <v>97776.141755488425</v>
          </cell>
          <cell r="BF51">
            <v>167097.67819952828</v>
          </cell>
          <cell r="BG51">
            <v>59546.053114486131</v>
          </cell>
          <cell r="BH51">
            <v>61369.186323584028</v>
          </cell>
          <cell r="BI51">
            <v>99893.402922709996</v>
          </cell>
          <cell r="BJ51">
            <v>105494.67945831594</v>
          </cell>
          <cell r="BK51">
            <v>137456.22818713027</v>
          </cell>
          <cell r="BL51">
            <v>80535.936069507588</v>
          </cell>
          <cell r="BM51">
            <v>95805.994780066379</v>
          </cell>
          <cell r="BN51">
            <v>122933.65454878102</v>
          </cell>
          <cell r="BO51">
            <v>82724.024585617095</v>
          </cell>
          <cell r="BP51">
            <v>128330.61088999247</v>
          </cell>
          <cell r="BQ51">
            <v>101850.14766196712</v>
          </cell>
          <cell r="BR51">
            <v>174060.08145784194</v>
          </cell>
          <cell r="BS51">
            <v>57164.210989906685</v>
          </cell>
          <cell r="BT51">
            <v>58914.418870640664</v>
          </cell>
          <cell r="BU51">
            <v>95897.666805801608</v>
          </cell>
          <cell r="BV51">
            <v>101274.89227998329</v>
          </cell>
          <cell r="BW51">
            <v>131957.97905964506</v>
          </cell>
          <cell r="BX51">
            <v>77314.498626727276</v>
          </cell>
          <cell r="BY51">
            <v>91973.75498886373</v>
          </cell>
          <cell r="BZ51">
            <v>118016.30836682979</v>
          </cell>
          <cell r="CA51">
            <v>79415.063602192415</v>
          </cell>
          <cell r="CB51">
            <v>123197.38645439278</v>
          </cell>
          <cell r="CC51">
            <v>97776.141755488425</v>
          </cell>
          <cell r="CD51">
            <v>167097.67819952828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</row>
        <row r="52">
          <cell r="B52" t="str">
            <v>Distribution Plant - Metering</v>
          </cell>
          <cell r="C52" t="str">
            <v>Distribution Metering</v>
          </cell>
          <cell r="D52" t="str">
            <v>Meter Purchases - Other Measurement Devices</v>
          </cell>
          <cell r="E52">
            <v>1</v>
          </cell>
          <cell r="F52">
            <v>3.78E-2</v>
          </cell>
          <cell r="G52">
            <v>20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</row>
        <row r="53">
          <cell r="B53" t="str">
            <v>General Equipment</v>
          </cell>
          <cell r="C53" t="str">
            <v>General Infrastructure</v>
          </cell>
          <cell r="D53" t="str">
            <v>Tools and Work Equipment</v>
          </cell>
          <cell r="E53">
            <v>1</v>
          </cell>
          <cell r="F53">
            <v>6.9500000000000006E-2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15699.848598971152</v>
          </cell>
          <cell r="L53">
            <v>32116.544891489182</v>
          </cell>
          <cell r="M53">
            <v>35347.606787914207</v>
          </cell>
          <cell r="N53">
            <v>48715.688238707706</v>
          </cell>
          <cell r="O53">
            <v>20077.588605949481</v>
          </cell>
          <cell r="P53">
            <v>89010.449850168341</v>
          </cell>
          <cell r="Q53">
            <v>3891.891433888959</v>
          </cell>
          <cell r="R53">
            <v>4042.496935874864</v>
          </cell>
          <cell r="S53">
            <v>-2309.6507188652176</v>
          </cell>
          <cell r="T53">
            <v>-7074.7362219158967</v>
          </cell>
          <cell r="U53">
            <v>-2949.6213321239338</v>
          </cell>
          <cell r="V53">
            <v>14169.520244018437</v>
          </cell>
          <cell r="W53">
            <v>0</v>
          </cell>
          <cell r="X53">
            <v>2200.1</v>
          </cell>
          <cell r="Y53">
            <v>6670</v>
          </cell>
          <cell r="Z53">
            <v>15799.54</v>
          </cell>
          <cell r="AA53">
            <v>30850.55</v>
          </cell>
          <cell r="AB53">
            <v>0</v>
          </cell>
          <cell r="AC53">
            <v>57364.44</v>
          </cell>
          <cell r="AD53">
            <v>26312.07</v>
          </cell>
          <cell r="AE53">
            <v>6745</v>
          </cell>
          <cell r="AF53">
            <v>3425.93</v>
          </cell>
          <cell r="AG53">
            <v>12482.16</v>
          </cell>
          <cell r="AH53">
            <v>29188.33</v>
          </cell>
          <cell r="AI53">
            <v>4763.6842491588905</v>
          </cell>
          <cell r="AJ53">
            <v>4909.5349058867223</v>
          </cell>
          <cell r="AK53">
            <v>7991.4722338168003</v>
          </cell>
          <cell r="AL53">
            <v>8439.5743566652745</v>
          </cell>
          <cell r="AM53">
            <v>10996.498254970422</v>
          </cell>
          <cell r="AN53">
            <v>6442.8748855606063</v>
          </cell>
          <cell r="AO53">
            <v>7664.4795824053108</v>
          </cell>
          <cell r="AP53">
            <v>9834.6923639024826</v>
          </cell>
          <cell r="AQ53">
            <v>6617.9219668493679</v>
          </cell>
          <cell r="AR53">
            <v>10266.448871199398</v>
          </cell>
          <cell r="AS53">
            <v>8148.0118129573693</v>
          </cell>
          <cell r="AT53">
            <v>13924.806516627355</v>
          </cell>
          <cell r="AU53">
            <v>16672.894872056117</v>
          </cell>
          <cell r="AV53">
            <v>17183.372170603529</v>
          </cell>
          <cell r="AW53">
            <v>27970.152818358802</v>
          </cell>
          <cell r="AX53">
            <v>29538.510248328461</v>
          </cell>
          <cell r="AY53">
            <v>38487.743892396473</v>
          </cell>
          <cell r="AZ53">
            <v>22550.062099462124</v>
          </cell>
          <cell r="BA53">
            <v>26825.678538418586</v>
          </cell>
          <cell r="BB53">
            <v>34421.423273658686</v>
          </cell>
          <cell r="BC53">
            <v>23162.726883972788</v>
          </cell>
          <cell r="BD53">
            <v>35932.57104919789</v>
          </cell>
          <cell r="BE53">
            <v>28518.04134535079</v>
          </cell>
          <cell r="BF53">
            <v>48736.822808195742</v>
          </cell>
          <cell r="BG53">
            <v>11909.210622897226</v>
          </cell>
          <cell r="BH53">
            <v>12273.837264716805</v>
          </cell>
          <cell r="BI53">
            <v>19978.680584541999</v>
          </cell>
          <cell r="BJ53">
            <v>21098.935891663186</v>
          </cell>
          <cell r="BK53">
            <v>27491.245637426055</v>
          </cell>
          <cell r="BL53">
            <v>16107.187213901516</v>
          </cell>
          <cell r="BM53">
            <v>19161.198956013275</v>
          </cell>
          <cell r="BN53">
            <v>24586.730909756207</v>
          </cell>
          <cell r="BO53">
            <v>16544.80491712342</v>
          </cell>
          <cell r="BP53">
            <v>25666.122177998495</v>
          </cell>
          <cell r="BQ53">
            <v>20370.029532393422</v>
          </cell>
          <cell r="BR53">
            <v>34812.01629156839</v>
          </cell>
          <cell r="BS53">
            <v>14291.052747476671</v>
          </cell>
          <cell r="BT53">
            <v>14728.604717660166</v>
          </cell>
          <cell r="BU53">
            <v>23974.416701450402</v>
          </cell>
          <cell r="BV53">
            <v>25318.723069995824</v>
          </cell>
          <cell r="BW53">
            <v>32989.494764911266</v>
          </cell>
          <cell r="BX53">
            <v>19328.624656681819</v>
          </cell>
          <cell r="BY53">
            <v>22993.438747215932</v>
          </cell>
          <cell r="BZ53">
            <v>29504.077091707448</v>
          </cell>
          <cell r="CA53">
            <v>19853.765900548104</v>
          </cell>
          <cell r="CB53">
            <v>30799.346613598194</v>
          </cell>
          <cell r="CC53">
            <v>24444.035438872106</v>
          </cell>
          <cell r="CD53">
            <v>41774.41954988207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</row>
        <row r="54">
          <cell r="B54" t="str">
            <v>General Buildings</v>
          </cell>
          <cell r="C54" t="str">
            <v>General Infrastructure - Facilities</v>
          </cell>
          <cell r="D54" t="str">
            <v>Facilities</v>
          </cell>
          <cell r="E54">
            <v>0.8</v>
          </cell>
          <cell r="F54">
            <v>2.2800000000000001E-2</v>
          </cell>
          <cell r="G54">
            <v>20</v>
          </cell>
          <cell r="H54">
            <v>0</v>
          </cell>
          <cell r="I54">
            <v>0</v>
          </cell>
          <cell r="J54">
            <v>0</v>
          </cell>
          <cell r="K54">
            <v>43753.787340448747</v>
          </cell>
          <cell r="L54">
            <v>89505.352006023852</v>
          </cell>
          <cell r="M54">
            <v>98509.973560735656</v>
          </cell>
          <cell r="N54">
            <v>69054.605517003569</v>
          </cell>
          <cell r="O54">
            <v>6879.2368888990604</v>
          </cell>
          <cell r="P54">
            <v>51202.728572657623</v>
          </cell>
          <cell r="Q54">
            <v>-8743.2203229363658</v>
          </cell>
          <cell r="R54">
            <v>9006.3901773229009</v>
          </cell>
          <cell r="S54">
            <v>-1082.3254675512435</v>
          </cell>
          <cell r="T54">
            <v>36669.414081307768</v>
          </cell>
          <cell r="U54">
            <v>-4540.099694668781</v>
          </cell>
          <cell r="V54">
            <v>61567.587227363256</v>
          </cell>
          <cell r="W54">
            <v>100.19</v>
          </cell>
          <cell r="X54">
            <v>87.93</v>
          </cell>
          <cell r="Y54">
            <v>32.659999999999997</v>
          </cell>
          <cell r="Z54">
            <v>0</v>
          </cell>
          <cell r="AA54">
            <v>891.82</v>
          </cell>
          <cell r="AB54">
            <v>0</v>
          </cell>
          <cell r="AC54">
            <v>106044.94</v>
          </cell>
          <cell r="AD54">
            <v>25016.23</v>
          </cell>
          <cell r="AE54">
            <v>40744.79</v>
          </cell>
          <cell r="AF54">
            <v>35065.75</v>
          </cell>
          <cell r="AG54">
            <v>143746.84</v>
          </cell>
          <cell r="AH54">
            <v>62165.01</v>
          </cell>
          <cell r="AI54">
            <v>19054.736996635562</v>
          </cell>
          <cell r="AJ54">
            <v>19638.139623546889</v>
          </cell>
          <cell r="AK54">
            <v>31965.888935267201</v>
          </cell>
          <cell r="AL54">
            <v>33758.297426661098</v>
          </cell>
          <cell r="AM54">
            <v>43985.993019881687</v>
          </cell>
          <cell r="AN54">
            <v>25771.499542242425</v>
          </cell>
          <cell r="AO54">
            <v>30657.918329621243</v>
          </cell>
          <cell r="AP54">
            <v>39338.76945560993</v>
          </cell>
          <cell r="AQ54">
            <v>26471.687867397472</v>
          </cell>
          <cell r="AR54">
            <v>41065.795484797593</v>
          </cell>
          <cell r="AS54">
            <v>32592.047251829477</v>
          </cell>
          <cell r="AT54">
            <v>55699.226066509422</v>
          </cell>
          <cell r="AU54">
            <v>19054.736996635562</v>
          </cell>
          <cell r="AV54">
            <v>19638.139623546889</v>
          </cell>
          <cell r="AW54">
            <v>31965.888935267201</v>
          </cell>
          <cell r="AX54">
            <v>33758.297426661098</v>
          </cell>
          <cell r="AY54">
            <v>43985.993019881687</v>
          </cell>
          <cell r="AZ54">
            <v>25771.499542242425</v>
          </cell>
          <cell r="BA54">
            <v>30657.918329621243</v>
          </cell>
          <cell r="BB54">
            <v>39338.76945560993</v>
          </cell>
          <cell r="BC54">
            <v>26471.687867397472</v>
          </cell>
          <cell r="BD54">
            <v>41065.795484797593</v>
          </cell>
          <cell r="BE54">
            <v>32592.047251829477</v>
          </cell>
          <cell r="BF54">
            <v>55699.226066509422</v>
          </cell>
          <cell r="BG54">
            <v>23818.421245794452</v>
          </cell>
          <cell r="BH54">
            <v>24547.674529433611</v>
          </cell>
          <cell r="BI54">
            <v>39957.361169083997</v>
          </cell>
          <cell r="BJ54">
            <v>42197.871783326373</v>
          </cell>
          <cell r="BK54">
            <v>54982.491274852109</v>
          </cell>
          <cell r="BL54">
            <v>32214.374427803032</v>
          </cell>
          <cell r="BM54">
            <v>38322.39791202655</v>
          </cell>
          <cell r="BN54">
            <v>49173.461819512413</v>
          </cell>
          <cell r="BO54">
            <v>33089.609834246839</v>
          </cell>
          <cell r="BP54">
            <v>51332.244355996991</v>
          </cell>
          <cell r="BQ54">
            <v>40740.059064786845</v>
          </cell>
          <cell r="BR54">
            <v>69624.032583136781</v>
          </cell>
          <cell r="BS54">
            <v>21436.579121215007</v>
          </cell>
          <cell r="BT54">
            <v>22092.90707649025</v>
          </cell>
          <cell r="BU54">
            <v>35961.625052175601</v>
          </cell>
          <cell r="BV54">
            <v>37978.084604993739</v>
          </cell>
          <cell r="BW54">
            <v>49484.242147366895</v>
          </cell>
          <cell r="BX54">
            <v>28992.93698502273</v>
          </cell>
          <cell r="BY54">
            <v>34490.1581208239</v>
          </cell>
          <cell r="BZ54">
            <v>44256.115637561168</v>
          </cell>
          <cell r="CA54">
            <v>29780.648850822152</v>
          </cell>
          <cell r="CB54">
            <v>46199.019920397288</v>
          </cell>
          <cell r="CC54">
            <v>36666.053158308161</v>
          </cell>
          <cell r="CD54">
            <v>62661.629324823101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Transportation Equipment</v>
          </cell>
          <cell r="C55" t="str">
            <v>General Infrastructure - Fleet</v>
          </cell>
          <cell r="D55" t="str">
            <v>Fleet Motorized Work Equipment</v>
          </cell>
          <cell r="E55">
            <v>1</v>
          </cell>
          <cell r="F55">
            <v>8.5000000000000006E-2</v>
          </cell>
          <cell r="G55">
            <v>5</v>
          </cell>
          <cell r="H55">
            <v>0</v>
          </cell>
          <cell r="I55">
            <v>0</v>
          </cell>
          <cell r="J55">
            <v>0</v>
          </cell>
          <cell r="K55">
            <v>2392.2810523668063</v>
          </cell>
          <cell r="L55">
            <v>4893.7925309950115</v>
          </cell>
          <cell r="M55">
            <v>5386.129008325659</v>
          </cell>
          <cell r="N55">
            <v>63650.294366381298</v>
          </cell>
          <cell r="O55">
            <v>141091.36163339406</v>
          </cell>
          <cell r="P55">
            <v>36178.342122405069</v>
          </cell>
          <cell r="Q55">
            <v>177073.33125500439</v>
          </cell>
          <cell r="R55">
            <v>4688.1751015106565</v>
          </cell>
          <cell r="S55">
            <v>90993.809983080544</v>
          </cell>
          <cell r="T55">
            <v>77234.366332267644</v>
          </cell>
          <cell r="U55">
            <v>309918.17029025801</v>
          </cell>
          <cell r="V55">
            <v>121643.80633086851</v>
          </cell>
          <cell r="W55">
            <v>1926.51</v>
          </cell>
          <cell r="X55">
            <v>0</v>
          </cell>
          <cell r="Y55">
            <v>-6628</v>
          </cell>
          <cell r="Z55">
            <v>96796.14</v>
          </cell>
          <cell r="AA55">
            <v>288823.42</v>
          </cell>
          <cell r="AB55">
            <v>0</v>
          </cell>
          <cell r="AC55">
            <v>352020.35</v>
          </cell>
          <cell r="AD55">
            <v>-19450</v>
          </cell>
          <cell r="AE55">
            <v>-80</v>
          </cell>
          <cell r="AF55">
            <v>-2132.6999999999998</v>
          </cell>
          <cell r="AG55">
            <v>-8720.2000000000007</v>
          </cell>
          <cell r="AH55">
            <v>26162.42</v>
          </cell>
          <cell r="AI55">
            <v>52400.526740747795</v>
          </cell>
          <cell r="AJ55">
            <v>54004.883964753943</v>
          </cell>
          <cell r="AK55">
            <v>87906.194571984801</v>
          </cell>
          <cell r="AL55">
            <v>92835.317923318027</v>
          </cell>
          <cell r="AM55">
            <v>120961.48080467463</v>
          </cell>
          <cell r="AN55">
            <v>70871.623741166666</v>
          </cell>
          <cell r="AO55">
            <v>84309.275406458415</v>
          </cell>
          <cell r="AP55">
            <v>108181.6160029273</v>
          </cell>
          <cell r="AQ55">
            <v>72797.14163534304</v>
          </cell>
          <cell r="AR55">
            <v>112930.93758319337</v>
          </cell>
          <cell r="AS55">
            <v>89628.129942531057</v>
          </cell>
          <cell r="AT55">
            <v>153172.87168290091</v>
          </cell>
          <cell r="AU55">
            <v>52400.526740747795</v>
          </cell>
          <cell r="AV55">
            <v>54004.883964753943</v>
          </cell>
          <cell r="AW55">
            <v>87906.194571984801</v>
          </cell>
          <cell r="AX55">
            <v>92835.317923318027</v>
          </cell>
          <cell r="AY55">
            <v>120961.48080467463</v>
          </cell>
          <cell r="AZ55">
            <v>70871.623741166666</v>
          </cell>
          <cell r="BA55">
            <v>84309.275406458415</v>
          </cell>
          <cell r="BB55">
            <v>108181.6160029273</v>
          </cell>
          <cell r="BC55">
            <v>72797.14163534304</v>
          </cell>
          <cell r="BD55">
            <v>112930.93758319337</v>
          </cell>
          <cell r="BE55">
            <v>89628.129942531057</v>
          </cell>
          <cell r="BF55">
            <v>153172.87168290091</v>
          </cell>
          <cell r="BG55">
            <v>57164.210989906685</v>
          </cell>
          <cell r="BH55">
            <v>58914.418870640664</v>
          </cell>
          <cell r="BI55">
            <v>95897.666805801608</v>
          </cell>
          <cell r="BJ55">
            <v>101274.89227998329</v>
          </cell>
          <cell r="BK55">
            <v>131957.97905964506</v>
          </cell>
          <cell r="BL55">
            <v>77314.498626727276</v>
          </cell>
          <cell r="BM55">
            <v>91973.75498886373</v>
          </cell>
          <cell r="BN55">
            <v>118016.30836682979</v>
          </cell>
          <cell r="BO55">
            <v>79415.063602192415</v>
          </cell>
          <cell r="BP55">
            <v>123197.38645439278</v>
          </cell>
          <cell r="BQ55">
            <v>97776.141755488425</v>
          </cell>
          <cell r="BR55">
            <v>167097.67819952828</v>
          </cell>
          <cell r="BS55">
            <v>52400.526740747795</v>
          </cell>
          <cell r="BT55">
            <v>54004.883964753943</v>
          </cell>
          <cell r="BU55">
            <v>87906.194571984801</v>
          </cell>
          <cell r="BV55">
            <v>92835.317923318027</v>
          </cell>
          <cell r="BW55">
            <v>120961.48080467463</v>
          </cell>
          <cell r="BX55">
            <v>70871.623741166666</v>
          </cell>
          <cell r="BY55">
            <v>84309.275406458415</v>
          </cell>
          <cell r="BZ55">
            <v>108181.6160029273</v>
          </cell>
          <cell r="CA55">
            <v>72797.14163534304</v>
          </cell>
          <cell r="CB55">
            <v>112930.93758319337</v>
          </cell>
          <cell r="CC55">
            <v>89628.129942531057</v>
          </cell>
          <cell r="CD55">
            <v>153172.87168290091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</row>
        <row r="56">
          <cell r="B56" t="str">
            <v>General Other</v>
          </cell>
          <cell r="C56" t="str">
            <v>General Infrastructure</v>
          </cell>
          <cell r="D56" t="str">
            <v>Other</v>
          </cell>
          <cell r="E56">
            <v>0.8</v>
          </cell>
          <cell r="F56">
            <v>0.1012</v>
          </cell>
          <cell r="G56">
            <v>7</v>
          </cell>
          <cell r="H56">
            <v>0</v>
          </cell>
          <cell r="I56">
            <v>0</v>
          </cell>
          <cell r="J56">
            <v>0</v>
          </cell>
          <cell r="K56">
            <v>95.764106088435184</v>
          </cell>
          <cell r="L56">
            <v>195.90075616296792</v>
          </cell>
          <cell r="M56">
            <v>215.60921081951943</v>
          </cell>
          <cell r="N56">
            <v>5390.8048355735818</v>
          </cell>
          <cell r="O56">
            <v>559.94622102378617</v>
          </cell>
          <cell r="P56">
            <v>1074.635462936415</v>
          </cell>
          <cell r="Q56">
            <v>1909.27411450204</v>
          </cell>
          <cell r="R56">
            <v>831.41184242856434</v>
          </cell>
          <cell r="S56">
            <v>896.54942600270988</v>
          </cell>
          <cell r="T56">
            <v>-265.51161196643443</v>
          </cell>
          <cell r="U56">
            <v>3154.5404028710909</v>
          </cell>
          <cell r="V56">
            <v>786.20002153155656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4763.6842491588905</v>
          </cell>
          <cell r="AJ56">
            <v>4909.5349058867223</v>
          </cell>
          <cell r="AK56">
            <v>7991.4722338168003</v>
          </cell>
          <cell r="AL56">
            <v>8439.5743566652745</v>
          </cell>
          <cell r="AM56">
            <v>10996.498254970422</v>
          </cell>
          <cell r="AN56">
            <v>6442.8748855606063</v>
          </cell>
          <cell r="AO56">
            <v>7664.4795824053108</v>
          </cell>
          <cell r="AP56">
            <v>9834.6923639024826</v>
          </cell>
          <cell r="AQ56">
            <v>6617.9219668493679</v>
          </cell>
          <cell r="AR56">
            <v>10266.448871199398</v>
          </cell>
          <cell r="AS56">
            <v>8148.0118129573693</v>
          </cell>
          <cell r="AT56">
            <v>13924.806516627355</v>
          </cell>
          <cell r="AU56">
            <v>9146.243270805875</v>
          </cell>
          <cell r="AV56">
            <v>9426.2755982791077</v>
          </cell>
          <cell r="AW56">
            <v>15343.575543505958</v>
          </cell>
          <cell r="AX56">
            <v>16203.928751521444</v>
          </cell>
          <cell r="AY56">
            <v>21113.206271954376</v>
          </cell>
          <cell r="AZ56">
            <v>12370.278545877096</v>
          </cell>
          <cell r="BA56">
            <v>14715.751745548867</v>
          </cell>
          <cell r="BB56">
            <v>18882.546396661637</v>
          </cell>
          <cell r="BC56">
            <v>12706.367821650198</v>
          </cell>
          <cell r="BD56">
            <v>19711.516127430066</v>
          </cell>
          <cell r="BE56">
            <v>15644.130533602543</v>
          </cell>
          <cell r="BF56">
            <v>26735.539393162813</v>
          </cell>
          <cell r="BG56">
            <v>4763.6842491588905</v>
          </cell>
          <cell r="BH56">
            <v>4909.5349058867223</v>
          </cell>
          <cell r="BI56">
            <v>7991.4722338168003</v>
          </cell>
          <cell r="BJ56">
            <v>8439.5743566652745</v>
          </cell>
          <cell r="BK56">
            <v>10996.498254970422</v>
          </cell>
          <cell r="BL56">
            <v>6442.8748855606063</v>
          </cell>
          <cell r="BM56">
            <v>7664.4795824053108</v>
          </cell>
          <cell r="BN56">
            <v>9834.6923639024826</v>
          </cell>
          <cell r="BO56">
            <v>6617.9219668493679</v>
          </cell>
          <cell r="BP56">
            <v>10266.448871199398</v>
          </cell>
          <cell r="BQ56">
            <v>8148.0118129573693</v>
          </cell>
          <cell r="BR56">
            <v>13924.806516627355</v>
          </cell>
          <cell r="BS56">
            <v>4763.6842491588905</v>
          </cell>
          <cell r="BT56">
            <v>4909.5349058867223</v>
          </cell>
          <cell r="BU56">
            <v>7991.4722338168003</v>
          </cell>
          <cell r="BV56">
            <v>8439.5743566652745</v>
          </cell>
          <cell r="BW56">
            <v>10996.498254970422</v>
          </cell>
          <cell r="BX56">
            <v>6442.8748855606063</v>
          </cell>
          <cell r="BY56">
            <v>7664.4795824053108</v>
          </cell>
          <cell r="BZ56">
            <v>9834.6923639024826</v>
          </cell>
          <cell r="CA56">
            <v>6617.9219668493679</v>
          </cell>
          <cell r="CB56">
            <v>10266.448871199398</v>
          </cell>
          <cell r="CC56">
            <v>8148.0118129573693</v>
          </cell>
          <cell r="CD56">
            <v>13924.806516627355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</row>
        <row r="57">
          <cell r="B57" t="str">
            <v>Gathering Plant</v>
          </cell>
          <cell r="C57" t="str">
            <v>Gathering UFG Initiatives</v>
          </cell>
          <cell r="D57" t="str">
            <v>Gathering UFG Initiatives</v>
          </cell>
          <cell r="E57">
            <v>0</v>
          </cell>
          <cell r="F57">
            <v>0</v>
          </cell>
          <cell r="G57">
            <v>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</row>
        <row r="58">
          <cell r="B58" t="str">
            <v>Gathering Plant</v>
          </cell>
          <cell r="C58" t="str">
            <v>Gathering UFG Initiatives</v>
          </cell>
          <cell r="D58" t="str">
            <v>Gathering UFG Producer Initatives</v>
          </cell>
          <cell r="E58">
            <v>0</v>
          </cell>
          <cell r="F58">
            <v>0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</row>
        <row r="59">
          <cell r="B59" t="str">
            <v>Underground Storage Plant</v>
          </cell>
          <cell r="C59" t="str">
            <v>Storage UFG Initiatives</v>
          </cell>
          <cell r="D59" t="str">
            <v>Storage UFG Initiatives</v>
          </cell>
          <cell r="E59">
            <v>0</v>
          </cell>
          <cell r="F59">
            <v>0</v>
          </cell>
          <cell r="G59">
            <v>15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Transmission Plant</v>
          </cell>
          <cell r="C60" t="str">
            <v>Transmission UFG Initiatives</v>
          </cell>
          <cell r="D60" t="str">
            <v>Transmission UFG Initiatives</v>
          </cell>
          <cell r="E60">
            <v>0</v>
          </cell>
          <cell r="F60">
            <v>0</v>
          </cell>
          <cell r="G60">
            <v>15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</row>
        <row r="61">
          <cell r="B61" t="str">
            <v>Distribution Plant - Line Replacements</v>
          </cell>
          <cell r="C61" t="str">
            <v>Distribution UFG Initiatives</v>
          </cell>
          <cell r="D61" t="str">
            <v>Distribution UFG Initiatives</v>
          </cell>
          <cell r="E61">
            <v>0</v>
          </cell>
          <cell r="F61">
            <v>0</v>
          </cell>
          <cell r="G61">
            <v>20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14236.742193279839</v>
          </cell>
          <cell r="O61">
            <v>-15.000611585825027</v>
          </cell>
          <cell r="P61">
            <v>2366.5420219866519</v>
          </cell>
          <cell r="Q61">
            <v>-553.9451879244225</v>
          </cell>
          <cell r="R61">
            <v>6750.724705376917</v>
          </cell>
          <cell r="S61">
            <v>-215.9098563910411</v>
          </cell>
          <cell r="T61">
            <v>-647.50886181150054</v>
          </cell>
          <cell r="U61">
            <v>-269.96143624719844</v>
          </cell>
          <cell r="V61">
            <v>1210.8005339947595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General Other</v>
          </cell>
          <cell r="C62" t="str">
            <v>General UFG Initiatives</v>
          </cell>
          <cell r="D62" t="str">
            <v>General UFG Initiatives</v>
          </cell>
          <cell r="E62">
            <v>0</v>
          </cell>
          <cell r="F62">
            <v>0</v>
          </cell>
          <cell r="G62">
            <v>20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</row>
        <row r="63">
          <cell r="B63" t="str">
            <v>Distribution Plant - New Customer Facilities</v>
          </cell>
          <cell r="C63" t="str">
            <v>New Customer Facilities</v>
          </cell>
          <cell r="D63" t="str">
            <v>NMI Residential</v>
          </cell>
          <cell r="E63">
            <v>1</v>
          </cell>
          <cell r="F63">
            <v>2.52E-2</v>
          </cell>
          <cell r="G63">
            <v>7</v>
          </cell>
          <cell r="H63">
            <v>0</v>
          </cell>
          <cell r="I63">
            <v>0</v>
          </cell>
          <cell r="J63">
            <v>0</v>
          </cell>
          <cell r="K63">
            <v>-63.755994542572331</v>
          </cell>
          <cell r="L63">
            <v>-130.42305777154112</v>
          </cell>
          <cell r="M63">
            <v>-143.54417568147355</v>
          </cell>
          <cell r="N63">
            <v>4805.3485162676889</v>
          </cell>
          <cell r="O63">
            <v>2626.9920836243973</v>
          </cell>
          <cell r="P63">
            <v>13211.021595542319</v>
          </cell>
          <cell r="Q63">
            <v>15579.210407023653</v>
          </cell>
          <cell r="R63">
            <v>39920.252903746528</v>
          </cell>
          <cell r="S63">
            <v>-718.32448563267826</v>
          </cell>
          <cell r="T63">
            <v>10799.729831588425</v>
          </cell>
          <cell r="U63">
            <v>5600.6544072136312</v>
          </cell>
          <cell r="V63">
            <v>5181.1802988265263</v>
          </cell>
          <cell r="W63">
            <v>15885.47</v>
          </cell>
          <cell r="X63">
            <v>18354.75</v>
          </cell>
          <cell r="Y63">
            <v>3141.95</v>
          </cell>
          <cell r="Z63">
            <v>3854.9</v>
          </cell>
          <cell r="AA63">
            <v>2787.25</v>
          </cell>
          <cell r="AB63">
            <v>9773.32</v>
          </cell>
          <cell r="AC63">
            <v>5983.36</v>
          </cell>
          <cell r="AD63">
            <v>15335.77</v>
          </cell>
          <cell r="AE63">
            <v>9211.85</v>
          </cell>
          <cell r="AF63">
            <v>27677.14</v>
          </cell>
          <cell r="AG63">
            <v>17881.45</v>
          </cell>
          <cell r="AH63">
            <v>10234.25</v>
          </cell>
          <cell r="AI63">
            <v>7383.7105861962809</v>
          </cell>
          <cell r="AJ63">
            <v>7609.7791041244191</v>
          </cell>
          <cell r="AK63">
            <v>12386.78196241604</v>
          </cell>
          <cell r="AL63">
            <v>13081.340252831176</v>
          </cell>
          <cell r="AM63">
            <v>17044.572295204154</v>
          </cell>
          <cell r="AN63">
            <v>9986.4560726189411</v>
          </cell>
          <cell r="AO63">
            <v>11879.943352728231</v>
          </cell>
          <cell r="AP63">
            <v>15243.773164048847</v>
          </cell>
          <cell r="AQ63">
            <v>10257.77904861652</v>
          </cell>
          <cell r="AR63">
            <v>15912.995750359067</v>
          </cell>
          <cell r="AS63">
            <v>12629.418310083922</v>
          </cell>
          <cell r="AT63">
            <v>21583.450100772399</v>
          </cell>
          <cell r="AU63">
            <v>7764.5156941266432</v>
          </cell>
          <cell r="AV63">
            <v>8002.2433968730793</v>
          </cell>
          <cell r="AW63">
            <v>13025.61385960957</v>
          </cell>
          <cell r="AX63">
            <v>13755.993075243514</v>
          </cell>
          <cell r="AY63">
            <v>17923.623568507886</v>
          </cell>
          <cell r="AZ63">
            <v>10501.494336670747</v>
          </cell>
          <cell r="BA63">
            <v>12492.635718962047</v>
          </cell>
          <cell r="BB63">
            <v>16029.950603865322</v>
          </cell>
          <cell r="BC63">
            <v>10786.810436308886</v>
          </cell>
          <cell r="BD63">
            <v>16733.68745996365</v>
          </cell>
          <cell r="BE63">
            <v>13280.763856002284</v>
          </cell>
          <cell r="BF63">
            <v>22696.587993866382</v>
          </cell>
          <cell r="BG63">
            <v>8152.744527590894</v>
          </cell>
          <cell r="BH63">
            <v>8402.3587088190725</v>
          </cell>
          <cell r="BI63">
            <v>13676.899667132275</v>
          </cell>
          <cell r="BJ63">
            <v>14443.798130333276</v>
          </cell>
          <cell r="BK63">
            <v>18819.811784692163</v>
          </cell>
          <cell r="BL63">
            <v>11026.57317694421</v>
          </cell>
          <cell r="BM63">
            <v>13117.27241017708</v>
          </cell>
          <cell r="BN63">
            <v>16831.454428261699</v>
          </cell>
          <cell r="BO63">
            <v>11326.155193594386</v>
          </cell>
          <cell r="BP63">
            <v>17570.378403489107</v>
          </cell>
          <cell r="BQ63">
            <v>13944.807263529958</v>
          </cell>
          <cell r="BR63">
            <v>23831.426305435867</v>
          </cell>
          <cell r="BS63">
            <v>8152.744527590894</v>
          </cell>
          <cell r="BT63">
            <v>8402.3587088190725</v>
          </cell>
          <cell r="BU63">
            <v>13676.899667132275</v>
          </cell>
          <cell r="BV63">
            <v>14443.798130333276</v>
          </cell>
          <cell r="BW63">
            <v>18819.811784692163</v>
          </cell>
          <cell r="BX63">
            <v>11026.57317694421</v>
          </cell>
          <cell r="BY63">
            <v>13117.27241017708</v>
          </cell>
          <cell r="BZ63">
            <v>16831.454428261699</v>
          </cell>
          <cell r="CA63">
            <v>11326.155193594386</v>
          </cell>
          <cell r="CB63">
            <v>17570.378403489107</v>
          </cell>
          <cell r="CC63">
            <v>13944.807263529958</v>
          </cell>
          <cell r="CD63">
            <v>23831.426305435867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</row>
        <row r="64">
          <cell r="B64" t="str">
            <v>Distribution Plant - New Customer Facilities</v>
          </cell>
          <cell r="C64" t="str">
            <v>New Customer Facilities</v>
          </cell>
          <cell r="D64" t="str">
            <v>NMI Commercial</v>
          </cell>
          <cell r="E64">
            <v>1</v>
          </cell>
          <cell r="F64">
            <v>1.95E-2</v>
          </cell>
          <cell r="G64">
            <v>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9773.2099999999991</v>
          </cell>
          <cell r="X64">
            <v>20284.150000000001</v>
          </cell>
          <cell r="Y64">
            <v>2263.54</v>
          </cell>
          <cell r="Z64">
            <v>13655.119999999999</v>
          </cell>
          <cell r="AA64">
            <v>18377.66</v>
          </cell>
          <cell r="AB64">
            <v>12017.14</v>
          </cell>
          <cell r="AC64">
            <v>3864.69</v>
          </cell>
          <cell r="AD64">
            <v>1018.51</v>
          </cell>
          <cell r="AE64">
            <v>981.06</v>
          </cell>
          <cell r="AF64">
            <v>685.09</v>
          </cell>
          <cell r="AG64">
            <v>286.85000000000002</v>
          </cell>
          <cell r="AH64">
            <v>458.33</v>
          </cell>
          <cell r="AI64">
            <v>952.73684983177816</v>
          </cell>
          <cell r="AJ64">
            <v>981.90698117734439</v>
          </cell>
          <cell r="AK64">
            <v>1598.2944467633599</v>
          </cell>
          <cell r="AL64">
            <v>1687.9148713330549</v>
          </cell>
          <cell r="AM64">
            <v>2199.2996509940845</v>
          </cell>
          <cell r="AN64">
            <v>1288.5749771121214</v>
          </cell>
          <cell r="AO64">
            <v>1532.8959164810622</v>
          </cell>
          <cell r="AP64">
            <v>1966.9384727804963</v>
          </cell>
          <cell r="AQ64">
            <v>1323.5843933698734</v>
          </cell>
          <cell r="AR64">
            <v>2053.2897742398795</v>
          </cell>
          <cell r="AS64">
            <v>1629.6023625914738</v>
          </cell>
          <cell r="AT64">
            <v>2784.9613033254709</v>
          </cell>
          <cell r="AU64">
            <v>4235.2125513994015</v>
          </cell>
          <cell r="AV64">
            <v>4364.8828863114231</v>
          </cell>
          <cell r="AW64">
            <v>7104.9174837305263</v>
          </cell>
          <cell r="AX64">
            <v>7503.3082325152855</v>
          </cell>
          <cell r="AY64">
            <v>9776.5731301598153</v>
          </cell>
          <cell r="AZ64">
            <v>5728.1178086562386</v>
          </cell>
          <cell r="BA64">
            <v>6814.2006122842631</v>
          </cell>
          <cell r="BB64">
            <v>8743.655196312815</v>
          </cell>
          <cell r="BC64">
            <v>5883.745586859819</v>
          </cell>
          <cell r="BD64">
            <v>9127.5136729058286</v>
          </cell>
          <cell r="BE64">
            <v>7244.0909376562304</v>
          </cell>
          <cell r="BF64">
            <v>12380.021901208358</v>
          </cell>
          <cell r="BG64">
            <v>4446.9183013268212</v>
          </cell>
          <cell r="BH64">
            <v>4583.0704727848779</v>
          </cell>
          <cell r="BI64">
            <v>7460.0712961569179</v>
          </cell>
          <cell r="BJ64">
            <v>7878.37642024446</v>
          </cell>
          <cell r="BK64">
            <v>10265.275107007908</v>
          </cell>
          <cell r="BL64">
            <v>6014.4494771703685</v>
          </cell>
          <cell r="BM64">
            <v>7154.8223480936867</v>
          </cell>
          <cell r="BN64">
            <v>9180.7246604724223</v>
          </cell>
          <cell r="BO64">
            <v>6177.8566277417513</v>
          </cell>
          <cell r="BP64">
            <v>9583.7710870601222</v>
          </cell>
          <cell r="BQ64">
            <v>7606.2016194429552</v>
          </cell>
          <cell r="BR64">
            <v>12998.862582497703</v>
          </cell>
          <cell r="BS64">
            <v>9116.2149107728783</v>
          </cell>
          <cell r="BT64">
            <v>9395.3278540463616</v>
          </cell>
          <cell r="BU64">
            <v>15293.200499132872</v>
          </cell>
          <cell r="BV64">
            <v>16150.729050606769</v>
          </cell>
          <cell r="BW64">
            <v>21043.888745554344</v>
          </cell>
          <cell r="BX64">
            <v>12329.665239748478</v>
          </cell>
          <cell r="BY64">
            <v>14667.437932053219</v>
          </cell>
          <cell r="BZ64">
            <v>18820.552429876541</v>
          </cell>
          <cell r="CA64">
            <v>12664.651088739965</v>
          </cell>
          <cell r="CB64">
            <v>19646.800540325574</v>
          </cell>
          <cell r="CC64">
            <v>15592.768726338387</v>
          </cell>
          <cell r="CD64">
            <v>26647.762982804605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</row>
        <row r="65">
          <cell r="B65" t="str">
            <v>Distribution Plant - New Customer Facilities</v>
          </cell>
          <cell r="C65" t="str">
            <v>New Customer Facilities</v>
          </cell>
          <cell r="D65" t="str">
            <v>NMI Industrial</v>
          </cell>
          <cell r="E65">
            <v>1</v>
          </cell>
          <cell r="F65">
            <v>1.95E-2</v>
          </cell>
          <cell r="G65">
            <v>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</row>
        <row r="66">
          <cell r="B66" t="str">
            <v>Distribution Plant - New Customer Facilities</v>
          </cell>
          <cell r="C66" t="str">
            <v>New Customer Facilities</v>
          </cell>
          <cell r="D66" t="str">
            <v>NMC Residential</v>
          </cell>
          <cell r="E66">
            <v>1</v>
          </cell>
          <cell r="F66">
            <v>1.95E-2</v>
          </cell>
          <cell r="G66">
            <v>7</v>
          </cell>
          <cell r="H66">
            <v>0</v>
          </cell>
          <cell r="I66">
            <v>0</v>
          </cell>
          <cell r="J66">
            <v>0</v>
          </cell>
          <cell r="K66">
            <v>7882.5829824043212</v>
          </cell>
          <cell r="L66">
            <v>16125.080991664297</v>
          </cell>
          <cell r="M66">
            <v>17747.333165581695</v>
          </cell>
          <cell r="N66">
            <v>15232.648039735555</v>
          </cell>
          <cell r="O66">
            <v>18749.223775241189</v>
          </cell>
          <cell r="P66">
            <v>35118.680777436603</v>
          </cell>
          <cell r="Q66">
            <v>8798.791845705884</v>
          </cell>
          <cell r="R66">
            <v>17749.160004137055</v>
          </cell>
          <cell r="S66">
            <v>14286.896824291005</v>
          </cell>
          <cell r="T66">
            <v>40943.823975164647</v>
          </cell>
          <cell r="U66">
            <v>43341.250547874108</v>
          </cell>
          <cell r="V66">
            <v>39532.942741402308</v>
          </cell>
          <cell r="W66">
            <v>9182.06</v>
          </cell>
          <cell r="X66">
            <v>6593.71</v>
          </cell>
          <cell r="Y66">
            <v>14324.65</v>
          </cell>
          <cell r="Z66">
            <v>34314.99</v>
          </cell>
          <cell r="AA66">
            <v>27109.47</v>
          </cell>
          <cell r="AB66">
            <v>33560.699999999997</v>
          </cell>
          <cell r="AC66">
            <v>36290.81</v>
          </cell>
          <cell r="AD66">
            <v>43034.87</v>
          </cell>
          <cell r="AE66">
            <v>50084.61</v>
          </cell>
          <cell r="AF66">
            <v>74298.36</v>
          </cell>
          <cell r="AG66">
            <v>49347.02</v>
          </cell>
          <cell r="AH66">
            <v>33906.22</v>
          </cell>
          <cell r="AI66">
            <v>9765.5527107757262</v>
          </cell>
          <cell r="AJ66">
            <v>10064.546557067781</v>
          </cell>
          <cell r="AK66">
            <v>16382.51807932444</v>
          </cell>
          <cell r="AL66">
            <v>17301.127431163812</v>
          </cell>
          <cell r="AM66">
            <v>22542.821422689365</v>
          </cell>
          <cell r="AN66">
            <v>13207.893515399244</v>
          </cell>
          <cell r="AO66">
            <v>15712.183143930886</v>
          </cell>
          <cell r="AP66">
            <v>20161.119346000087</v>
          </cell>
          <cell r="AQ66">
            <v>13566.740032041203</v>
          </cell>
          <cell r="AR66">
            <v>21046.220185958766</v>
          </cell>
          <cell r="AS66">
            <v>16703.424216562606</v>
          </cell>
          <cell r="AT66">
            <v>28545.853359086079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</row>
        <row r="67">
          <cell r="B67" t="str">
            <v>Distribution Plant - New Customer Facilities</v>
          </cell>
          <cell r="C67" t="str">
            <v>New Customer Facilities</v>
          </cell>
          <cell r="D67" t="str">
            <v>NMC Commercial</v>
          </cell>
          <cell r="E67">
            <v>1</v>
          </cell>
          <cell r="F67">
            <v>1.95E-2</v>
          </cell>
          <cell r="G67">
            <v>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6445.15</v>
          </cell>
          <cell r="X67">
            <v>19604.04</v>
          </cell>
          <cell r="Y67">
            <v>190.72</v>
          </cell>
          <cell r="Z67">
            <v>12898.13</v>
          </cell>
          <cell r="AA67">
            <v>0</v>
          </cell>
          <cell r="AB67">
            <v>0</v>
          </cell>
          <cell r="AC67">
            <v>-17824.650000000001</v>
          </cell>
          <cell r="AD67">
            <v>4560.7299999999996</v>
          </cell>
          <cell r="AE67">
            <v>4550.8100000000004</v>
          </cell>
          <cell r="AF67">
            <v>6209.31</v>
          </cell>
          <cell r="AG67">
            <v>15906.09</v>
          </cell>
          <cell r="AH67">
            <v>5403.65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</row>
        <row r="68">
          <cell r="B68" t="str">
            <v>Distribution Plant - New Customer Facilities</v>
          </cell>
          <cell r="C68" t="str">
            <v>New Customer Facilities</v>
          </cell>
          <cell r="D68" t="str">
            <v>NMC Industrial</v>
          </cell>
          <cell r="E68">
            <v>1</v>
          </cell>
          <cell r="F68">
            <v>1.95E-2</v>
          </cell>
          <cell r="G68">
            <v>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</row>
        <row r="69">
          <cell r="B69" t="str">
            <v>Distribution Plant - New Customer Facilities</v>
          </cell>
          <cell r="C69" t="str">
            <v>New Customer Facilities</v>
          </cell>
          <cell r="D69" t="str">
            <v>MLE Residential</v>
          </cell>
          <cell r="E69">
            <v>1</v>
          </cell>
          <cell r="F69">
            <v>1.95E-2</v>
          </cell>
          <cell r="G69">
            <v>7</v>
          </cell>
          <cell r="H69">
            <v>0</v>
          </cell>
          <cell r="I69">
            <v>0</v>
          </cell>
          <cell r="J69">
            <v>0</v>
          </cell>
          <cell r="K69">
            <v>60211.941931652771</v>
          </cell>
          <cell r="L69">
            <v>123173.13277647739</v>
          </cell>
          <cell r="M69">
            <v>135564.87719736746</v>
          </cell>
          <cell r="N69">
            <v>14947.752454016649</v>
          </cell>
          <cell r="O69">
            <v>13911.916665552941</v>
          </cell>
          <cell r="P69">
            <v>57876.602459614456</v>
          </cell>
          <cell r="Q69">
            <v>-4384.909934530966</v>
          </cell>
          <cell r="R69">
            <v>21674.979149958119</v>
          </cell>
          <cell r="S69">
            <v>47725.111507115071</v>
          </cell>
          <cell r="T69">
            <v>35222.226734719938</v>
          </cell>
          <cell r="U69">
            <v>228154.9696838432</v>
          </cell>
          <cell r="V69">
            <v>436406.20506909618</v>
          </cell>
          <cell r="W69">
            <v>11881.779999999999</v>
          </cell>
          <cell r="X69">
            <v>5717.28</v>
          </cell>
          <cell r="Y69">
            <v>61163.119999999995</v>
          </cell>
          <cell r="Z69">
            <v>19254.05</v>
          </cell>
          <cell r="AA69">
            <v>7095.39</v>
          </cell>
          <cell r="AB69">
            <v>52956.74</v>
          </cell>
          <cell r="AC69">
            <v>39915.47</v>
          </cell>
          <cell r="AD69">
            <v>19524.099999999999</v>
          </cell>
          <cell r="AE69">
            <v>16178.33</v>
          </cell>
          <cell r="AF69">
            <v>42229.79</v>
          </cell>
          <cell r="AG69">
            <v>19736.849999999999</v>
          </cell>
          <cell r="AH69">
            <v>20894.240000000002</v>
          </cell>
          <cell r="AI69">
            <v>11909.210622897226</v>
          </cell>
          <cell r="AJ69">
            <v>12273.837264716805</v>
          </cell>
          <cell r="AK69">
            <v>19978.680584541999</v>
          </cell>
          <cell r="AL69">
            <v>21098.935891663186</v>
          </cell>
          <cell r="AM69">
            <v>27491.245637426055</v>
          </cell>
          <cell r="AN69">
            <v>16107.187213901516</v>
          </cell>
          <cell r="AO69">
            <v>19161.198956013275</v>
          </cell>
          <cell r="AP69">
            <v>24586.730909756207</v>
          </cell>
          <cell r="AQ69">
            <v>16544.80491712342</v>
          </cell>
          <cell r="AR69">
            <v>25666.122177998495</v>
          </cell>
          <cell r="AS69">
            <v>20370.029532393422</v>
          </cell>
          <cell r="AT69">
            <v>34812.01629156839</v>
          </cell>
          <cell r="AU69">
            <v>16672.894872056117</v>
          </cell>
          <cell r="AV69">
            <v>17183.372170603529</v>
          </cell>
          <cell r="AW69">
            <v>27970.152818358802</v>
          </cell>
          <cell r="AX69">
            <v>29538.510248328461</v>
          </cell>
          <cell r="AY69">
            <v>38487.743892396473</v>
          </cell>
          <cell r="AZ69">
            <v>22550.062099462124</v>
          </cell>
          <cell r="BA69">
            <v>26825.678538418586</v>
          </cell>
          <cell r="BB69">
            <v>34421.423273658686</v>
          </cell>
          <cell r="BC69">
            <v>23162.726883972788</v>
          </cell>
          <cell r="BD69">
            <v>35932.57104919789</v>
          </cell>
          <cell r="BE69">
            <v>28518.04134535079</v>
          </cell>
          <cell r="BF69">
            <v>48736.822808195742</v>
          </cell>
          <cell r="BG69">
            <v>17046.642105402927</v>
          </cell>
          <cell r="BH69">
            <v>17568.562496435625</v>
          </cell>
          <cell r="BI69">
            <v>28597.144550290705</v>
          </cell>
          <cell r="BJ69">
            <v>30200.658997373965</v>
          </cell>
          <cell r="BK69">
            <v>39350.502753885645</v>
          </cell>
          <cell r="BL69">
            <v>23055.554600083484</v>
          </cell>
          <cell r="BM69">
            <v>27427.01521170311</v>
          </cell>
          <cell r="BN69">
            <v>35193.029633268801</v>
          </cell>
          <cell r="BO69">
            <v>23681.953158479067</v>
          </cell>
          <cell r="BP69">
            <v>36738.051988154904</v>
          </cell>
          <cell r="BQ69">
            <v>29157.314796967075</v>
          </cell>
          <cell r="BR69">
            <v>49829.32970795469</v>
          </cell>
          <cell r="BS69">
            <v>17046.642105402927</v>
          </cell>
          <cell r="BT69">
            <v>17568.562496435625</v>
          </cell>
          <cell r="BU69">
            <v>28597.144550290705</v>
          </cell>
          <cell r="BV69">
            <v>30200.658997373965</v>
          </cell>
          <cell r="BW69">
            <v>39350.502753885645</v>
          </cell>
          <cell r="BX69">
            <v>23055.554600083484</v>
          </cell>
          <cell r="BY69">
            <v>27427.01521170311</v>
          </cell>
          <cell r="BZ69">
            <v>35193.029633268801</v>
          </cell>
          <cell r="CA69">
            <v>23681.953158479067</v>
          </cell>
          <cell r="CB69">
            <v>36738.051988154904</v>
          </cell>
          <cell r="CC69">
            <v>29157.314796967075</v>
          </cell>
          <cell r="CD69">
            <v>49829.32970795469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</row>
        <row r="70">
          <cell r="B70" t="str">
            <v>Distribution Plant - New Customer Facilities</v>
          </cell>
          <cell r="C70" t="str">
            <v>New Customer Facilities</v>
          </cell>
          <cell r="D70" t="str">
            <v>MLE Commercial</v>
          </cell>
          <cell r="E70">
            <v>1</v>
          </cell>
          <cell r="F70">
            <v>1.95E-2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2407.23</v>
          </cell>
          <cell r="AA70">
            <v>0</v>
          </cell>
          <cell r="AB70">
            <v>0</v>
          </cell>
          <cell r="AC70">
            <v>4402.5200000000004</v>
          </cell>
          <cell r="AD70">
            <v>13497.81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1190.9210622897226</v>
          </cell>
          <cell r="AJ70">
            <v>1227.3837264716806</v>
          </cell>
          <cell r="AK70">
            <v>1997.8680584542001</v>
          </cell>
          <cell r="AL70">
            <v>2109.8935891663186</v>
          </cell>
          <cell r="AM70">
            <v>2749.1245637426055</v>
          </cell>
          <cell r="AN70">
            <v>1610.7187213901516</v>
          </cell>
          <cell r="AO70">
            <v>1916.1198956013277</v>
          </cell>
          <cell r="AP70">
            <v>2458.6730909756207</v>
          </cell>
          <cell r="AQ70">
            <v>1654.480491712342</v>
          </cell>
          <cell r="AR70">
            <v>2566.6122177998495</v>
          </cell>
          <cell r="AS70">
            <v>2037.0029532393423</v>
          </cell>
          <cell r="AT70">
            <v>3481.2016291568389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</row>
        <row r="71">
          <cell r="B71" t="str">
            <v>Distribution Plant - New Customer Facilities</v>
          </cell>
          <cell r="C71" t="str">
            <v>New Customer Facilities</v>
          </cell>
          <cell r="D71" t="str">
            <v>MLE Industrial</v>
          </cell>
          <cell r="E71">
            <v>1</v>
          </cell>
          <cell r="F71">
            <v>1.95E-2</v>
          </cell>
          <cell r="G71">
            <v>7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532.78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</row>
        <row r="72">
          <cell r="B72" t="str">
            <v>Gathering Plant - PA PES</v>
          </cell>
          <cell r="C72" t="str">
            <v xml:space="preserve">PA PES </v>
          </cell>
          <cell r="D72" t="str">
            <v>PA Production Enhancement Project (PEP)</v>
          </cell>
          <cell r="E72">
            <v>0.2</v>
          </cell>
          <cell r="F72">
            <v>2.1700000000000001E-2</v>
          </cell>
          <cell r="G72">
            <v>7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Underground Storage Plant - Rager Mtn</v>
          </cell>
          <cell r="C73" t="str">
            <v>Rager Mtn</v>
          </cell>
          <cell r="D73" t="str">
            <v>Rager Mountain</v>
          </cell>
          <cell r="E73">
            <v>0</v>
          </cell>
          <cell r="F73">
            <v>1.9400000000000001E-2</v>
          </cell>
          <cell r="G73">
            <v>15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</row>
        <row r="74">
          <cell r="B74" t="str">
            <v>Sustaining IT</v>
          </cell>
          <cell r="C74" t="str">
            <v>IT - Infrastructure / Telecom</v>
          </cell>
          <cell r="D74" t="str">
            <v>Infrastructure / Telecom</v>
          </cell>
          <cell r="E74">
            <v>1</v>
          </cell>
          <cell r="F74">
            <v>0.1157</v>
          </cell>
          <cell r="G74">
            <v>5</v>
          </cell>
          <cell r="H74">
            <v>0</v>
          </cell>
          <cell r="I74">
            <v>0</v>
          </cell>
          <cell r="J74">
            <v>0</v>
          </cell>
          <cell r="K74">
            <v>767.15376290409495</v>
          </cell>
          <cell r="L74">
            <v>1569.3354053489929</v>
          </cell>
          <cell r="M74">
            <v>1727.2172649346287</v>
          </cell>
          <cell r="N74">
            <v>2866.1973144173548</v>
          </cell>
          <cell r="O74">
            <v>168.77697902905402</v>
          </cell>
          <cell r="P74">
            <v>1181.2425464030512</v>
          </cell>
          <cell r="Q74">
            <v>-276.49778380113275</v>
          </cell>
          <cell r="R74">
            <v>87.124362922417276</v>
          </cell>
          <cell r="S74">
            <v>-76.665552665681389</v>
          </cell>
          <cell r="T74">
            <v>-229.91828893997717</v>
          </cell>
          <cell r="U74">
            <v>-95.858257952002532</v>
          </cell>
          <cell r="V74">
            <v>429.93262863594373</v>
          </cell>
          <cell r="W74">
            <v>157900.31</v>
          </cell>
          <cell r="X74">
            <v>0</v>
          </cell>
          <cell r="Y74">
            <v>2426.0500000000002</v>
          </cell>
          <cell r="Z74">
            <v>227098.48</v>
          </cell>
          <cell r="AA74">
            <v>58282.14</v>
          </cell>
          <cell r="AB74">
            <v>96580.1</v>
          </cell>
          <cell r="AC74">
            <v>7187.19</v>
          </cell>
          <cell r="AD74">
            <v>5126.47</v>
          </cell>
          <cell r="AE74">
            <v>22206.37</v>
          </cell>
          <cell r="AF74">
            <v>1368.63</v>
          </cell>
          <cell r="AG74">
            <v>36834</v>
          </cell>
          <cell r="AH74">
            <v>78027.03</v>
          </cell>
          <cell r="AI74">
            <v>58333.333333333328</v>
          </cell>
          <cell r="AJ74">
            <v>58333.333333333328</v>
          </cell>
          <cell r="AK74">
            <v>58333.333333333328</v>
          </cell>
          <cell r="AL74">
            <v>58333.333333333328</v>
          </cell>
          <cell r="AM74">
            <v>58333.333333333328</v>
          </cell>
          <cell r="AN74">
            <v>58333.333333333328</v>
          </cell>
          <cell r="AO74">
            <v>58333.333333333328</v>
          </cell>
          <cell r="AP74">
            <v>58333.333333333328</v>
          </cell>
          <cell r="AQ74">
            <v>58333.333333333328</v>
          </cell>
          <cell r="AR74">
            <v>58333.333333333328</v>
          </cell>
          <cell r="AS74">
            <v>58333.333333333328</v>
          </cell>
          <cell r="AT74">
            <v>58333.333333333328</v>
          </cell>
          <cell r="AU74">
            <v>73958.333333333328</v>
          </cell>
          <cell r="AV74">
            <v>73958.333333333328</v>
          </cell>
          <cell r="AW74">
            <v>73958.333333333328</v>
          </cell>
          <cell r="AX74">
            <v>73958.333333333328</v>
          </cell>
          <cell r="AY74">
            <v>73958.333333333328</v>
          </cell>
          <cell r="AZ74">
            <v>73958.333333333328</v>
          </cell>
          <cell r="BA74">
            <v>73958.333333333328</v>
          </cell>
          <cell r="BB74">
            <v>73958.333333333328</v>
          </cell>
          <cell r="BC74">
            <v>73958.333333333328</v>
          </cell>
          <cell r="BD74">
            <v>73958.333333333328</v>
          </cell>
          <cell r="BE74">
            <v>73958.333333333328</v>
          </cell>
          <cell r="BF74">
            <v>73958.333333333328</v>
          </cell>
          <cell r="BG74">
            <v>81770.833333333328</v>
          </cell>
          <cell r="BH74">
            <v>81770.833333333328</v>
          </cell>
          <cell r="BI74">
            <v>81770.833333333328</v>
          </cell>
          <cell r="BJ74">
            <v>81770.833333333328</v>
          </cell>
          <cell r="BK74">
            <v>81770.833333333328</v>
          </cell>
          <cell r="BL74">
            <v>81770.833333333328</v>
          </cell>
          <cell r="BM74">
            <v>81770.833333333328</v>
          </cell>
          <cell r="BN74">
            <v>81770.833333333328</v>
          </cell>
          <cell r="BO74">
            <v>81770.833333333328</v>
          </cell>
          <cell r="BP74">
            <v>81770.833333333328</v>
          </cell>
          <cell r="BQ74">
            <v>81770.833333333328</v>
          </cell>
          <cell r="BR74">
            <v>81770.833333333328</v>
          </cell>
          <cell r="BS74">
            <v>68750</v>
          </cell>
          <cell r="BT74">
            <v>68750</v>
          </cell>
          <cell r="BU74">
            <v>68750</v>
          </cell>
          <cell r="BV74">
            <v>68750</v>
          </cell>
          <cell r="BW74">
            <v>68750</v>
          </cell>
          <cell r="BX74">
            <v>68750</v>
          </cell>
          <cell r="BY74">
            <v>68750</v>
          </cell>
          <cell r="BZ74">
            <v>68750</v>
          </cell>
          <cell r="CA74">
            <v>68750</v>
          </cell>
          <cell r="CB74">
            <v>68750</v>
          </cell>
          <cell r="CC74">
            <v>68750</v>
          </cell>
          <cell r="CD74">
            <v>68750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</row>
        <row r="75">
          <cell r="B75" t="str">
            <v>Sustaining IT</v>
          </cell>
          <cell r="C75" t="str">
            <v>IT - Hardware / Software</v>
          </cell>
          <cell r="D75" t="str">
            <v>Hardware &amp; Related Software</v>
          </cell>
          <cell r="E75">
            <v>1</v>
          </cell>
          <cell r="F75">
            <v>0.1157</v>
          </cell>
          <cell r="G75">
            <v>5</v>
          </cell>
          <cell r="H75">
            <v>0</v>
          </cell>
          <cell r="I75">
            <v>0</v>
          </cell>
          <cell r="J75">
            <v>0</v>
          </cell>
          <cell r="K75">
            <v>12239.849809428122</v>
          </cell>
          <cell r="L75">
            <v>25038.565397079339</v>
          </cell>
          <cell r="M75">
            <v>27557.552257869829</v>
          </cell>
          <cell r="N75">
            <v>210276.19455877121</v>
          </cell>
          <cell r="O75">
            <v>15034.391920255963</v>
          </cell>
          <cell r="P75">
            <v>-246465.65362357907</v>
          </cell>
          <cell r="Q75">
            <v>-1458.6695715164169</v>
          </cell>
          <cell r="R75">
            <v>46284.463627507314</v>
          </cell>
          <cell r="S75">
            <v>10523.875488074162</v>
          </cell>
          <cell r="T75">
            <v>27841.689721200673</v>
          </cell>
          <cell r="U75">
            <v>667.30165171939007</v>
          </cell>
          <cell r="V75">
            <v>7132.2385926585703</v>
          </cell>
          <cell r="W75">
            <v>20351.77</v>
          </cell>
          <cell r="X75">
            <v>42113.51</v>
          </cell>
          <cell r="Y75">
            <v>47177.74</v>
          </cell>
          <cell r="Z75">
            <v>22623.71</v>
          </cell>
          <cell r="AA75">
            <v>1520.1499999999996</v>
          </cell>
          <cell r="AB75">
            <v>0</v>
          </cell>
          <cell r="AC75">
            <v>56.690000000002328</v>
          </cell>
          <cell r="AD75">
            <v>0</v>
          </cell>
          <cell r="AE75">
            <v>0</v>
          </cell>
          <cell r="AF75">
            <v>21197.74</v>
          </cell>
          <cell r="AG75">
            <v>4005.91</v>
          </cell>
          <cell r="AH75">
            <v>142.46</v>
          </cell>
          <cell r="AI75">
            <v>10416.666666666668</v>
          </cell>
          <cell r="AJ75">
            <v>10416.666666666668</v>
          </cell>
          <cell r="AK75">
            <v>10416.666666666668</v>
          </cell>
          <cell r="AL75">
            <v>10416.666666666668</v>
          </cell>
          <cell r="AM75">
            <v>10416.666666666668</v>
          </cell>
          <cell r="AN75">
            <v>10416.666666666668</v>
          </cell>
          <cell r="AO75">
            <v>10416.666666666668</v>
          </cell>
          <cell r="AP75">
            <v>10416.666666666668</v>
          </cell>
          <cell r="AQ75">
            <v>10416.666666666668</v>
          </cell>
          <cell r="AR75">
            <v>10416.666666666668</v>
          </cell>
          <cell r="AS75">
            <v>10416.666666666668</v>
          </cell>
          <cell r="AT75">
            <v>10416.666666666668</v>
          </cell>
          <cell r="AU75">
            <v>10416.666666666668</v>
          </cell>
          <cell r="AV75">
            <v>10416.666666666668</v>
          </cell>
          <cell r="AW75">
            <v>10416.666666666668</v>
          </cell>
          <cell r="AX75">
            <v>10416.666666666668</v>
          </cell>
          <cell r="AY75">
            <v>10416.666666666668</v>
          </cell>
          <cell r="AZ75">
            <v>10416.666666666668</v>
          </cell>
          <cell r="BA75">
            <v>10416.666666666668</v>
          </cell>
          <cell r="BB75">
            <v>10416.666666666668</v>
          </cell>
          <cell r="BC75">
            <v>10416.666666666668</v>
          </cell>
          <cell r="BD75">
            <v>10416.666666666668</v>
          </cell>
          <cell r="BE75">
            <v>10416.666666666668</v>
          </cell>
          <cell r="BF75">
            <v>10416.666666666668</v>
          </cell>
          <cell r="BG75">
            <v>10416.666666666668</v>
          </cell>
          <cell r="BH75">
            <v>10416.666666666668</v>
          </cell>
          <cell r="BI75">
            <v>10416.666666666668</v>
          </cell>
          <cell r="BJ75">
            <v>10416.666666666668</v>
          </cell>
          <cell r="BK75">
            <v>10416.666666666668</v>
          </cell>
          <cell r="BL75">
            <v>10416.666666666668</v>
          </cell>
          <cell r="BM75">
            <v>10416.666666666668</v>
          </cell>
          <cell r="BN75">
            <v>10416.666666666668</v>
          </cell>
          <cell r="BO75">
            <v>10416.666666666668</v>
          </cell>
          <cell r="BP75">
            <v>10416.666666666668</v>
          </cell>
          <cell r="BQ75">
            <v>10416.666666666668</v>
          </cell>
          <cell r="BR75">
            <v>10416.666666666668</v>
          </cell>
          <cell r="BS75">
            <v>10416.666666666668</v>
          </cell>
          <cell r="BT75">
            <v>10416.666666666668</v>
          </cell>
          <cell r="BU75">
            <v>10416.666666666668</v>
          </cell>
          <cell r="BV75">
            <v>10416.666666666668</v>
          </cell>
          <cell r="BW75">
            <v>10416.666666666668</v>
          </cell>
          <cell r="BX75">
            <v>10416.666666666668</v>
          </cell>
          <cell r="BY75">
            <v>10416.666666666668</v>
          </cell>
          <cell r="BZ75">
            <v>10416.666666666668</v>
          </cell>
          <cell r="CA75">
            <v>10416.666666666668</v>
          </cell>
          <cell r="CB75">
            <v>10416.666666666668</v>
          </cell>
          <cell r="CC75">
            <v>10416.666666666668</v>
          </cell>
          <cell r="CD75">
            <v>10416.666666666668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</row>
        <row r="76">
          <cell r="B76" t="str">
            <v>Sustaining IT</v>
          </cell>
          <cell r="C76" t="str">
            <v>General Information Technology</v>
          </cell>
          <cell r="D76" t="str">
            <v>Gen Intangibles = IT Software Only</v>
          </cell>
          <cell r="E76">
            <v>1</v>
          </cell>
          <cell r="F76">
            <v>0.1157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</row>
        <row r="77">
          <cell r="B77" t="str">
            <v>Sustaining IT</v>
          </cell>
          <cell r="C77" t="str">
            <v>General Information Technology</v>
          </cell>
          <cell r="D77" t="str">
            <v>Gen Intangibles = Operations Initiatives</v>
          </cell>
          <cell r="E77">
            <v>1</v>
          </cell>
          <cell r="F77">
            <v>0.1157</v>
          </cell>
          <cell r="G77">
            <v>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</row>
        <row r="80">
          <cell r="B80" t="str">
            <v>CS Project</v>
          </cell>
          <cell r="C80" t="str">
            <v>Customer Service Project Capital</v>
          </cell>
          <cell r="D80" t="str">
            <v>Customer Service Project Capital</v>
          </cell>
          <cell r="E80">
            <v>1</v>
          </cell>
          <cell r="F80">
            <v>0.2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B81" t="str">
            <v>IT Project</v>
          </cell>
          <cell r="C81" t="str">
            <v>IT Project Capital - Internal Labor</v>
          </cell>
          <cell r="D81" t="str">
            <v>IT Project Capital - Internal Labor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39465.47</v>
          </cell>
          <cell r="X81">
            <v>4652</v>
          </cell>
          <cell r="Y81">
            <v>61550.580000000009</v>
          </cell>
          <cell r="Z81">
            <v>102892.5</v>
          </cell>
          <cell r="AA81">
            <v>67164.83</v>
          </cell>
          <cell r="AB81">
            <v>4277.8899999999994</v>
          </cell>
          <cell r="AC81">
            <v>35000</v>
          </cell>
          <cell r="AD81">
            <v>35000</v>
          </cell>
          <cell r="AE81">
            <v>35000</v>
          </cell>
          <cell r="AF81">
            <v>17112.23</v>
          </cell>
          <cell r="AG81">
            <v>858.80000000000007</v>
          </cell>
          <cell r="AH81">
            <v>253.74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6250</v>
          </cell>
          <cell r="AV81">
            <v>6250</v>
          </cell>
          <cell r="AW81">
            <v>6250</v>
          </cell>
          <cell r="AX81">
            <v>6250</v>
          </cell>
          <cell r="AY81">
            <v>6250</v>
          </cell>
          <cell r="AZ81">
            <v>6250</v>
          </cell>
          <cell r="BA81">
            <v>18750</v>
          </cell>
          <cell r="BB81">
            <v>12500</v>
          </cell>
          <cell r="BC81">
            <v>12500</v>
          </cell>
          <cell r="BD81">
            <v>12500</v>
          </cell>
          <cell r="BE81">
            <v>12500</v>
          </cell>
          <cell r="BF81">
            <v>12500</v>
          </cell>
          <cell r="BG81">
            <v>12500</v>
          </cell>
          <cell r="BH81">
            <v>12500</v>
          </cell>
          <cell r="BI81">
            <v>12500</v>
          </cell>
          <cell r="BJ81">
            <v>6250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</row>
        <row r="82">
          <cell r="B82" t="str">
            <v>IT Project</v>
          </cell>
          <cell r="C82" t="str">
            <v>IT Project Capital - External Labor</v>
          </cell>
          <cell r="D82" t="str">
            <v>IT Project Capital - External Labor</v>
          </cell>
          <cell r="E82">
            <v>1</v>
          </cell>
          <cell r="F82">
            <v>0</v>
          </cell>
          <cell r="G82">
            <v>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359325.98</v>
          </cell>
          <cell r="X82">
            <v>142792</v>
          </cell>
          <cell r="Y82">
            <v>324471.38</v>
          </cell>
          <cell r="Z82">
            <v>391620.05</v>
          </cell>
          <cell r="AA82">
            <v>532845</v>
          </cell>
          <cell r="AB82">
            <v>600000</v>
          </cell>
          <cell r="AC82">
            <v>153756</v>
          </cell>
          <cell r="AD82">
            <v>854498.29</v>
          </cell>
          <cell r="AE82">
            <v>630649.63</v>
          </cell>
          <cell r="AF82">
            <v>637560.94000000006</v>
          </cell>
          <cell r="AG82">
            <v>743218.6</v>
          </cell>
          <cell r="AH82">
            <v>485376.56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93750</v>
          </cell>
          <cell r="AV82">
            <v>93750</v>
          </cell>
          <cell r="AW82">
            <v>93750</v>
          </cell>
          <cell r="AX82">
            <v>93750</v>
          </cell>
          <cell r="AY82">
            <v>93750</v>
          </cell>
          <cell r="AZ82">
            <v>93750</v>
          </cell>
          <cell r="BA82">
            <v>50000</v>
          </cell>
          <cell r="BB82">
            <v>62500</v>
          </cell>
          <cell r="BC82">
            <v>93750</v>
          </cell>
          <cell r="BD82">
            <v>93750</v>
          </cell>
          <cell r="BE82">
            <v>93750</v>
          </cell>
          <cell r="BF82">
            <v>93750</v>
          </cell>
          <cell r="BG82">
            <v>93750</v>
          </cell>
          <cell r="BH82">
            <v>93750</v>
          </cell>
          <cell r="BI82">
            <v>93750</v>
          </cell>
          <cell r="BJ82">
            <v>50000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</row>
        <row r="83">
          <cell r="B83" t="str">
            <v>IT Project</v>
          </cell>
          <cell r="C83" t="str">
            <v>IT Project Capital - Hardware</v>
          </cell>
          <cell r="D83" t="str">
            <v>IT Project Capital - Hardware</v>
          </cell>
          <cell r="E83">
            <v>1</v>
          </cell>
          <cell r="F83">
            <v>0</v>
          </cell>
          <cell r="G83">
            <v>5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62500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</row>
        <row r="84">
          <cell r="B84" t="str">
            <v>IT Project</v>
          </cell>
          <cell r="C84" t="str">
            <v>IT Project Capital - Software</v>
          </cell>
          <cell r="D84" t="str">
            <v>IT Project Capital - Software</v>
          </cell>
          <cell r="E84">
            <v>1</v>
          </cell>
          <cell r="F84">
            <v>0</v>
          </cell>
          <cell r="G84">
            <v>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393750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380469.49234660727</v>
          </cell>
          <cell r="L86">
            <v>778311.04254041507</v>
          </cell>
          <cell r="M86">
            <v>856612.46511297778</v>
          </cell>
          <cell r="N86">
            <v>986598.99999999977</v>
          </cell>
          <cell r="O86">
            <v>1074890.9999999998</v>
          </cell>
          <cell r="P86">
            <v>946776</v>
          </cell>
          <cell r="Q86">
            <v>1382612</v>
          </cell>
          <cell r="R86">
            <v>857956.00000000012</v>
          </cell>
          <cell r="S86">
            <v>1001862.9999999998</v>
          </cell>
          <cell r="T86">
            <v>1513750.7200000004</v>
          </cell>
          <cell r="U86">
            <v>1292815.2799999998</v>
          </cell>
          <cell r="V86">
            <v>1689094.0000000007</v>
          </cell>
          <cell r="W86">
            <v>792297.55999999994</v>
          </cell>
          <cell r="X86">
            <v>778137.59999999998</v>
          </cell>
          <cell r="Y86">
            <v>1724828.7999999998</v>
          </cell>
          <cell r="Z86">
            <v>1802956.29</v>
          </cell>
          <cell r="AA86">
            <v>2140728.9799999995</v>
          </cell>
          <cell r="AB86">
            <v>1571644.2599999998</v>
          </cell>
          <cell r="AC86">
            <v>2014480.8399999999</v>
          </cell>
          <cell r="AD86">
            <v>2155124.7700000005</v>
          </cell>
          <cell r="AE86">
            <v>2248010.9500000002</v>
          </cell>
          <cell r="AF86">
            <v>2437826.87</v>
          </cell>
          <cell r="AG86">
            <v>2703593.4200000004</v>
          </cell>
          <cell r="AH86">
            <v>4647474.55</v>
          </cell>
          <cell r="AI86">
            <v>877818.89656139514</v>
          </cell>
          <cell r="AJ86">
            <v>902590.31795070681</v>
          </cell>
          <cell r="AK86">
            <v>1426029.6356636791</v>
          </cell>
          <cell r="AL86">
            <v>1502135.7483103871</v>
          </cell>
          <cell r="AM86">
            <v>1936406.2601224314</v>
          </cell>
          <cell r="AN86">
            <v>1163014.3134384991</v>
          </cell>
          <cell r="AO86">
            <v>1370492.8767553004</v>
          </cell>
          <cell r="AP86">
            <v>1739083.9857775613</v>
          </cell>
          <cell r="AQ86">
            <v>1192744.4847716638</v>
          </cell>
          <cell r="AR86">
            <v>1812413.9427333772</v>
          </cell>
          <cell r="AS86">
            <v>1452616.4743244925</v>
          </cell>
          <cell r="AT86">
            <v>2433753.0635905066</v>
          </cell>
          <cell r="AU86">
            <v>884944.29576316802</v>
          </cell>
          <cell r="AV86">
            <v>906393.76355450077</v>
          </cell>
          <cell r="AW86">
            <v>1359637.6291183075</v>
          </cell>
          <cell r="AX86">
            <v>1425537.5864232793</v>
          </cell>
          <cell r="AY86">
            <v>1801570.5644847311</v>
          </cell>
          <cell r="AZ86">
            <v>1131893.7869692165</v>
          </cell>
          <cell r="BA86">
            <v>1736548.5872051017</v>
          </cell>
          <cell r="BB86">
            <v>1605710.0514138495</v>
          </cell>
          <cell r="BC86">
            <v>1163887.01511989</v>
          </cell>
          <cell r="BD86">
            <v>1700456.1473844361</v>
          </cell>
          <cell r="BE86">
            <v>1388909.0589573935</v>
          </cell>
          <cell r="BF86">
            <v>2238471.0336061241</v>
          </cell>
          <cell r="BG86">
            <v>971085.16464413132</v>
          </cell>
          <cell r="BH86">
            <v>994741.47001900349</v>
          </cell>
          <cell r="BI86">
            <v>1494617.5227664537</v>
          </cell>
          <cell r="BJ86">
            <v>1517297.625105748</v>
          </cell>
          <cell r="BK86">
            <v>1875768.915469832</v>
          </cell>
          <cell r="BL86">
            <v>1137192.1589048568</v>
          </cell>
          <cell r="BM86">
            <v>1335330.8193968951</v>
          </cell>
          <cell r="BN86">
            <v>1687329.3461046005</v>
          </cell>
          <cell r="BO86">
            <v>1165583.9899932449</v>
          </cell>
          <cell r="BP86">
            <v>1757358.2648174169</v>
          </cell>
          <cell r="BQ86">
            <v>1413757.5221705269</v>
          </cell>
          <cell r="BR86">
            <v>2350727.0406072903</v>
          </cell>
          <cell r="BS86">
            <v>892942.96168960619</v>
          </cell>
          <cell r="BT86">
            <v>917858.51042262604</v>
          </cell>
          <cell r="BU86">
            <v>1444343.3505248369</v>
          </cell>
          <cell r="BV86">
            <v>1520892.2706989502</v>
          </cell>
          <cell r="BW86">
            <v>1957689.4948192867</v>
          </cell>
          <cell r="BX86">
            <v>1179797.7285582286</v>
          </cell>
          <cell r="BY86">
            <v>1388483.4625794184</v>
          </cell>
          <cell r="BZ86">
            <v>1759219.1420170353</v>
          </cell>
          <cell r="CA86">
            <v>1209700.8786863878</v>
          </cell>
          <cell r="CB86">
            <v>1832975.7540179605</v>
          </cell>
          <cell r="CC86">
            <v>1471084.8791557394</v>
          </cell>
          <cell r="CD86">
            <v>2457930.006829923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</row>
      </sheetData>
      <sheetData sheetId="33"/>
      <sheetData sheetId="34"/>
      <sheetData sheetId="35"/>
      <sheetData sheetId="36"/>
      <sheetData sheetId="37">
        <row r="5">
          <cell r="A5" t="str">
            <v>Category</v>
          </cell>
          <cell r="E5" t="str">
            <v>Year</v>
          </cell>
          <cell r="F5" t="str">
            <v>M/Y</v>
          </cell>
          <cell r="G5" t="str">
            <v>Principal</v>
          </cell>
          <cell r="H5" t="str">
            <v>Interest</v>
          </cell>
        </row>
        <row r="6">
          <cell r="A6" t="str">
            <v>6.63% Notes</v>
          </cell>
          <cell r="E6">
            <v>1997</v>
          </cell>
          <cell r="F6" t="str">
            <v>12/1997</v>
          </cell>
          <cell r="G6">
            <v>0</v>
          </cell>
          <cell r="H6">
            <v>1127100</v>
          </cell>
        </row>
        <row r="7">
          <cell r="A7" t="str">
            <v>6.63% Notes</v>
          </cell>
          <cell r="E7">
            <v>1998</v>
          </cell>
          <cell r="F7" t="str">
            <v>3/1998</v>
          </cell>
          <cell r="G7">
            <v>0</v>
          </cell>
          <cell r="H7">
            <v>165750</v>
          </cell>
        </row>
        <row r="8">
          <cell r="A8" t="str">
            <v>6.63% Notes</v>
          </cell>
          <cell r="E8">
            <v>1998</v>
          </cell>
          <cell r="F8" t="str">
            <v>6/1998</v>
          </cell>
          <cell r="G8">
            <v>0</v>
          </cell>
          <cell r="H8">
            <v>165750</v>
          </cell>
        </row>
        <row r="9">
          <cell r="A9" t="str">
            <v>6.63% Notes</v>
          </cell>
          <cell r="E9">
            <v>1998</v>
          </cell>
          <cell r="F9" t="str">
            <v>9/1998</v>
          </cell>
          <cell r="G9">
            <v>0</v>
          </cell>
          <cell r="H9">
            <v>165750</v>
          </cell>
        </row>
        <row r="10">
          <cell r="A10" t="str">
            <v>6.63% Notes</v>
          </cell>
          <cell r="E10">
            <v>1998</v>
          </cell>
          <cell r="F10" t="str">
            <v>12/1998</v>
          </cell>
          <cell r="G10">
            <v>0</v>
          </cell>
          <cell r="H10">
            <v>165750</v>
          </cell>
        </row>
        <row r="11">
          <cell r="A11" t="str">
            <v>6.63% Notes</v>
          </cell>
          <cell r="E11">
            <v>1999</v>
          </cell>
          <cell r="F11" t="str">
            <v>3/1999</v>
          </cell>
          <cell r="G11">
            <v>0</v>
          </cell>
          <cell r="H11">
            <v>165750</v>
          </cell>
        </row>
        <row r="12">
          <cell r="A12" t="str">
            <v>6.63% Notes</v>
          </cell>
          <cell r="E12">
            <v>1999</v>
          </cell>
          <cell r="F12" t="str">
            <v>6/1999</v>
          </cell>
          <cell r="G12">
            <v>0</v>
          </cell>
          <cell r="H12">
            <v>165750</v>
          </cell>
        </row>
        <row r="13">
          <cell r="A13" t="str">
            <v>6.63% Notes</v>
          </cell>
          <cell r="E13">
            <v>1999</v>
          </cell>
          <cell r="F13" t="str">
            <v>9/1999</v>
          </cell>
          <cell r="G13">
            <v>0</v>
          </cell>
          <cell r="H13">
            <v>165750</v>
          </cell>
        </row>
        <row r="14">
          <cell r="A14" t="str">
            <v>6.63% Notes</v>
          </cell>
          <cell r="E14">
            <v>1999</v>
          </cell>
          <cell r="F14" t="str">
            <v>12/1999</v>
          </cell>
          <cell r="G14">
            <v>0</v>
          </cell>
          <cell r="H14">
            <v>165750</v>
          </cell>
        </row>
        <row r="15">
          <cell r="A15" t="str">
            <v>6.63% Notes</v>
          </cell>
          <cell r="E15">
            <v>2000</v>
          </cell>
          <cell r="F15" t="str">
            <v>3/2000</v>
          </cell>
          <cell r="G15">
            <v>750000</v>
          </cell>
          <cell r="H15">
            <v>165750</v>
          </cell>
        </row>
        <row r="16">
          <cell r="A16" t="str">
            <v>6.63% Notes</v>
          </cell>
          <cell r="E16">
            <v>2000</v>
          </cell>
          <cell r="F16" t="str">
            <v>6/2000</v>
          </cell>
          <cell r="G16">
            <v>0</v>
          </cell>
          <cell r="H16">
            <v>153318.75</v>
          </cell>
        </row>
        <row r="17">
          <cell r="A17" t="str">
            <v>6.63% Notes</v>
          </cell>
          <cell r="E17">
            <v>2000</v>
          </cell>
          <cell r="F17" t="str">
            <v>9/2000</v>
          </cell>
          <cell r="G17">
            <v>0</v>
          </cell>
          <cell r="H17">
            <v>153318.75</v>
          </cell>
        </row>
        <row r="18">
          <cell r="A18" t="str">
            <v>6.63% Notes</v>
          </cell>
          <cell r="E18">
            <v>2000</v>
          </cell>
          <cell r="F18" t="str">
            <v>12/2000</v>
          </cell>
          <cell r="G18">
            <v>0</v>
          </cell>
          <cell r="H18">
            <v>153318.75</v>
          </cell>
        </row>
        <row r="19">
          <cell r="A19" t="str">
            <v>6.63% Notes</v>
          </cell>
          <cell r="E19">
            <v>2001</v>
          </cell>
          <cell r="F19" t="str">
            <v>3/2001</v>
          </cell>
          <cell r="G19">
            <v>750000</v>
          </cell>
          <cell r="H19">
            <v>153318.75</v>
          </cell>
        </row>
        <row r="20">
          <cell r="A20" t="str">
            <v>6.63% Notes</v>
          </cell>
          <cell r="E20">
            <v>2001</v>
          </cell>
          <cell r="F20" t="str">
            <v>6/2001</v>
          </cell>
          <cell r="G20">
            <v>0</v>
          </cell>
          <cell r="H20">
            <v>140887.5</v>
          </cell>
        </row>
        <row r="21">
          <cell r="A21" t="str">
            <v>6.63% Notes</v>
          </cell>
          <cell r="E21">
            <v>2001</v>
          </cell>
          <cell r="F21" t="str">
            <v>8/2001</v>
          </cell>
          <cell r="G21">
            <v>0</v>
          </cell>
          <cell r="H21">
            <v>140887.5</v>
          </cell>
        </row>
        <row r="22">
          <cell r="A22" t="str">
            <v>6.63% Notes</v>
          </cell>
          <cell r="E22">
            <v>2001</v>
          </cell>
          <cell r="F22" t="str">
            <v>11/2001</v>
          </cell>
          <cell r="G22">
            <v>0</v>
          </cell>
          <cell r="H22">
            <v>140887.5</v>
          </cell>
        </row>
        <row r="23">
          <cell r="A23" t="str">
            <v>6.63% Notes</v>
          </cell>
          <cell r="E23">
            <v>2002</v>
          </cell>
          <cell r="F23" t="str">
            <v>3/2002</v>
          </cell>
          <cell r="G23">
            <v>750000</v>
          </cell>
          <cell r="H23">
            <v>140887.5</v>
          </cell>
        </row>
        <row r="24">
          <cell r="A24" t="str">
            <v>6.63% Notes</v>
          </cell>
          <cell r="E24">
            <v>2002</v>
          </cell>
          <cell r="F24" t="str">
            <v>5/2002</v>
          </cell>
          <cell r="G24">
            <v>0</v>
          </cell>
          <cell r="H24">
            <v>128456.25</v>
          </cell>
        </row>
        <row r="25">
          <cell r="A25" t="str">
            <v>6.63% Notes</v>
          </cell>
          <cell r="E25">
            <v>2002</v>
          </cell>
          <cell r="F25" t="str">
            <v>8/2002</v>
          </cell>
          <cell r="G25">
            <v>0</v>
          </cell>
          <cell r="H25">
            <v>128456.25</v>
          </cell>
        </row>
        <row r="26">
          <cell r="A26" t="str">
            <v>6.63% Notes</v>
          </cell>
          <cell r="E26">
            <v>2002</v>
          </cell>
          <cell r="F26" t="str">
            <v>11/2002</v>
          </cell>
          <cell r="G26">
            <v>0</v>
          </cell>
          <cell r="H26">
            <v>128456.25</v>
          </cell>
        </row>
        <row r="27">
          <cell r="A27" t="str">
            <v>6.63% Notes</v>
          </cell>
          <cell r="E27">
            <v>2003</v>
          </cell>
          <cell r="F27" t="str">
            <v>2/2003</v>
          </cell>
          <cell r="G27">
            <v>750000</v>
          </cell>
          <cell r="H27">
            <v>128456.25</v>
          </cell>
        </row>
        <row r="28">
          <cell r="A28" t="str">
            <v>6.63% Notes</v>
          </cell>
          <cell r="E28">
            <v>2003</v>
          </cell>
          <cell r="F28" t="str">
            <v>5/2003</v>
          </cell>
          <cell r="G28">
            <v>0</v>
          </cell>
          <cell r="H28">
            <v>116025</v>
          </cell>
        </row>
        <row r="29">
          <cell r="A29" t="str">
            <v>6.63% Notes</v>
          </cell>
          <cell r="E29">
            <v>2003</v>
          </cell>
          <cell r="F29" t="str">
            <v>8/2003</v>
          </cell>
          <cell r="G29">
            <v>0</v>
          </cell>
          <cell r="H29">
            <v>116025</v>
          </cell>
        </row>
        <row r="30">
          <cell r="A30" t="str">
            <v>6.63% Notes</v>
          </cell>
          <cell r="E30">
            <v>2003</v>
          </cell>
          <cell r="F30" t="str">
            <v>12/2003</v>
          </cell>
          <cell r="G30">
            <v>0</v>
          </cell>
          <cell r="H30">
            <v>116025</v>
          </cell>
        </row>
        <row r="31">
          <cell r="A31" t="str">
            <v>6.63% Notes</v>
          </cell>
          <cell r="E31">
            <v>2004</v>
          </cell>
          <cell r="F31" t="str">
            <v>3/2004</v>
          </cell>
          <cell r="G31">
            <v>750000</v>
          </cell>
          <cell r="H31">
            <v>116025</v>
          </cell>
        </row>
        <row r="32">
          <cell r="A32" t="str">
            <v>6.63% Notes</v>
          </cell>
          <cell r="E32">
            <v>2004</v>
          </cell>
          <cell r="F32" t="str">
            <v>6/2004</v>
          </cell>
          <cell r="G32">
            <v>0</v>
          </cell>
          <cell r="H32">
            <v>103593.75</v>
          </cell>
        </row>
        <row r="33">
          <cell r="A33" t="str">
            <v>6.63% Notes</v>
          </cell>
          <cell r="E33">
            <v>2004</v>
          </cell>
          <cell r="F33" t="str">
            <v>9/2004</v>
          </cell>
          <cell r="G33">
            <v>0</v>
          </cell>
          <cell r="H33">
            <v>103593.75</v>
          </cell>
        </row>
        <row r="34">
          <cell r="A34" t="str">
            <v>6.63% Notes</v>
          </cell>
          <cell r="E34">
            <v>2004</v>
          </cell>
          <cell r="F34" t="str">
            <v>12/2004</v>
          </cell>
          <cell r="G34">
            <v>0</v>
          </cell>
          <cell r="H34">
            <v>103593.75</v>
          </cell>
        </row>
        <row r="35">
          <cell r="A35" t="str">
            <v>6.63% Notes</v>
          </cell>
          <cell r="E35">
            <v>2005</v>
          </cell>
          <cell r="F35" t="str">
            <v>3/2005</v>
          </cell>
          <cell r="G35">
            <v>750000</v>
          </cell>
          <cell r="H35">
            <v>103593.75</v>
          </cell>
        </row>
        <row r="36">
          <cell r="A36" t="str">
            <v>6.63% Notes</v>
          </cell>
          <cell r="E36">
            <v>2005</v>
          </cell>
          <cell r="F36" t="str">
            <v>6/2005</v>
          </cell>
          <cell r="G36">
            <v>0</v>
          </cell>
          <cell r="H36">
            <v>91162.5</v>
          </cell>
        </row>
        <row r="37">
          <cell r="A37" t="str">
            <v>6.63% Notes</v>
          </cell>
          <cell r="E37">
            <v>2005</v>
          </cell>
          <cell r="F37" t="str">
            <v>9/2005</v>
          </cell>
          <cell r="G37">
            <v>0</v>
          </cell>
          <cell r="H37">
            <v>91162.5</v>
          </cell>
        </row>
        <row r="38">
          <cell r="A38" t="str">
            <v>6.63% Notes</v>
          </cell>
          <cell r="E38">
            <v>2005</v>
          </cell>
          <cell r="F38" t="str">
            <v>12/2005</v>
          </cell>
          <cell r="G38">
            <v>0</v>
          </cell>
          <cell r="H38">
            <v>91162.5</v>
          </cell>
        </row>
        <row r="39">
          <cell r="A39" t="str">
            <v>6.63% Notes</v>
          </cell>
          <cell r="E39">
            <v>2006</v>
          </cell>
          <cell r="F39" t="str">
            <v>3/2006</v>
          </cell>
          <cell r="G39">
            <v>750000</v>
          </cell>
          <cell r="H39">
            <v>91162.5</v>
          </cell>
        </row>
        <row r="40">
          <cell r="A40" t="str">
            <v>6.63% Notes</v>
          </cell>
          <cell r="E40">
            <v>2006</v>
          </cell>
          <cell r="F40" t="str">
            <v>6/2006</v>
          </cell>
          <cell r="G40">
            <v>0</v>
          </cell>
          <cell r="H40">
            <v>78731.25</v>
          </cell>
        </row>
        <row r="41">
          <cell r="A41" t="str">
            <v>6.63% Notes</v>
          </cell>
          <cell r="E41">
            <v>2006</v>
          </cell>
          <cell r="F41" t="str">
            <v>9/2006</v>
          </cell>
          <cell r="G41">
            <v>0</v>
          </cell>
          <cell r="H41">
            <v>78731.25</v>
          </cell>
        </row>
        <row r="42">
          <cell r="A42" t="str">
            <v>6.63% Notes</v>
          </cell>
          <cell r="E42">
            <v>2006</v>
          </cell>
          <cell r="F42" t="str">
            <v>12/2006</v>
          </cell>
          <cell r="G42">
            <v>0</v>
          </cell>
          <cell r="H42">
            <v>78731.25</v>
          </cell>
        </row>
        <row r="43">
          <cell r="A43" t="str">
            <v>6.63% Notes</v>
          </cell>
          <cell r="E43">
            <v>2007</v>
          </cell>
          <cell r="F43" t="str">
            <v>3/2007</v>
          </cell>
          <cell r="G43">
            <v>750000</v>
          </cell>
          <cell r="H43">
            <v>78731.25</v>
          </cell>
        </row>
        <row r="44">
          <cell r="A44" t="str">
            <v>6.63% Notes</v>
          </cell>
          <cell r="E44">
            <v>2007</v>
          </cell>
          <cell r="F44" t="str">
            <v>6/2007</v>
          </cell>
          <cell r="G44">
            <v>0</v>
          </cell>
          <cell r="H44">
            <v>66300</v>
          </cell>
        </row>
        <row r="45">
          <cell r="A45" t="str">
            <v>6.63% Notes</v>
          </cell>
          <cell r="E45">
            <v>2007</v>
          </cell>
          <cell r="F45" t="str">
            <v>9/2007</v>
          </cell>
          <cell r="G45">
            <v>0</v>
          </cell>
          <cell r="H45">
            <v>66300</v>
          </cell>
        </row>
        <row r="46">
          <cell r="A46" t="str">
            <v>6.63% Notes</v>
          </cell>
          <cell r="E46">
            <v>2007</v>
          </cell>
          <cell r="F46" t="str">
            <v>12/2007</v>
          </cell>
          <cell r="G46">
            <v>0</v>
          </cell>
          <cell r="H46">
            <v>66300</v>
          </cell>
        </row>
        <row r="47">
          <cell r="A47" t="str">
            <v>6.63% Notes</v>
          </cell>
          <cell r="E47">
            <v>2008</v>
          </cell>
          <cell r="F47" t="str">
            <v>3/2008</v>
          </cell>
          <cell r="G47">
            <v>750000</v>
          </cell>
          <cell r="H47">
            <v>66300</v>
          </cell>
        </row>
        <row r="48">
          <cell r="A48" t="str">
            <v>6.63% Notes</v>
          </cell>
          <cell r="E48">
            <v>2008</v>
          </cell>
          <cell r="F48" t="str">
            <v>5/2008</v>
          </cell>
          <cell r="G48">
            <v>0</v>
          </cell>
          <cell r="H48">
            <v>53868.75</v>
          </cell>
        </row>
        <row r="49">
          <cell r="A49" t="str">
            <v>6.63% Notes</v>
          </cell>
          <cell r="E49">
            <v>2008</v>
          </cell>
          <cell r="F49" t="str">
            <v>8/2008</v>
          </cell>
          <cell r="G49">
            <v>0</v>
          </cell>
          <cell r="H49">
            <v>53868.75</v>
          </cell>
        </row>
        <row r="50">
          <cell r="A50" t="str">
            <v>6.63% Notes</v>
          </cell>
          <cell r="E50">
            <v>2008</v>
          </cell>
          <cell r="F50" t="str">
            <v>12/2008</v>
          </cell>
          <cell r="G50">
            <v>0</v>
          </cell>
          <cell r="H50">
            <v>53868.75</v>
          </cell>
        </row>
        <row r="51">
          <cell r="A51" t="str">
            <v>6.63% Notes</v>
          </cell>
          <cell r="E51">
            <v>2009</v>
          </cell>
          <cell r="F51" t="str">
            <v>3/2009</v>
          </cell>
          <cell r="G51">
            <v>750000</v>
          </cell>
          <cell r="H51">
            <v>53868.75</v>
          </cell>
        </row>
        <row r="52">
          <cell r="A52" t="str">
            <v>6.63% Notes</v>
          </cell>
          <cell r="E52">
            <v>2009</v>
          </cell>
          <cell r="F52" t="str">
            <v>6/2009</v>
          </cell>
          <cell r="G52">
            <v>0</v>
          </cell>
          <cell r="H52">
            <v>41437.5</v>
          </cell>
        </row>
        <row r="53">
          <cell r="A53" t="str">
            <v>6.63% Notes</v>
          </cell>
          <cell r="E53">
            <v>2009</v>
          </cell>
          <cell r="F53" t="str">
            <v>9/2009</v>
          </cell>
          <cell r="G53">
            <v>0</v>
          </cell>
          <cell r="H53">
            <v>41437.5</v>
          </cell>
        </row>
        <row r="54">
          <cell r="A54" t="str">
            <v>6.63% Notes</v>
          </cell>
          <cell r="E54">
            <v>2009</v>
          </cell>
          <cell r="F54" t="str">
            <v>12/2009</v>
          </cell>
          <cell r="G54">
            <v>0</v>
          </cell>
          <cell r="H54">
            <v>41437.5</v>
          </cell>
        </row>
        <row r="55">
          <cell r="A55" t="str">
            <v>6.63% Notes</v>
          </cell>
          <cell r="E55">
            <v>2010</v>
          </cell>
          <cell r="F55" t="str">
            <v>3/2010</v>
          </cell>
          <cell r="G55">
            <v>1500000</v>
          </cell>
          <cell r="H55">
            <v>41437.5</v>
          </cell>
        </row>
        <row r="56">
          <cell r="A56" t="str">
            <v>6.63% Notes</v>
          </cell>
          <cell r="E56">
            <v>2010</v>
          </cell>
          <cell r="F56" t="str">
            <v>6/2010</v>
          </cell>
          <cell r="G56">
            <v>0</v>
          </cell>
          <cell r="H56">
            <v>16575</v>
          </cell>
        </row>
        <row r="57">
          <cell r="A57" t="str">
            <v>6.63% Notes</v>
          </cell>
          <cell r="E57">
            <v>2010</v>
          </cell>
          <cell r="F57" t="str">
            <v>9/2010</v>
          </cell>
          <cell r="G57">
            <v>0</v>
          </cell>
          <cell r="H57">
            <v>16575</v>
          </cell>
        </row>
        <row r="58">
          <cell r="A58" t="str">
            <v>6.63% Notes</v>
          </cell>
          <cell r="E58">
            <v>2010</v>
          </cell>
          <cell r="F58" t="str">
            <v>12/2010</v>
          </cell>
          <cell r="G58">
            <v>0</v>
          </cell>
          <cell r="H58">
            <v>16575</v>
          </cell>
        </row>
        <row r="59">
          <cell r="A59" t="str">
            <v>6.63% Notes</v>
          </cell>
          <cell r="E59">
            <v>2011</v>
          </cell>
          <cell r="F59" t="str">
            <v>3/2011</v>
          </cell>
          <cell r="G59">
            <v>1000000</v>
          </cell>
          <cell r="H59">
            <v>16575</v>
          </cell>
        </row>
        <row r="60">
          <cell r="A60" t="str">
            <v>6.75% Notes</v>
          </cell>
          <cell r="E60">
            <v>2008</v>
          </cell>
          <cell r="F60" t="str">
            <v>8/2008</v>
          </cell>
          <cell r="G60">
            <v>0</v>
          </cell>
          <cell r="H60">
            <v>80156.25</v>
          </cell>
        </row>
        <row r="61">
          <cell r="A61" t="str">
            <v>6.75% Notes</v>
          </cell>
          <cell r="E61">
            <v>1999</v>
          </cell>
          <cell r="F61" t="str">
            <v>4/1999</v>
          </cell>
          <cell r="G61">
            <v>0</v>
          </cell>
          <cell r="H61">
            <v>168750</v>
          </cell>
        </row>
        <row r="62">
          <cell r="A62" t="str">
            <v>6.75% Notes</v>
          </cell>
          <cell r="E62">
            <v>2004</v>
          </cell>
          <cell r="F62" t="str">
            <v>4/2004</v>
          </cell>
          <cell r="G62">
            <v>0</v>
          </cell>
          <cell r="H62">
            <v>130781.25</v>
          </cell>
        </row>
        <row r="63">
          <cell r="A63" t="str">
            <v>6.75% Notes</v>
          </cell>
          <cell r="E63">
            <v>2000</v>
          </cell>
          <cell r="F63" t="str">
            <v>8/2000</v>
          </cell>
          <cell r="G63">
            <v>0</v>
          </cell>
          <cell r="H63">
            <v>168750</v>
          </cell>
        </row>
        <row r="64">
          <cell r="A64" t="str">
            <v>6.75% Notes</v>
          </cell>
          <cell r="E64">
            <v>2001</v>
          </cell>
          <cell r="F64" t="str">
            <v>8/2001</v>
          </cell>
          <cell r="G64">
            <v>0</v>
          </cell>
          <cell r="H64">
            <v>168750</v>
          </cell>
        </row>
        <row r="65">
          <cell r="A65" t="str">
            <v>6.75% Notes</v>
          </cell>
          <cell r="E65">
            <v>2002</v>
          </cell>
          <cell r="F65" t="str">
            <v>8/2002</v>
          </cell>
          <cell r="G65">
            <v>0</v>
          </cell>
          <cell r="H65">
            <v>156093.75</v>
          </cell>
        </row>
        <row r="66">
          <cell r="A66" t="str">
            <v>6.75% Notes</v>
          </cell>
          <cell r="E66">
            <v>2003</v>
          </cell>
          <cell r="F66" t="str">
            <v>8/2003</v>
          </cell>
          <cell r="G66">
            <v>0</v>
          </cell>
          <cell r="H66">
            <v>143437.5</v>
          </cell>
        </row>
        <row r="67">
          <cell r="A67" t="str">
            <v>6.75% Notes</v>
          </cell>
          <cell r="E67">
            <v>2005</v>
          </cell>
          <cell r="F67" t="str">
            <v>8/2005</v>
          </cell>
          <cell r="G67">
            <v>0</v>
          </cell>
          <cell r="H67">
            <v>118125</v>
          </cell>
        </row>
        <row r="68">
          <cell r="A68" t="str">
            <v>6.75% Notes</v>
          </cell>
          <cell r="E68">
            <v>2006</v>
          </cell>
          <cell r="F68" t="str">
            <v>8/2006</v>
          </cell>
          <cell r="G68">
            <v>0</v>
          </cell>
          <cell r="H68">
            <v>105468.75</v>
          </cell>
        </row>
        <row r="69">
          <cell r="A69" t="str">
            <v>6.75% Notes</v>
          </cell>
          <cell r="E69">
            <v>2007</v>
          </cell>
          <cell r="F69" t="str">
            <v>8/2007</v>
          </cell>
          <cell r="G69">
            <v>0</v>
          </cell>
          <cell r="H69">
            <v>92812.5</v>
          </cell>
        </row>
        <row r="70">
          <cell r="A70" t="str">
            <v>6.75% Notes</v>
          </cell>
          <cell r="E70">
            <v>2009</v>
          </cell>
          <cell r="F70" t="str">
            <v>8/2009</v>
          </cell>
          <cell r="G70">
            <v>0</v>
          </cell>
          <cell r="H70">
            <v>67500</v>
          </cell>
        </row>
        <row r="71">
          <cell r="A71" t="str">
            <v>6.75% Notes</v>
          </cell>
          <cell r="E71">
            <v>2010</v>
          </cell>
          <cell r="F71" t="str">
            <v>8/2010</v>
          </cell>
          <cell r="G71">
            <v>0</v>
          </cell>
          <cell r="H71">
            <v>54843.75</v>
          </cell>
        </row>
        <row r="72">
          <cell r="A72" t="str">
            <v>6.75% Notes</v>
          </cell>
          <cell r="E72">
            <v>2011</v>
          </cell>
          <cell r="F72" t="str">
            <v>8/2011</v>
          </cell>
          <cell r="G72">
            <v>0</v>
          </cell>
          <cell r="H72">
            <v>42187.5</v>
          </cell>
        </row>
        <row r="73">
          <cell r="A73" t="str">
            <v>6.75% Notes</v>
          </cell>
          <cell r="E73">
            <v>2012</v>
          </cell>
          <cell r="F73" t="str">
            <v>8/2012</v>
          </cell>
          <cell r="G73">
            <v>0</v>
          </cell>
          <cell r="H73">
            <v>21093.75</v>
          </cell>
        </row>
        <row r="74">
          <cell r="A74" t="str">
            <v>6.75% Notes</v>
          </cell>
          <cell r="E74">
            <v>1999</v>
          </cell>
          <cell r="F74" t="str">
            <v>2/1999</v>
          </cell>
          <cell r="G74">
            <v>0</v>
          </cell>
          <cell r="H74">
            <v>168750</v>
          </cell>
        </row>
        <row r="75">
          <cell r="A75" t="str">
            <v>6.75% Notes</v>
          </cell>
          <cell r="E75">
            <v>2000</v>
          </cell>
          <cell r="F75" t="str">
            <v>2/2000</v>
          </cell>
          <cell r="G75">
            <v>0</v>
          </cell>
          <cell r="H75">
            <v>168750</v>
          </cell>
        </row>
        <row r="76">
          <cell r="A76" t="str">
            <v>6.75% Notes</v>
          </cell>
          <cell r="E76">
            <v>2001</v>
          </cell>
          <cell r="F76" t="str">
            <v>2/2001</v>
          </cell>
          <cell r="G76">
            <v>0</v>
          </cell>
          <cell r="H76">
            <v>168750</v>
          </cell>
        </row>
        <row r="77">
          <cell r="A77" t="str">
            <v>6.75% Notes</v>
          </cell>
          <cell r="E77">
            <v>2002</v>
          </cell>
          <cell r="F77" t="str">
            <v>2/2002</v>
          </cell>
          <cell r="G77">
            <v>750000</v>
          </cell>
          <cell r="H77">
            <v>168750</v>
          </cell>
        </row>
        <row r="78">
          <cell r="A78" t="str">
            <v>6.75% Notes</v>
          </cell>
          <cell r="E78">
            <v>2005</v>
          </cell>
          <cell r="F78" t="str">
            <v>2/2005</v>
          </cell>
          <cell r="G78">
            <v>750000</v>
          </cell>
          <cell r="H78">
            <v>130781.25</v>
          </cell>
        </row>
        <row r="79">
          <cell r="A79" t="str">
            <v>6.75% Notes</v>
          </cell>
          <cell r="E79">
            <v>2006</v>
          </cell>
          <cell r="F79" t="str">
            <v>2/2006</v>
          </cell>
          <cell r="G79">
            <v>750000</v>
          </cell>
          <cell r="H79">
            <v>118125</v>
          </cell>
        </row>
        <row r="80">
          <cell r="A80" t="str">
            <v>6.75% Notes</v>
          </cell>
          <cell r="E80">
            <v>2007</v>
          </cell>
          <cell r="F80" t="str">
            <v>2/2007</v>
          </cell>
          <cell r="G80">
            <v>750000</v>
          </cell>
          <cell r="H80">
            <v>105468.75</v>
          </cell>
        </row>
        <row r="81">
          <cell r="A81" t="str">
            <v>6.75% Notes</v>
          </cell>
          <cell r="E81">
            <v>2008</v>
          </cell>
          <cell r="F81" t="str">
            <v>2/2008</v>
          </cell>
          <cell r="G81">
            <v>750000</v>
          </cell>
          <cell r="H81">
            <v>92812.5</v>
          </cell>
        </row>
        <row r="82">
          <cell r="A82" t="str">
            <v>6.75% Notes</v>
          </cell>
          <cell r="E82">
            <v>2009</v>
          </cell>
          <cell r="F82" t="str">
            <v>2/2009</v>
          </cell>
          <cell r="G82">
            <v>750000</v>
          </cell>
          <cell r="H82">
            <v>80156.25</v>
          </cell>
        </row>
        <row r="83">
          <cell r="A83" t="str">
            <v>6.75% Notes</v>
          </cell>
          <cell r="E83">
            <v>2010</v>
          </cell>
          <cell r="F83" t="str">
            <v>2/2010</v>
          </cell>
          <cell r="G83">
            <v>750000</v>
          </cell>
          <cell r="H83">
            <v>67500</v>
          </cell>
        </row>
        <row r="84">
          <cell r="A84" t="str">
            <v>6.75% Notes</v>
          </cell>
          <cell r="E84">
            <v>2011</v>
          </cell>
          <cell r="F84" t="str">
            <v>2/2011</v>
          </cell>
          <cell r="G84">
            <v>750000</v>
          </cell>
          <cell r="H84">
            <v>54843.75</v>
          </cell>
        </row>
        <row r="85">
          <cell r="A85" t="str">
            <v>6.75% Notes</v>
          </cell>
          <cell r="E85">
            <v>2012</v>
          </cell>
          <cell r="F85" t="str">
            <v>2/2012</v>
          </cell>
          <cell r="G85">
            <v>1250000</v>
          </cell>
          <cell r="H85">
            <v>42187.5</v>
          </cell>
        </row>
        <row r="86">
          <cell r="A86" t="str">
            <v>6.75% Notes</v>
          </cell>
          <cell r="E86">
            <v>2013</v>
          </cell>
          <cell r="F86" t="str">
            <v>2/2013</v>
          </cell>
          <cell r="G86">
            <v>1250000</v>
          </cell>
          <cell r="H86">
            <v>21093.75</v>
          </cell>
        </row>
        <row r="87">
          <cell r="A87" t="str">
            <v>6.75% Notes</v>
          </cell>
          <cell r="E87">
            <v>2004</v>
          </cell>
          <cell r="F87" t="str">
            <v>1/2004</v>
          </cell>
          <cell r="G87">
            <v>750000</v>
          </cell>
          <cell r="H87">
            <v>143437.5</v>
          </cell>
        </row>
        <row r="88">
          <cell r="A88" t="str">
            <v>6.75% Notes</v>
          </cell>
          <cell r="E88">
            <v>2003</v>
          </cell>
          <cell r="F88" t="str">
            <v>1/2003</v>
          </cell>
          <cell r="G88">
            <v>750000</v>
          </cell>
          <cell r="H88">
            <v>156093.75</v>
          </cell>
        </row>
        <row r="89">
          <cell r="A89" t="str">
            <v>6.75% Notes</v>
          </cell>
          <cell r="E89">
            <v>1999</v>
          </cell>
          <cell r="F89" t="str">
            <v>7/1999</v>
          </cell>
          <cell r="G89">
            <v>0</v>
          </cell>
          <cell r="H89">
            <v>168750</v>
          </cell>
        </row>
        <row r="90">
          <cell r="A90" t="str">
            <v>6.75% Notes</v>
          </cell>
          <cell r="E90">
            <v>2004</v>
          </cell>
          <cell r="F90" t="str">
            <v>7/2004</v>
          </cell>
          <cell r="G90">
            <v>0</v>
          </cell>
          <cell r="H90">
            <v>130781.25</v>
          </cell>
        </row>
        <row r="91">
          <cell r="A91" t="str">
            <v>6.75% Notes</v>
          </cell>
          <cell r="E91">
            <v>1998</v>
          </cell>
          <cell r="F91" t="str">
            <v>7/1998</v>
          </cell>
          <cell r="G91">
            <v>0</v>
          </cell>
          <cell r="H91">
            <v>168750</v>
          </cell>
        </row>
        <row r="92">
          <cell r="A92" t="str">
            <v>6.75% Notes</v>
          </cell>
          <cell r="E92">
            <v>1998</v>
          </cell>
          <cell r="F92" t="str">
            <v>5/1998</v>
          </cell>
          <cell r="G92">
            <v>0</v>
          </cell>
          <cell r="H92">
            <v>135000</v>
          </cell>
        </row>
        <row r="93">
          <cell r="A93" t="str">
            <v>6.75% Notes</v>
          </cell>
          <cell r="E93">
            <v>2000</v>
          </cell>
          <cell r="F93" t="str">
            <v>5/2000</v>
          </cell>
          <cell r="G93">
            <v>0</v>
          </cell>
          <cell r="H93">
            <v>168750</v>
          </cell>
        </row>
        <row r="94">
          <cell r="A94" t="str">
            <v>6.75% Notes</v>
          </cell>
          <cell r="E94">
            <v>2001</v>
          </cell>
          <cell r="F94" t="str">
            <v>5/2001</v>
          </cell>
          <cell r="G94">
            <v>0</v>
          </cell>
          <cell r="H94">
            <v>168750</v>
          </cell>
        </row>
        <row r="95">
          <cell r="A95" t="str">
            <v>6.75% Notes</v>
          </cell>
          <cell r="E95">
            <v>2002</v>
          </cell>
          <cell r="F95" t="str">
            <v>5/2002</v>
          </cell>
          <cell r="G95">
            <v>0</v>
          </cell>
          <cell r="H95">
            <v>156093.75</v>
          </cell>
        </row>
        <row r="96">
          <cell r="A96" t="str">
            <v>6.75% Notes</v>
          </cell>
          <cell r="E96">
            <v>2003</v>
          </cell>
          <cell r="F96" t="str">
            <v>5/2003</v>
          </cell>
          <cell r="G96">
            <v>0</v>
          </cell>
          <cell r="H96">
            <v>143437.5</v>
          </cell>
        </row>
        <row r="97">
          <cell r="A97" t="str">
            <v>6.75% Notes</v>
          </cell>
          <cell r="E97">
            <v>2005</v>
          </cell>
          <cell r="F97" t="str">
            <v>5/2005</v>
          </cell>
          <cell r="G97">
            <v>0</v>
          </cell>
          <cell r="H97">
            <v>118125</v>
          </cell>
        </row>
        <row r="98">
          <cell r="A98" t="str">
            <v>6.75% Notes</v>
          </cell>
          <cell r="E98">
            <v>2006</v>
          </cell>
          <cell r="F98" t="str">
            <v>5/2006</v>
          </cell>
          <cell r="G98">
            <v>0</v>
          </cell>
          <cell r="H98">
            <v>105468.75</v>
          </cell>
        </row>
        <row r="99">
          <cell r="A99" t="str">
            <v>6.75% Notes</v>
          </cell>
          <cell r="E99">
            <v>2007</v>
          </cell>
          <cell r="F99" t="str">
            <v>5/2007</v>
          </cell>
          <cell r="G99">
            <v>0</v>
          </cell>
          <cell r="H99">
            <v>92812.5</v>
          </cell>
        </row>
        <row r="100">
          <cell r="A100" t="str">
            <v>6.75% Notes</v>
          </cell>
          <cell r="E100">
            <v>2008</v>
          </cell>
          <cell r="F100" t="str">
            <v>5/2008</v>
          </cell>
          <cell r="G100">
            <v>0</v>
          </cell>
          <cell r="H100">
            <v>80156.25</v>
          </cell>
        </row>
        <row r="101">
          <cell r="A101" t="str">
            <v>6.75% Notes</v>
          </cell>
          <cell r="E101">
            <v>2009</v>
          </cell>
          <cell r="F101" t="str">
            <v>5/2009</v>
          </cell>
          <cell r="G101">
            <v>0</v>
          </cell>
          <cell r="H101">
            <v>67500</v>
          </cell>
        </row>
        <row r="102">
          <cell r="A102" t="str">
            <v>6.75% Notes</v>
          </cell>
          <cell r="E102">
            <v>2010</v>
          </cell>
          <cell r="F102" t="str">
            <v>5/2010</v>
          </cell>
          <cell r="G102">
            <v>0</v>
          </cell>
          <cell r="H102">
            <v>54843.75</v>
          </cell>
        </row>
        <row r="103">
          <cell r="A103" t="str">
            <v>6.75% Notes</v>
          </cell>
          <cell r="E103">
            <v>2011</v>
          </cell>
          <cell r="F103" t="str">
            <v>5/2011</v>
          </cell>
          <cell r="G103">
            <v>0</v>
          </cell>
          <cell r="H103">
            <v>42187.5</v>
          </cell>
        </row>
        <row r="104">
          <cell r="A104" t="str">
            <v>6.75% Notes</v>
          </cell>
          <cell r="E104">
            <v>2012</v>
          </cell>
          <cell r="F104" t="str">
            <v>5/2012</v>
          </cell>
          <cell r="G104">
            <v>0</v>
          </cell>
          <cell r="H104">
            <v>21093.75</v>
          </cell>
        </row>
        <row r="105">
          <cell r="A105" t="str">
            <v>6.75% Notes</v>
          </cell>
          <cell r="E105">
            <v>1999</v>
          </cell>
          <cell r="F105" t="str">
            <v>11/1999</v>
          </cell>
          <cell r="G105">
            <v>0</v>
          </cell>
          <cell r="H105">
            <v>168750</v>
          </cell>
        </row>
        <row r="106">
          <cell r="A106" t="str">
            <v>6.75% Notes</v>
          </cell>
          <cell r="E106">
            <v>2000</v>
          </cell>
          <cell r="F106" t="str">
            <v>11/2000</v>
          </cell>
          <cell r="G106">
            <v>0</v>
          </cell>
          <cell r="H106">
            <v>168750</v>
          </cell>
        </row>
        <row r="107">
          <cell r="A107" t="str">
            <v>6.75% Notes</v>
          </cell>
          <cell r="E107">
            <v>2001</v>
          </cell>
          <cell r="F107" t="str">
            <v>11/2001</v>
          </cell>
          <cell r="G107">
            <v>0</v>
          </cell>
          <cell r="H107">
            <v>168750</v>
          </cell>
        </row>
        <row r="108">
          <cell r="A108" t="str">
            <v>6.75% Notes</v>
          </cell>
          <cell r="E108">
            <v>2002</v>
          </cell>
          <cell r="F108" t="str">
            <v>11/2002</v>
          </cell>
          <cell r="G108">
            <v>0</v>
          </cell>
          <cell r="H108">
            <v>156093.75</v>
          </cell>
        </row>
        <row r="109">
          <cell r="A109" t="str">
            <v>6.75% Notes</v>
          </cell>
          <cell r="E109">
            <v>2004</v>
          </cell>
          <cell r="F109" t="str">
            <v>11/2004</v>
          </cell>
          <cell r="G109">
            <v>0</v>
          </cell>
          <cell r="H109">
            <v>130781.25</v>
          </cell>
        </row>
        <row r="110">
          <cell r="A110" t="str">
            <v>6.75% Notes</v>
          </cell>
          <cell r="E110">
            <v>2005</v>
          </cell>
          <cell r="F110" t="str">
            <v>11/2005</v>
          </cell>
          <cell r="G110">
            <v>0</v>
          </cell>
          <cell r="H110">
            <v>118125</v>
          </cell>
        </row>
        <row r="111">
          <cell r="A111" t="str">
            <v>6.75% Notes</v>
          </cell>
          <cell r="E111">
            <v>2006</v>
          </cell>
          <cell r="F111" t="str">
            <v>11/2006</v>
          </cell>
          <cell r="G111">
            <v>0</v>
          </cell>
          <cell r="H111">
            <v>105468.75</v>
          </cell>
        </row>
        <row r="112">
          <cell r="A112" t="str">
            <v>6.75% Notes</v>
          </cell>
          <cell r="E112">
            <v>2007</v>
          </cell>
          <cell r="F112" t="str">
            <v>11/2007</v>
          </cell>
          <cell r="G112">
            <v>0</v>
          </cell>
          <cell r="H112">
            <v>92812.5</v>
          </cell>
        </row>
        <row r="113">
          <cell r="A113" t="str">
            <v>6.75% Notes</v>
          </cell>
          <cell r="E113">
            <v>2009</v>
          </cell>
          <cell r="F113" t="str">
            <v>11/2009</v>
          </cell>
          <cell r="G113">
            <v>0</v>
          </cell>
          <cell r="H113">
            <v>67500</v>
          </cell>
        </row>
        <row r="114">
          <cell r="A114" t="str">
            <v>6.75% Notes</v>
          </cell>
          <cell r="E114">
            <v>2010</v>
          </cell>
          <cell r="F114" t="str">
            <v>11/2010</v>
          </cell>
          <cell r="G114">
            <v>0</v>
          </cell>
          <cell r="H114">
            <v>54843.75</v>
          </cell>
        </row>
        <row r="115">
          <cell r="A115" t="str">
            <v>6.75% Notes</v>
          </cell>
          <cell r="E115">
            <v>2011</v>
          </cell>
          <cell r="F115" t="str">
            <v>11/2011</v>
          </cell>
          <cell r="G115">
            <v>0</v>
          </cell>
          <cell r="H115">
            <v>42187.5</v>
          </cell>
        </row>
        <row r="116">
          <cell r="A116" t="str">
            <v>6.75% Notes</v>
          </cell>
          <cell r="E116">
            <v>2012</v>
          </cell>
          <cell r="F116" t="str">
            <v>11/2012</v>
          </cell>
          <cell r="G116">
            <v>0</v>
          </cell>
          <cell r="H116">
            <v>21093.75</v>
          </cell>
        </row>
        <row r="117">
          <cell r="A117" t="str">
            <v>6.75% Notes</v>
          </cell>
          <cell r="E117">
            <v>1998</v>
          </cell>
          <cell r="F117" t="str">
            <v>10/1998</v>
          </cell>
          <cell r="G117">
            <v>0</v>
          </cell>
          <cell r="H117">
            <v>168750</v>
          </cell>
        </row>
        <row r="118">
          <cell r="A118" t="str">
            <v>6.75% Notes</v>
          </cell>
          <cell r="E118">
            <v>2003</v>
          </cell>
          <cell r="F118" t="str">
            <v>10/2003</v>
          </cell>
          <cell r="G118">
            <v>0</v>
          </cell>
          <cell r="H118">
            <v>143437.5</v>
          </cell>
        </row>
        <row r="119">
          <cell r="A119" t="str">
            <v>6.75% Notes</v>
          </cell>
          <cell r="E119">
            <v>2008</v>
          </cell>
          <cell r="F119" t="str">
            <v>10/2008</v>
          </cell>
          <cell r="G119">
            <v>0</v>
          </cell>
          <cell r="H119">
            <v>80156.25</v>
          </cell>
        </row>
        <row r="120">
          <cell r="A120" t="str">
            <v>6.42% Notes</v>
          </cell>
          <cell r="E120">
            <v>2008</v>
          </cell>
          <cell r="F120" t="str">
            <v>3/2008</v>
          </cell>
          <cell r="G120">
            <v>0</v>
          </cell>
          <cell r="H120">
            <v>120375</v>
          </cell>
        </row>
        <row r="121">
          <cell r="A121" t="str">
            <v>6.42% Notes</v>
          </cell>
          <cell r="E121">
            <v>2008</v>
          </cell>
          <cell r="F121" t="str">
            <v>3/2008</v>
          </cell>
          <cell r="G121">
            <v>0</v>
          </cell>
          <cell r="H121">
            <v>120375</v>
          </cell>
        </row>
        <row r="122">
          <cell r="A122" t="str">
            <v>6.42% Notes</v>
          </cell>
          <cell r="E122">
            <v>2008</v>
          </cell>
          <cell r="F122" t="str">
            <v>6/2008</v>
          </cell>
          <cell r="G122">
            <v>0</v>
          </cell>
          <cell r="H122">
            <v>120375</v>
          </cell>
        </row>
        <row r="123">
          <cell r="A123" t="str">
            <v>6.42% Notes</v>
          </cell>
          <cell r="E123">
            <v>2008</v>
          </cell>
          <cell r="F123" t="str">
            <v>6/2008</v>
          </cell>
          <cell r="G123">
            <v>0</v>
          </cell>
          <cell r="H123">
            <v>120375</v>
          </cell>
        </row>
        <row r="124">
          <cell r="A124" t="str">
            <v>6.42% Notes</v>
          </cell>
          <cell r="E124">
            <v>2008</v>
          </cell>
          <cell r="F124" t="str">
            <v>9/2008</v>
          </cell>
          <cell r="G124">
            <v>0</v>
          </cell>
          <cell r="H124">
            <v>120375</v>
          </cell>
        </row>
        <row r="125">
          <cell r="A125" t="str">
            <v>6.42% Notes</v>
          </cell>
          <cell r="E125">
            <v>2008</v>
          </cell>
          <cell r="F125" t="str">
            <v>9/2008</v>
          </cell>
          <cell r="G125">
            <v>0</v>
          </cell>
          <cell r="H125">
            <v>120375</v>
          </cell>
        </row>
        <row r="126">
          <cell r="A126" t="str">
            <v>6.42% Notes</v>
          </cell>
          <cell r="E126">
            <v>2008</v>
          </cell>
          <cell r="F126" t="str">
            <v>12/2008</v>
          </cell>
          <cell r="G126">
            <v>0</v>
          </cell>
          <cell r="H126">
            <v>120375</v>
          </cell>
        </row>
        <row r="127">
          <cell r="A127" t="str">
            <v>6.42% Notes</v>
          </cell>
          <cell r="E127">
            <v>2008</v>
          </cell>
          <cell r="F127" t="str">
            <v>12/2008</v>
          </cell>
          <cell r="G127">
            <v>0</v>
          </cell>
          <cell r="H127">
            <v>120375</v>
          </cell>
        </row>
        <row r="128">
          <cell r="A128" t="str">
            <v>6.42% Notes</v>
          </cell>
          <cell r="E128">
            <v>2009</v>
          </cell>
          <cell r="F128" t="str">
            <v>3/2009</v>
          </cell>
          <cell r="G128">
            <v>0</v>
          </cell>
          <cell r="H128">
            <v>120375</v>
          </cell>
        </row>
        <row r="129">
          <cell r="A129" t="str">
            <v>6.42% Notes</v>
          </cell>
          <cell r="E129">
            <v>2009</v>
          </cell>
          <cell r="F129" t="str">
            <v>3/2009</v>
          </cell>
          <cell r="G129">
            <v>0</v>
          </cell>
          <cell r="H129">
            <v>120375</v>
          </cell>
        </row>
        <row r="130">
          <cell r="A130" t="str">
            <v>6.42% Notes</v>
          </cell>
          <cell r="E130">
            <v>2009</v>
          </cell>
          <cell r="F130" t="str">
            <v>6/2009</v>
          </cell>
          <cell r="G130">
            <v>0</v>
          </cell>
          <cell r="H130">
            <v>120375</v>
          </cell>
        </row>
        <row r="131">
          <cell r="A131" t="str">
            <v>6.42% Notes</v>
          </cell>
          <cell r="E131">
            <v>2009</v>
          </cell>
          <cell r="F131" t="str">
            <v>6/2009</v>
          </cell>
          <cell r="G131">
            <v>0</v>
          </cell>
          <cell r="H131">
            <v>120375</v>
          </cell>
        </row>
        <row r="132">
          <cell r="A132" t="str">
            <v>6.42% Notes</v>
          </cell>
          <cell r="E132">
            <v>2009</v>
          </cell>
          <cell r="F132" t="str">
            <v>9/2009</v>
          </cell>
          <cell r="G132">
            <v>0</v>
          </cell>
          <cell r="H132">
            <v>120375</v>
          </cell>
        </row>
        <row r="133">
          <cell r="A133" t="str">
            <v>6.42% Notes</v>
          </cell>
          <cell r="E133">
            <v>2009</v>
          </cell>
          <cell r="F133" t="str">
            <v>9/2009</v>
          </cell>
          <cell r="G133">
            <v>0</v>
          </cell>
          <cell r="H133">
            <v>120375</v>
          </cell>
        </row>
        <row r="134">
          <cell r="A134" t="str">
            <v>6.42% Notes</v>
          </cell>
          <cell r="E134">
            <v>2009</v>
          </cell>
          <cell r="F134" t="str">
            <v>12/2009</v>
          </cell>
          <cell r="G134">
            <v>0</v>
          </cell>
          <cell r="H134">
            <v>120375</v>
          </cell>
        </row>
        <row r="135">
          <cell r="A135" t="str">
            <v>6.42% Notes</v>
          </cell>
          <cell r="E135">
            <v>2009</v>
          </cell>
          <cell r="F135" t="str">
            <v>12/2009</v>
          </cell>
          <cell r="G135">
            <v>0</v>
          </cell>
          <cell r="H135">
            <v>120375</v>
          </cell>
        </row>
        <row r="136">
          <cell r="A136" t="str">
            <v>6.42% Notes</v>
          </cell>
          <cell r="E136">
            <v>2010</v>
          </cell>
          <cell r="F136" t="str">
            <v>3/2010</v>
          </cell>
          <cell r="G136">
            <v>0</v>
          </cell>
          <cell r="H136">
            <v>120375</v>
          </cell>
        </row>
        <row r="137">
          <cell r="A137" t="str">
            <v>6.42% Notes</v>
          </cell>
          <cell r="E137">
            <v>2010</v>
          </cell>
          <cell r="F137" t="str">
            <v>3/2010</v>
          </cell>
          <cell r="G137">
            <v>0</v>
          </cell>
          <cell r="H137">
            <v>120375</v>
          </cell>
        </row>
        <row r="138">
          <cell r="A138" t="str">
            <v>6.42% Notes</v>
          </cell>
          <cell r="E138">
            <v>2010</v>
          </cell>
          <cell r="F138" t="str">
            <v>6/2010</v>
          </cell>
          <cell r="G138">
            <v>0</v>
          </cell>
          <cell r="H138">
            <v>120375</v>
          </cell>
        </row>
        <row r="139">
          <cell r="A139" t="str">
            <v>6.42% Notes</v>
          </cell>
          <cell r="E139">
            <v>2010</v>
          </cell>
          <cell r="F139" t="str">
            <v>6/2010</v>
          </cell>
          <cell r="G139">
            <v>0</v>
          </cell>
          <cell r="H139">
            <v>120375</v>
          </cell>
        </row>
        <row r="140">
          <cell r="A140" t="str">
            <v>6.42% Notes</v>
          </cell>
          <cell r="E140">
            <v>2010</v>
          </cell>
          <cell r="F140" t="str">
            <v>9/2010</v>
          </cell>
          <cell r="G140">
            <v>0</v>
          </cell>
          <cell r="H140">
            <v>120375</v>
          </cell>
        </row>
        <row r="141">
          <cell r="A141" t="str">
            <v>6.42% Notes</v>
          </cell>
          <cell r="E141">
            <v>2010</v>
          </cell>
          <cell r="F141" t="str">
            <v>9/2010</v>
          </cell>
          <cell r="G141">
            <v>0</v>
          </cell>
          <cell r="H141">
            <v>120375</v>
          </cell>
        </row>
        <row r="142">
          <cell r="A142" t="str">
            <v>6.42% Notes</v>
          </cell>
          <cell r="E142">
            <v>2010</v>
          </cell>
          <cell r="F142" t="str">
            <v>12/2010</v>
          </cell>
          <cell r="G142">
            <v>0</v>
          </cell>
          <cell r="H142">
            <v>120375</v>
          </cell>
        </row>
        <row r="143">
          <cell r="A143" t="str">
            <v>6.42% Notes</v>
          </cell>
          <cell r="E143">
            <v>2010</v>
          </cell>
          <cell r="F143" t="str">
            <v>12/2010</v>
          </cell>
          <cell r="G143">
            <v>0</v>
          </cell>
          <cell r="H143">
            <v>120375</v>
          </cell>
        </row>
        <row r="144">
          <cell r="A144" t="str">
            <v>6.42% Notes</v>
          </cell>
          <cell r="E144">
            <v>2011</v>
          </cell>
          <cell r="F144" t="str">
            <v>3/2011</v>
          </cell>
          <cell r="G144">
            <v>0</v>
          </cell>
          <cell r="H144">
            <v>120375</v>
          </cell>
        </row>
        <row r="145">
          <cell r="A145" t="str">
            <v>6.42% Notes</v>
          </cell>
          <cell r="E145">
            <v>2011</v>
          </cell>
          <cell r="F145" t="str">
            <v>3/2011</v>
          </cell>
          <cell r="G145">
            <v>0</v>
          </cell>
          <cell r="H145">
            <v>120375</v>
          </cell>
        </row>
        <row r="146">
          <cell r="A146" t="str">
            <v>6.42% Notes</v>
          </cell>
          <cell r="E146">
            <v>2011</v>
          </cell>
          <cell r="F146" t="str">
            <v>6/2011</v>
          </cell>
          <cell r="G146">
            <v>0</v>
          </cell>
          <cell r="H146">
            <v>120375</v>
          </cell>
        </row>
        <row r="147">
          <cell r="A147" t="str">
            <v>6.42% Notes</v>
          </cell>
          <cell r="E147">
            <v>2011</v>
          </cell>
          <cell r="F147" t="str">
            <v>6/2011</v>
          </cell>
          <cell r="G147">
            <v>0</v>
          </cell>
          <cell r="H147">
            <v>120375</v>
          </cell>
        </row>
        <row r="148">
          <cell r="A148" t="str">
            <v>6.42% Notes</v>
          </cell>
          <cell r="E148">
            <v>2011</v>
          </cell>
          <cell r="F148" t="str">
            <v>9/2011</v>
          </cell>
          <cell r="G148">
            <v>0</v>
          </cell>
          <cell r="H148">
            <v>120375</v>
          </cell>
        </row>
        <row r="149">
          <cell r="A149" t="str">
            <v>6.42% Notes</v>
          </cell>
          <cell r="E149">
            <v>2011</v>
          </cell>
          <cell r="F149" t="str">
            <v>9/2011</v>
          </cell>
          <cell r="G149">
            <v>0</v>
          </cell>
          <cell r="H149">
            <v>120375</v>
          </cell>
        </row>
        <row r="150">
          <cell r="A150" t="str">
            <v>6.42% Notes</v>
          </cell>
          <cell r="E150">
            <v>2011</v>
          </cell>
          <cell r="F150" t="str">
            <v>12/2011</v>
          </cell>
          <cell r="G150">
            <v>0</v>
          </cell>
          <cell r="H150">
            <v>120375</v>
          </cell>
        </row>
        <row r="151">
          <cell r="A151" t="str">
            <v>6.42% Notes</v>
          </cell>
          <cell r="E151">
            <v>2011</v>
          </cell>
          <cell r="F151" t="str">
            <v>12/2011</v>
          </cell>
          <cell r="G151">
            <v>0</v>
          </cell>
          <cell r="H151">
            <v>120375</v>
          </cell>
        </row>
        <row r="152">
          <cell r="A152" t="str">
            <v>6.42% Notes</v>
          </cell>
          <cell r="E152">
            <v>2012</v>
          </cell>
          <cell r="F152" t="str">
            <v>3/2012</v>
          </cell>
          <cell r="G152">
            <v>0</v>
          </cell>
          <cell r="H152">
            <v>120375</v>
          </cell>
        </row>
        <row r="153">
          <cell r="A153" t="str">
            <v>6.42% Notes</v>
          </cell>
          <cell r="E153">
            <v>2012</v>
          </cell>
          <cell r="F153" t="str">
            <v>3/2012</v>
          </cell>
          <cell r="G153">
            <v>0</v>
          </cell>
          <cell r="H153">
            <v>120375</v>
          </cell>
        </row>
        <row r="154">
          <cell r="A154" t="str">
            <v>6.42% Notes</v>
          </cell>
          <cell r="E154">
            <v>2012</v>
          </cell>
          <cell r="F154" t="str">
            <v>6/2012</v>
          </cell>
          <cell r="G154">
            <v>0</v>
          </cell>
          <cell r="H154">
            <v>120375</v>
          </cell>
        </row>
        <row r="155">
          <cell r="A155" t="str">
            <v>6.42% Notes</v>
          </cell>
          <cell r="E155">
            <v>2012</v>
          </cell>
          <cell r="F155" t="str">
            <v>6/2012</v>
          </cell>
          <cell r="G155">
            <v>0</v>
          </cell>
          <cell r="H155">
            <v>120375</v>
          </cell>
        </row>
        <row r="156">
          <cell r="A156" t="str">
            <v>6.42% Notes</v>
          </cell>
          <cell r="E156">
            <v>2012</v>
          </cell>
          <cell r="F156" t="str">
            <v>9/2012</v>
          </cell>
          <cell r="G156">
            <v>0</v>
          </cell>
          <cell r="H156">
            <v>120375</v>
          </cell>
        </row>
        <row r="157">
          <cell r="A157" t="str">
            <v>6.42% Notes</v>
          </cell>
          <cell r="E157">
            <v>2012</v>
          </cell>
          <cell r="F157" t="str">
            <v>9/2012</v>
          </cell>
          <cell r="G157">
            <v>0</v>
          </cell>
          <cell r="H157">
            <v>120375</v>
          </cell>
        </row>
        <row r="158">
          <cell r="A158" t="str">
            <v>6.42% Notes</v>
          </cell>
          <cell r="E158">
            <v>2012</v>
          </cell>
          <cell r="F158" t="str">
            <v>12/2012</v>
          </cell>
          <cell r="G158">
            <v>681817.5</v>
          </cell>
          <cell r="H158">
            <v>120375</v>
          </cell>
        </row>
        <row r="159">
          <cell r="A159" t="str">
            <v>6.42% Notes</v>
          </cell>
          <cell r="E159">
            <v>2012</v>
          </cell>
          <cell r="F159" t="str">
            <v>12/2012</v>
          </cell>
          <cell r="G159">
            <v>681817.5</v>
          </cell>
          <cell r="H159">
            <v>120375</v>
          </cell>
        </row>
        <row r="160">
          <cell r="A160" t="str">
            <v>6.42% Notes</v>
          </cell>
          <cell r="E160">
            <v>2013</v>
          </cell>
          <cell r="F160" t="str">
            <v>3/2013</v>
          </cell>
          <cell r="G160">
            <v>0</v>
          </cell>
          <cell r="H160">
            <v>109431.83</v>
          </cell>
        </row>
        <row r="161">
          <cell r="A161" t="str">
            <v>6.42% Notes</v>
          </cell>
          <cell r="E161">
            <v>2013</v>
          </cell>
          <cell r="F161" t="str">
            <v>3/2013</v>
          </cell>
          <cell r="G161">
            <v>0</v>
          </cell>
          <cell r="H161">
            <v>109431.83</v>
          </cell>
        </row>
        <row r="162">
          <cell r="A162" t="str">
            <v>6.42% Notes</v>
          </cell>
          <cell r="E162">
            <v>2013</v>
          </cell>
          <cell r="F162" t="str">
            <v>6/2013</v>
          </cell>
          <cell r="G162">
            <v>0</v>
          </cell>
          <cell r="H162">
            <v>109431.83</v>
          </cell>
        </row>
        <row r="163">
          <cell r="A163" t="str">
            <v>6.42% Notes</v>
          </cell>
          <cell r="E163">
            <v>2013</v>
          </cell>
          <cell r="F163" t="str">
            <v>6/2013</v>
          </cell>
          <cell r="G163">
            <v>0</v>
          </cell>
          <cell r="H163">
            <v>109431.83</v>
          </cell>
        </row>
        <row r="164">
          <cell r="A164" t="str">
            <v>6.42% Notes</v>
          </cell>
          <cell r="E164">
            <v>2013</v>
          </cell>
          <cell r="F164" t="str">
            <v>9/2013</v>
          </cell>
          <cell r="G164">
            <v>0</v>
          </cell>
          <cell r="H164">
            <v>109431.83</v>
          </cell>
        </row>
        <row r="165">
          <cell r="A165" t="str">
            <v>6.42% Notes</v>
          </cell>
          <cell r="E165">
            <v>2013</v>
          </cell>
          <cell r="F165" t="str">
            <v>9/2013</v>
          </cell>
          <cell r="G165">
            <v>0</v>
          </cell>
          <cell r="H165">
            <v>109431.83</v>
          </cell>
        </row>
        <row r="166">
          <cell r="A166" t="str">
            <v>6.42% Notes</v>
          </cell>
          <cell r="E166">
            <v>2013</v>
          </cell>
          <cell r="F166" t="str">
            <v>12/2013</v>
          </cell>
          <cell r="G166">
            <v>681817.5</v>
          </cell>
          <cell r="H166">
            <v>109431.83</v>
          </cell>
        </row>
        <row r="167">
          <cell r="A167" t="str">
            <v>6.42% Notes</v>
          </cell>
          <cell r="E167">
            <v>2013</v>
          </cell>
          <cell r="F167" t="str">
            <v>12/2013</v>
          </cell>
          <cell r="G167">
            <v>681817.5</v>
          </cell>
          <cell r="H167">
            <v>109431.83</v>
          </cell>
        </row>
        <row r="168">
          <cell r="A168" t="str">
            <v>6.42% Notes</v>
          </cell>
          <cell r="E168">
            <v>2014</v>
          </cell>
          <cell r="F168" t="str">
            <v>3/2014</v>
          </cell>
          <cell r="G168">
            <v>0</v>
          </cell>
          <cell r="H168">
            <v>98488.66</v>
          </cell>
        </row>
        <row r="169">
          <cell r="A169" t="str">
            <v>6.42% Notes</v>
          </cell>
          <cell r="E169">
            <v>2014</v>
          </cell>
          <cell r="F169" t="str">
            <v>3/2014</v>
          </cell>
          <cell r="G169">
            <v>0</v>
          </cell>
          <cell r="H169">
            <v>98488.66</v>
          </cell>
        </row>
        <row r="170">
          <cell r="A170" t="str">
            <v>6.42% Notes</v>
          </cell>
          <cell r="E170">
            <v>2014</v>
          </cell>
          <cell r="F170" t="str">
            <v>6/2014</v>
          </cell>
          <cell r="G170">
            <v>0</v>
          </cell>
          <cell r="H170">
            <v>98488.66</v>
          </cell>
        </row>
        <row r="171">
          <cell r="A171" t="str">
            <v>6.42% Notes</v>
          </cell>
          <cell r="E171">
            <v>2014</v>
          </cell>
          <cell r="F171" t="str">
            <v>6/2014</v>
          </cell>
          <cell r="G171">
            <v>0</v>
          </cell>
          <cell r="H171">
            <v>98488.66</v>
          </cell>
        </row>
        <row r="172">
          <cell r="A172" t="str">
            <v>6.42% Notes</v>
          </cell>
          <cell r="E172">
            <v>2014</v>
          </cell>
          <cell r="F172" t="str">
            <v>9/2014</v>
          </cell>
          <cell r="G172">
            <v>0</v>
          </cell>
          <cell r="H172">
            <v>98488.66</v>
          </cell>
        </row>
        <row r="173">
          <cell r="A173" t="str">
            <v>6.42% Notes</v>
          </cell>
          <cell r="E173">
            <v>2014</v>
          </cell>
          <cell r="F173" t="str">
            <v>9/2014</v>
          </cell>
          <cell r="G173">
            <v>0</v>
          </cell>
          <cell r="H173">
            <v>98488.66</v>
          </cell>
        </row>
        <row r="174">
          <cell r="A174" t="str">
            <v>6.42% Notes</v>
          </cell>
          <cell r="E174">
            <v>2014</v>
          </cell>
          <cell r="F174" t="str">
            <v>12/2014</v>
          </cell>
          <cell r="G174">
            <v>681817.5</v>
          </cell>
          <cell r="H174">
            <v>98488.66</v>
          </cell>
        </row>
        <row r="175">
          <cell r="A175" t="str">
            <v>6.42% Notes</v>
          </cell>
          <cell r="E175">
            <v>2014</v>
          </cell>
          <cell r="F175" t="str">
            <v>12/2014</v>
          </cell>
          <cell r="G175">
            <v>681817.5</v>
          </cell>
          <cell r="H175">
            <v>98488.66</v>
          </cell>
        </row>
        <row r="176">
          <cell r="A176" t="str">
            <v>6.42% Notes</v>
          </cell>
          <cell r="E176">
            <v>2015</v>
          </cell>
          <cell r="F176" t="str">
            <v>3/2015</v>
          </cell>
          <cell r="G176">
            <v>0</v>
          </cell>
          <cell r="H176">
            <v>87545.49</v>
          </cell>
        </row>
        <row r="177">
          <cell r="A177" t="str">
            <v>6.42% Notes</v>
          </cell>
          <cell r="E177">
            <v>2015</v>
          </cell>
          <cell r="F177" t="str">
            <v>3/2015</v>
          </cell>
          <cell r="G177">
            <v>0</v>
          </cell>
          <cell r="H177">
            <v>87545.49</v>
          </cell>
        </row>
        <row r="178">
          <cell r="A178" t="str">
            <v>6.42% Notes</v>
          </cell>
          <cell r="E178">
            <v>2015</v>
          </cell>
          <cell r="F178" t="str">
            <v>6/2015</v>
          </cell>
          <cell r="G178">
            <v>0</v>
          </cell>
          <cell r="H178">
            <v>87545.49</v>
          </cell>
        </row>
        <row r="179">
          <cell r="A179" t="str">
            <v>6.42% Notes</v>
          </cell>
          <cell r="E179">
            <v>2015</v>
          </cell>
          <cell r="F179" t="str">
            <v>6/2015</v>
          </cell>
          <cell r="G179">
            <v>0</v>
          </cell>
          <cell r="H179">
            <v>87545.49</v>
          </cell>
        </row>
        <row r="180">
          <cell r="A180" t="str">
            <v>6.42% Notes</v>
          </cell>
          <cell r="E180">
            <v>2015</v>
          </cell>
          <cell r="F180" t="str">
            <v>9/2015</v>
          </cell>
          <cell r="G180">
            <v>0</v>
          </cell>
          <cell r="H180">
            <v>87545.49</v>
          </cell>
        </row>
        <row r="181">
          <cell r="A181" t="str">
            <v>6.42% Notes</v>
          </cell>
          <cell r="E181">
            <v>2015</v>
          </cell>
          <cell r="F181" t="str">
            <v>9/2015</v>
          </cell>
          <cell r="G181">
            <v>0</v>
          </cell>
          <cell r="H181">
            <v>87545.49</v>
          </cell>
        </row>
        <row r="182">
          <cell r="A182" t="str">
            <v>6.42% Notes</v>
          </cell>
          <cell r="E182">
            <v>2015</v>
          </cell>
          <cell r="F182" t="str">
            <v>12/2015</v>
          </cell>
          <cell r="G182">
            <v>681817.5</v>
          </cell>
          <cell r="H182">
            <v>87545.49</v>
          </cell>
        </row>
        <row r="183">
          <cell r="A183" t="str">
            <v>6.42% Notes</v>
          </cell>
          <cell r="E183">
            <v>2015</v>
          </cell>
          <cell r="F183" t="str">
            <v>12/2015</v>
          </cell>
          <cell r="G183">
            <v>681817.5</v>
          </cell>
          <cell r="H183">
            <v>87545.49</v>
          </cell>
        </row>
        <row r="184">
          <cell r="A184" t="str">
            <v>6.42% Notes</v>
          </cell>
          <cell r="E184">
            <v>2016</v>
          </cell>
          <cell r="F184" t="str">
            <v>3/2016</v>
          </cell>
          <cell r="G184">
            <v>0</v>
          </cell>
          <cell r="H184">
            <v>76602.33</v>
          </cell>
        </row>
        <row r="185">
          <cell r="A185" t="str">
            <v>6.42% Notes</v>
          </cell>
          <cell r="E185">
            <v>2016</v>
          </cell>
          <cell r="F185" t="str">
            <v>3/2016</v>
          </cell>
          <cell r="G185">
            <v>0</v>
          </cell>
          <cell r="H185">
            <v>76602.33</v>
          </cell>
        </row>
        <row r="186">
          <cell r="A186" t="str">
            <v>6.42% Notes</v>
          </cell>
          <cell r="E186">
            <v>2016</v>
          </cell>
          <cell r="F186" t="str">
            <v>6/2016</v>
          </cell>
          <cell r="G186">
            <v>0</v>
          </cell>
          <cell r="H186">
            <v>76602.320000000007</v>
          </cell>
        </row>
        <row r="187">
          <cell r="A187" t="str">
            <v>6.42% Notes</v>
          </cell>
          <cell r="E187">
            <v>2016</v>
          </cell>
          <cell r="F187" t="str">
            <v>6/2016</v>
          </cell>
          <cell r="G187">
            <v>0</v>
          </cell>
          <cell r="H187">
            <v>76602.320000000007</v>
          </cell>
        </row>
        <row r="188">
          <cell r="A188" t="str">
            <v>6.42% Notes</v>
          </cell>
          <cell r="E188">
            <v>2016</v>
          </cell>
          <cell r="F188" t="str">
            <v>9/2016</v>
          </cell>
          <cell r="G188">
            <v>0</v>
          </cell>
          <cell r="H188">
            <v>76602.320000000007</v>
          </cell>
        </row>
        <row r="189">
          <cell r="A189" t="str">
            <v>6.42% Notes</v>
          </cell>
          <cell r="E189">
            <v>2016</v>
          </cell>
          <cell r="F189" t="str">
            <v>9/2016</v>
          </cell>
          <cell r="G189">
            <v>0</v>
          </cell>
          <cell r="H189">
            <v>76602.320000000007</v>
          </cell>
        </row>
        <row r="190">
          <cell r="A190" t="str">
            <v>6.42% Notes</v>
          </cell>
          <cell r="E190">
            <v>2016</v>
          </cell>
          <cell r="F190" t="str">
            <v>12/2016</v>
          </cell>
          <cell r="G190">
            <v>681817.5</v>
          </cell>
          <cell r="H190">
            <v>76602.320000000007</v>
          </cell>
        </row>
        <row r="191">
          <cell r="A191" t="str">
            <v>6.42% Notes</v>
          </cell>
          <cell r="E191">
            <v>2016</v>
          </cell>
          <cell r="F191" t="str">
            <v>12/2016</v>
          </cell>
          <cell r="G191">
            <v>681817.5</v>
          </cell>
          <cell r="H191">
            <v>76602.320000000007</v>
          </cell>
        </row>
        <row r="192">
          <cell r="A192" t="str">
            <v>6.42% Notes</v>
          </cell>
          <cell r="E192">
            <v>2017</v>
          </cell>
          <cell r="F192" t="str">
            <v>3/2017</v>
          </cell>
          <cell r="G192">
            <v>0</v>
          </cell>
          <cell r="H192">
            <v>65659.149999999994</v>
          </cell>
        </row>
        <row r="193">
          <cell r="A193" t="str">
            <v>6.42% Notes</v>
          </cell>
          <cell r="E193">
            <v>2017</v>
          </cell>
          <cell r="F193" t="str">
            <v>3/2017</v>
          </cell>
          <cell r="G193">
            <v>0</v>
          </cell>
          <cell r="H193">
            <v>65659.149999999994</v>
          </cell>
        </row>
        <row r="194">
          <cell r="A194" t="str">
            <v>6.42% Notes</v>
          </cell>
          <cell r="E194">
            <v>2017</v>
          </cell>
          <cell r="F194" t="str">
            <v>6/2017</v>
          </cell>
          <cell r="G194">
            <v>0</v>
          </cell>
          <cell r="H194">
            <v>65659.149999999994</v>
          </cell>
        </row>
        <row r="195">
          <cell r="A195" t="str">
            <v>6.42% Notes</v>
          </cell>
          <cell r="E195">
            <v>2017</v>
          </cell>
          <cell r="F195" t="str">
            <v>6/2017</v>
          </cell>
          <cell r="G195">
            <v>0</v>
          </cell>
          <cell r="H195">
            <v>65659.149999999994</v>
          </cell>
        </row>
        <row r="196">
          <cell r="A196" t="str">
            <v>6.42% Notes</v>
          </cell>
          <cell r="E196">
            <v>2017</v>
          </cell>
          <cell r="F196" t="str">
            <v>9/2017</v>
          </cell>
          <cell r="G196">
            <v>0</v>
          </cell>
          <cell r="H196">
            <v>65659.149999999994</v>
          </cell>
        </row>
        <row r="197">
          <cell r="A197" t="str">
            <v>6.42% Notes</v>
          </cell>
          <cell r="E197">
            <v>2017</v>
          </cell>
          <cell r="F197" t="str">
            <v>9/2017</v>
          </cell>
          <cell r="G197">
            <v>0</v>
          </cell>
          <cell r="H197">
            <v>65659.149999999994</v>
          </cell>
        </row>
        <row r="198">
          <cell r="A198" t="str">
            <v>6.42% Notes</v>
          </cell>
          <cell r="E198">
            <v>2017</v>
          </cell>
          <cell r="F198" t="str">
            <v>12/2017</v>
          </cell>
          <cell r="G198">
            <v>681817.5</v>
          </cell>
          <cell r="H198">
            <v>65659.149999999994</v>
          </cell>
        </row>
        <row r="199">
          <cell r="A199" t="str">
            <v>6.42% Notes</v>
          </cell>
          <cell r="E199">
            <v>2017</v>
          </cell>
          <cell r="F199" t="str">
            <v>12/2017</v>
          </cell>
          <cell r="G199">
            <v>681817.5</v>
          </cell>
          <cell r="H199">
            <v>65659.149999999994</v>
          </cell>
        </row>
        <row r="200">
          <cell r="A200" t="str">
            <v>6.42% Notes</v>
          </cell>
          <cell r="E200">
            <v>2018</v>
          </cell>
          <cell r="F200" t="str">
            <v>3/2018</v>
          </cell>
          <cell r="G200">
            <v>0</v>
          </cell>
          <cell r="H200">
            <v>54715.97</v>
          </cell>
        </row>
        <row r="201">
          <cell r="A201" t="str">
            <v>6.42% Notes</v>
          </cell>
          <cell r="E201">
            <v>2018</v>
          </cell>
          <cell r="F201" t="str">
            <v>3/2018</v>
          </cell>
          <cell r="G201">
            <v>0</v>
          </cell>
          <cell r="H201">
            <v>54715.97</v>
          </cell>
        </row>
        <row r="202">
          <cell r="A202" t="str">
            <v>6.42% Notes</v>
          </cell>
          <cell r="E202">
            <v>2018</v>
          </cell>
          <cell r="F202" t="str">
            <v>6/2018</v>
          </cell>
          <cell r="G202">
            <v>0</v>
          </cell>
          <cell r="H202">
            <v>54715.97</v>
          </cell>
        </row>
        <row r="203">
          <cell r="A203" t="str">
            <v>6.42% Notes</v>
          </cell>
          <cell r="E203">
            <v>2018</v>
          </cell>
          <cell r="F203" t="str">
            <v>6/2018</v>
          </cell>
          <cell r="G203">
            <v>0</v>
          </cell>
          <cell r="H203">
            <v>54715.97</v>
          </cell>
        </row>
        <row r="204">
          <cell r="A204" t="str">
            <v>6.42% Notes</v>
          </cell>
          <cell r="E204">
            <v>2018</v>
          </cell>
          <cell r="F204" t="str">
            <v>9/2018</v>
          </cell>
          <cell r="G204">
            <v>0</v>
          </cell>
          <cell r="H204">
            <v>54715.97</v>
          </cell>
        </row>
        <row r="205">
          <cell r="A205" t="str">
            <v>6.42% Notes</v>
          </cell>
          <cell r="E205">
            <v>2018</v>
          </cell>
          <cell r="F205" t="str">
            <v>9/2018</v>
          </cell>
          <cell r="G205">
            <v>0</v>
          </cell>
          <cell r="H205">
            <v>54715.97</v>
          </cell>
        </row>
        <row r="206">
          <cell r="A206" t="str">
            <v>6.42% Notes</v>
          </cell>
          <cell r="E206">
            <v>2018</v>
          </cell>
          <cell r="F206" t="str">
            <v>12/2018</v>
          </cell>
          <cell r="G206">
            <v>681817.5</v>
          </cell>
          <cell r="H206">
            <v>54715.97</v>
          </cell>
        </row>
        <row r="207">
          <cell r="A207" t="str">
            <v>6.42% Notes</v>
          </cell>
          <cell r="E207">
            <v>2018</v>
          </cell>
          <cell r="F207" t="str">
            <v>12/2018</v>
          </cell>
          <cell r="G207">
            <v>681817.5</v>
          </cell>
          <cell r="H207">
            <v>54715.97</v>
          </cell>
        </row>
        <row r="208">
          <cell r="A208" t="str">
            <v>6.42% Notes</v>
          </cell>
          <cell r="E208">
            <v>2019</v>
          </cell>
          <cell r="F208" t="str">
            <v>3/2019</v>
          </cell>
          <cell r="G208">
            <v>0</v>
          </cell>
          <cell r="H208">
            <v>43772.800000000003</v>
          </cell>
        </row>
        <row r="209">
          <cell r="A209" t="str">
            <v>6.42% Notes</v>
          </cell>
          <cell r="E209">
            <v>2019</v>
          </cell>
          <cell r="F209" t="str">
            <v>3/2019</v>
          </cell>
          <cell r="G209">
            <v>0</v>
          </cell>
          <cell r="H209">
            <v>43772.800000000003</v>
          </cell>
        </row>
        <row r="210">
          <cell r="A210" t="str">
            <v>6.42% Notes</v>
          </cell>
          <cell r="E210">
            <v>2019</v>
          </cell>
          <cell r="F210" t="str">
            <v>6/2019</v>
          </cell>
          <cell r="G210">
            <v>0</v>
          </cell>
          <cell r="H210">
            <v>43772.800000000003</v>
          </cell>
        </row>
        <row r="211">
          <cell r="A211" t="str">
            <v>6.42% Notes</v>
          </cell>
          <cell r="E211">
            <v>2019</v>
          </cell>
          <cell r="F211" t="str">
            <v>6/2019</v>
          </cell>
          <cell r="G211">
            <v>0</v>
          </cell>
          <cell r="H211">
            <v>43772.800000000003</v>
          </cell>
        </row>
        <row r="212">
          <cell r="A212" t="str">
            <v>6.42% Notes</v>
          </cell>
          <cell r="E212">
            <v>2019</v>
          </cell>
          <cell r="F212" t="str">
            <v>9/2019</v>
          </cell>
          <cell r="G212">
            <v>0</v>
          </cell>
          <cell r="H212">
            <v>43772.800000000003</v>
          </cell>
        </row>
        <row r="213">
          <cell r="A213" t="str">
            <v>6.42% Notes</v>
          </cell>
          <cell r="E213">
            <v>2019</v>
          </cell>
          <cell r="F213" t="str">
            <v>9/2019</v>
          </cell>
          <cell r="G213">
            <v>0</v>
          </cell>
          <cell r="H213">
            <v>43772.800000000003</v>
          </cell>
        </row>
        <row r="214">
          <cell r="A214" t="str">
            <v>6.42% Notes</v>
          </cell>
          <cell r="E214">
            <v>2019</v>
          </cell>
          <cell r="F214" t="str">
            <v>12/2019</v>
          </cell>
          <cell r="G214">
            <v>681817.5</v>
          </cell>
          <cell r="H214">
            <v>43772.800000000003</v>
          </cell>
        </row>
        <row r="215">
          <cell r="A215" t="str">
            <v>6.42% Notes</v>
          </cell>
          <cell r="E215">
            <v>2019</v>
          </cell>
          <cell r="F215" t="str">
            <v>12/2019</v>
          </cell>
          <cell r="G215">
            <v>681817.5</v>
          </cell>
          <cell r="H215">
            <v>43772.800000000003</v>
          </cell>
        </row>
        <row r="216">
          <cell r="A216" t="str">
            <v>6.42% Notes</v>
          </cell>
          <cell r="E216">
            <v>2020</v>
          </cell>
          <cell r="F216" t="str">
            <v>3/2020</v>
          </cell>
          <cell r="G216">
            <v>0</v>
          </cell>
          <cell r="H216">
            <v>32829.629999999997</v>
          </cell>
        </row>
        <row r="217">
          <cell r="A217" t="str">
            <v>6.42% Notes</v>
          </cell>
          <cell r="E217">
            <v>2020</v>
          </cell>
          <cell r="F217" t="str">
            <v>3/2020</v>
          </cell>
          <cell r="G217">
            <v>0</v>
          </cell>
          <cell r="H217">
            <v>32829.629999999997</v>
          </cell>
        </row>
        <row r="218">
          <cell r="A218" t="str">
            <v>6.42% Notes</v>
          </cell>
          <cell r="E218">
            <v>2020</v>
          </cell>
          <cell r="F218" t="str">
            <v>6/2020</v>
          </cell>
          <cell r="G218">
            <v>0</v>
          </cell>
          <cell r="H218">
            <v>32829.629999999997</v>
          </cell>
        </row>
        <row r="219">
          <cell r="A219" t="str">
            <v>6.42% Notes</v>
          </cell>
          <cell r="E219">
            <v>2020</v>
          </cell>
          <cell r="F219" t="str">
            <v>6/2020</v>
          </cell>
          <cell r="G219">
            <v>0</v>
          </cell>
          <cell r="H219">
            <v>32829.629999999997</v>
          </cell>
        </row>
        <row r="220">
          <cell r="A220" t="str">
            <v>6.42% Notes</v>
          </cell>
          <cell r="E220">
            <v>2020</v>
          </cell>
          <cell r="F220" t="str">
            <v>9/2020</v>
          </cell>
          <cell r="G220">
            <v>0</v>
          </cell>
          <cell r="H220">
            <v>32829.629999999997</v>
          </cell>
        </row>
        <row r="221">
          <cell r="A221" t="str">
            <v>6.42% Notes</v>
          </cell>
          <cell r="E221">
            <v>2020</v>
          </cell>
          <cell r="F221" t="str">
            <v>9/2020</v>
          </cell>
          <cell r="G221">
            <v>0</v>
          </cell>
          <cell r="H221">
            <v>32829.629999999997</v>
          </cell>
        </row>
        <row r="222">
          <cell r="A222" t="str">
            <v>6.42% Notes</v>
          </cell>
          <cell r="E222">
            <v>2020</v>
          </cell>
          <cell r="F222" t="str">
            <v>12/2020</v>
          </cell>
          <cell r="G222">
            <v>681817.5</v>
          </cell>
          <cell r="H222">
            <v>32829.629999999997</v>
          </cell>
        </row>
        <row r="223">
          <cell r="A223" t="str">
            <v>6.42% Notes</v>
          </cell>
          <cell r="E223">
            <v>2020</v>
          </cell>
          <cell r="F223" t="str">
            <v>12/2020</v>
          </cell>
          <cell r="G223">
            <v>681817.5</v>
          </cell>
          <cell r="H223">
            <v>32829.629999999997</v>
          </cell>
        </row>
        <row r="224">
          <cell r="A224" t="str">
            <v>6.42% Notes</v>
          </cell>
          <cell r="E224">
            <v>2021</v>
          </cell>
          <cell r="F224" t="str">
            <v>3/2021</v>
          </cell>
          <cell r="G224">
            <v>0</v>
          </cell>
          <cell r="H224">
            <v>21886.46</v>
          </cell>
        </row>
        <row r="225">
          <cell r="A225" t="str">
            <v>6.42% Notes</v>
          </cell>
          <cell r="E225">
            <v>2021</v>
          </cell>
          <cell r="F225" t="str">
            <v>3/2021</v>
          </cell>
          <cell r="G225">
            <v>0</v>
          </cell>
          <cell r="H225">
            <v>21886.46</v>
          </cell>
        </row>
        <row r="226">
          <cell r="A226" t="str">
            <v>6.42% Notes</v>
          </cell>
          <cell r="E226">
            <v>2021</v>
          </cell>
          <cell r="F226" t="str">
            <v>6/2021</v>
          </cell>
          <cell r="G226">
            <v>0</v>
          </cell>
          <cell r="H226">
            <v>21886.46</v>
          </cell>
        </row>
        <row r="227">
          <cell r="A227" t="str">
            <v>6.42% Notes</v>
          </cell>
          <cell r="E227">
            <v>2021</v>
          </cell>
          <cell r="F227" t="str">
            <v>6/2021</v>
          </cell>
          <cell r="G227">
            <v>0</v>
          </cell>
          <cell r="H227">
            <v>21886.46</v>
          </cell>
        </row>
        <row r="228">
          <cell r="A228" t="str">
            <v>6.42% Notes</v>
          </cell>
          <cell r="E228">
            <v>2021</v>
          </cell>
          <cell r="F228" t="str">
            <v>9/2021</v>
          </cell>
          <cell r="G228">
            <v>0</v>
          </cell>
          <cell r="H228">
            <v>21886.46</v>
          </cell>
        </row>
        <row r="229">
          <cell r="A229" t="str">
            <v>6.42% Notes</v>
          </cell>
          <cell r="E229">
            <v>2021</v>
          </cell>
          <cell r="F229" t="str">
            <v>9/2021</v>
          </cell>
          <cell r="G229">
            <v>0</v>
          </cell>
          <cell r="H229">
            <v>21886.46</v>
          </cell>
        </row>
        <row r="230">
          <cell r="A230" t="str">
            <v>6.42% Notes</v>
          </cell>
          <cell r="E230">
            <v>2021</v>
          </cell>
          <cell r="F230" t="str">
            <v>12/2021</v>
          </cell>
          <cell r="G230">
            <v>681817.5</v>
          </cell>
          <cell r="H230">
            <v>21886.46</v>
          </cell>
        </row>
        <row r="231">
          <cell r="A231" t="str">
            <v>6.42% Notes</v>
          </cell>
          <cell r="E231">
            <v>2021</v>
          </cell>
          <cell r="F231" t="str">
            <v>12/2021</v>
          </cell>
          <cell r="G231">
            <v>681817.5</v>
          </cell>
          <cell r="H231">
            <v>21886.46</v>
          </cell>
        </row>
        <row r="232">
          <cell r="A232" t="str">
            <v>6.42% Notes</v>
          </cell>
          <cell r="E232">
            <v>2022</v>
          </cell>
          <cell r="F232" t="str">
            <v>3/2022</v>
          </cell>
          <cell r="G232">
            <v>0</v>
          </cell>
          <cell r="H232">
            <v>10943.29</v>
          </cell>
        </row>
        <row r="233">
          <cell r="A233" t="str">
            <v>6.42% Notes</v>
          </cell>
          <cell r="E233">
            <v>2022</v>
          </cell>
          <cell r="F233" t="str">
            <v>3/2022</v>
          </cell>
          <cell r="G233">
            <v>0</v>
          </cell>
          <cell r="H233">
            <v>10943.29</v>
          </cell>
        </row>
        <row r="234">
          <cell r="A234" t="str">
            <v>6.42% Notes</v>
          </cell>
          <cell r="E234">
            <v>2022</v>
          </cell>
          <cell r="F234" t="str">
            <v>6/2022</v>
          </cell>
          <cell r="G234">
            <v>0</v>
          </cell>
          <cell r="H234">
            <v>10943.29</v>
          </cell>
        </row>
        <row r="235">
          <cell r="A235" t="str">
            <v>6.42% Notes</v>
          </cell>
          <cell r="E235">
            <v>2022</v>
          </cell>
          <cell r="F235" t="str">
            <v>6/2022</v>
          </cell>
          <cell r="G235">
            <v>0</v>
          </cell>
          <cell r="H235">
            <v>10943.29</v>
          </cell>
        </row>
        <row r="236">
          <cell r="A236" t="str">
            <v>6.42% Notes</v>
          </cell>
          <cell r="E236">
            <v>2022</v>
          </cell>
          <cell r="F236" t="str">
            <v>9/2022</v>
          </cell>
          <cell r="G236">
            <v>0</v>
          </cell>
          <cell r="H236">
            <v>10943.29</v>
          </cell>
        </row>
        <row r="237">
          <cell r="A237" t="str">
            <v>6.42% Notes</v>
          </cell>
          <cell r="E237">
            <v>2022</v>
          </cell>
          <cell r="F237" t="str">
            <v>9/2022</v>
          </cell>
          <cell r="G237">
            <v>0</v>
          </cell>
          <cell r="H237">
            <v>10943.29</v>
          </cell>
        </row>
        <row r="238">
          <cell r="A238" t="str">
            <v>6.42% Notes</v>
          </cell>
          <cell r="E238">
            <v>2022</v>
          </cell>
          <cell r="F238" t="str">
            <v>12/2022</v>
          </cell>
          <cell r="G238">
            <v>681825</v>
          </cell>
          <cell r="H238">
            <v>10943.29</v>
          </cell>
        </row>
        <row r="239">
          <cell r="A239" t="str">
            <v>6.42% Notes</v>
          </cell>
          <cell r="E239">
            <v>2022</v>
          </cell>
          <cell r="F239" t="str">
            <v>12/2022</v>
          </cell>
          <cell r="G239">
            <v>681825</v>
          </cell>
          <cell r="H239">
            <v>10943.29</v>
          </cell>
        </row>
        <row r="240">
          <cell r="A240" t="str">
            <v>6.75% Notes</v>
          </cell>
          <cell r="E240">
            <v>2008</v>
          </cell>
          <cell r="F240" t="str">
            <v>8/2008</v>
          </cell>
          <cell r="G240">
            <v>0</v>
          </cell>
          <cell r="H240">
            <v>80156.25</v>
          </cell>
        </row>
        <row r="241">
          <cell r="A241" t="str">
            <v>5.99% Notes</v>
          </cell>
          <cell r="E241">
            <v>2006</v>
          </cell>
          <cell r="F241" t="str">
            <v>4/2006</v>
          </cell>
          <cell r="G241">
            <v>0</v>
          </cell>
          <cell r="H241">
            <v>119800</v>
          </cell>
        </row>
        <row r="242">
          <cell r="A242" t="str">
            <v>5.99% Notes</v>
          </cell>
          <cell r="E242">
            <v>2006</v>
          </cell>
          <cell r="F242" t="str">
            <v>4/2006</v>
          </cell>
          <cell r="G242">
            <v>0</v>
          </cell>
          <cell r="H242">
            <v>29950</v>
          </cell>
        </row>
        <row r="243">
          <cell r="A243" t="str">
            <v>5.67% Notes</v>
          </cell>
          <cell r="E243">
            <v>2006</v>
          </cell>
          <cell r="F243" t="str">
            <v>4/2006</v>
          </cell>
          <cell r="G243">
            <v>0</v>
          </cell>
          <cell r="H243">
            <v>70875</v>
          </cell>
        </row>
        <row r="244">
          <cell r="A244" t="str">
            <v>5.66% Notes</v>
          </cell>
          <cell r="E244">
            <v>2006</v>
          </cell>
          <cell r="F244" t="str">
            <v>4/2006</v>
          </cell>
          <cell r="G244">
            <v>0</v>
          </cell>
          <cell r="H244">
            <v>169800</v>
          </cell>
        </row>
        <row r="245">
          <cell r="A245" t="str">
            <v>5.66% Notes</v>
          </cell>
          <cell r="E245">
            <v>2006</v>
          </cell>
          <cell r="F245" t="str">
            <v>4/2006</v>
          </cell>
          <cell r="G245">
            <v>0</v>
          </cell>
          <cell r="H245">
            <v>42450</v>
          </cell>
        </row>
        <row r="246">
          <cell r="A246" t="str">
            <v>5.99% Notes</v>
          </cell>
          <cell r="E246">
            <v>2017</v>
          </cell>
          <cell r="F246" t="str">
            <v>4/2017</v>
          </cell>
          <cell r="G246">
            <v>0</v>
          </cell>
          <cell r="H246">
            <v>76236.36</v>
          </cell>
        </row>
        <row r="247">
          <cell r="A247" t="str">
            <v>5.99% Notes</v>
          </cell>
          <cell r="E247">
            <v>2017</v>
          </cell>
          <cell r="F247" t="str">
            <v>4/2017</v>
          </cell>
          <cell r="G247">
            <v>0</v>
          </cell>
          <cell r="H247">
            <v>19059.09</v>
          </cell>
        </row>
        <row r="248">
          <cell r="A248" t="str">
            <v>5.67% Notes</v>
          </cell>
          <cell r="E248">
            <v>2017</v>
          </cell>
          <cell r="F248" t="str">
            <v>4/2017</v>
          </cell>
          <cell r="G248">
            <v>0</v>
          </cell>
          <cell r="H248">
            <v>12886.42</v>
          </cell>
        </row>
        <row r="249">
          <cell r="A249" t="str">
            <v>5.66% Notes</v>
          </cell>
          <cell r="E249">
            <v>2017</v>
          </cell>
          <cell r="F249" t="str">
            <v>4/2017</v>
          </cell>
          <cell r="G249">
            <v>0</v>
          </cell>
          <cell r="H249">
            <v>61745.55</v>
          </cell>
        </row>
        <row r="250">
          <cell r="A250" t="str">
            <v>5.66% Notes</v>
          </cell>
          <cell r="E250">
            <v>2017</v>
          </cell>
          <cell r="F250" t="str">
            <v>4/2017</v>
          </cell>
          <cell r="G250">
            <v>0</v>
          </cell>
          <cell r="H250">
            <v>15436.38</v>
          </cell>
        </row>
        <row r="251">
          <cell r="A251" t="str">
            <v>5.99% Notes</v>
          </cell>
          <cell r="E251">
            <v>2023</v>
          </cell>
          <cell r="F251" t="str">
            <v>4/2023</v>
          </cell>
          <cell r="G251">
            <v>0</v>
          </cell>
          <cell r="H251">
            <v>10890.9</v>
          </cell>
        </row>
        <row r="252">
          <cell r="A252" t="str">
            <v>5.99% Notes</v>
          </cell>
          <cell r="E252">
            <v>2023</v>
          </cell>
          <cell r="F252" t="str">
            <v>4/2023</v>
          </cell>
          <cell r="G252">
            <v>0</v>
          </cell>
          <cell r="H252">
            <v>2722.72</v>
          </cell>
        </row>
        <row r="253">
          <cell r="A253" t="str">
            <v>5.99% Notes</v>
          </cell>
          <cell r="E253">
            <v>2005</v>
          </cell>
          <cell r="F253" t="str">
            <v>4/2005</v>
          </cell>
          <cell r="G253">
            <v>0</v>
          </cell>
          <cell r="H253">
            <v>119800</v>
          </cell>
        </row>
        <row r="254">
          <cell r="A254" t="str">
            <v>5.99% Notes</v>
          </cell>
          <cell r="E254">
            <v>2005</v>
          </cell>
          <cell r="F254" t="str">
            <v>4/2005</v>
          </cell>
          <cell r="G254">
            <v>0</v>
          </cell>
          <cell r="H254">
            <v>29950</v>
          </cell>
        </row>
        <row r="255">
          <cell r="A255" t="str">
            <v>5.67% Notes</v>
          </cell>
          <cell r="E255">
            <v>2005</v>
          </cell>
          <cell r="F255" t="str">
            <v>4/2005</v>
          </cell>
          <cell r="G255">
            <v>0</v>
          </cell>
          <cell r="H255">
            <v>70875</v>
          </cell>
        </row>
        <row r="256">
          <cell r="A256" t="str">
            <v>5.99% Notes</v>
          </cell>
          <cell r="E256">
            <v>2011</v>
          </cell>
          <cell r="F256" t="str">
            <v>4/2011</v>
          </cell>
          <cell r="G256">
            <v>0</v>
          </cell>
          <cell r="H256">
            <v>119800</v>
          </cell>
        </row>
        <row r="257">
          <cell r="A257" t="str">
            <v>5.99% Notes</v>
          </cell>
          <cell r="E257">
            <v>2011</v>
          </cell>
          <cell r="F257" t="str">
            <v>4/2011</v>
          </cell>
          <cell r="G257">
            <v>0</v>
          </cell>
          <cell r="H257">
            <v>29950</v>
          </cell>
        </row>
        <row r="258">
          <cell r="A258" t="str">
            <v>5.67% Notes</v>
          </cell>
          <cell r="E258">
            <v>2011</v>
          </cell>
          <cell r="F258" t="str">
            <v>4/2011</v>
          </cell>
          <cell r="G258">
            <v>0</v>
          </cell>
          <cell r="H258">
            <v>51545.48</v>
          </cell>
        </row>
        <row r="259">
          <cell r="A259" t="str">
            <v>5.66% Notes</v>
          </cell>
          <cell r="E259">
            <v>2011</v>
          </cell>
          <cell r="F259" t="str">
            <v>4/2011</v>
          </cell>
          <cell r="G259">
            <v>0</v>
          </cell>
          <cell r="H259">
            <v>154363.65</v>
          </cell>
        </row>
        <row r="260">
          <cell r="A260" t="str">
            <v>5.66% Notes</v>
          </cell>
          <cell r="E260">
            <v>2011</v>
          </cell>
          <cell r="F260" t="str">
            <v>4/2011</v>
          </cell>
          <cell r="G260">
            <v>0</v>
          </cell>
          <cell r="H260">
            <v>38590.92</v>
          </cell>
        </row>
        <row r="261">
          <cell r="A261" t="str">
            <v>5.99% Notes</v>
          </cell>
          <cell r="E261">
            <v>2016</v>
          </cell>
          <cell r="F261" t="str">
            <v>4/2016</v>
          </cell>
          <cell r="G261">
            <v>0</v>
          </cell>
          <cell r="H261">
            <v>87127.26</v>
          </cell>
        </row>
        <row r="262">
          <cell r="A262" t="str">
            <v>5.99% Notes</v>
          </cell>
          <cell r="E262">
            <v>2016</v>
          </cell>
          <cell r="F262" t="str">
            <v>4/2016</v>
          </cell>
          <cell r="G262">
            <v>0</v>
          </cell>
          <cell r="H262">
            <v>21781.83</v>
          </cell>
        </row>
        <row r="263">
          <cell r="A263" t="str">
            <v>5.67% Notes</v>
          </cell>
          <cell r="E263">
            <v>2016</v>
          </cell>
          <cell r="F263" t="str">
            <v>4/2016</v>
          </cell>
          <cell r="G263">
            <v>0</v>
          </cell>
          <cell r="H263">
            <v>19329.599999999999</v>
          </cell>
        </row>
        <row r="264">
          <cell r="A264" t="str">
            <v>5.66% Notes</v>
          </cell>
          <cell r="E264">
            <v>2016</v>
          </cell>
          <cell r="F264" t="str">
            <v>4/2016</v>
          </cell>
          <cell r="G264">
            <v>0</v>
          </cell>
          <cell r="H264">
            <v>77181.899999999994</v>
          </cell>
        </row>
        <row r="265">
          <cell r="A265" t="str">
            <v>5.66% Notes</v>
          </cell>
          <cell r="E265">
            <v>2016</v>
          </cell>
          <cell r="F265" t="str">
            <v>4/2016</v>
          </cell>
          <cell r="G265">
            <v>0</v>
          </cell>
          <cell r="H265">
            <v>19295.490000000002</v>
          </cell>
        </row>
        <row r="266">
          <cell r="A266" t="str">
            <v>5.99% Notes</v>
          </cell>
          <cell r="E266">
            <v>2022</v>
          </cell>
          <cell r="F266" t="str">
            <v>4/2022</v>
          </cell>
          <cell r="G266">
            <v>0</v>
          </cell>
          <cell r="H266">
            <v>21781.8</v>
          </cell>
        </row>
        <row r="267">
          <cell r="A267" t="str">
            <v>5.99% Notes</v>
          </cell>
          <cell r="E267">
            <v>2022</v>
          </cell>
          <cell r="F267" t="str">
            <v>4/2022</v>
          </cell>
          <cell r="G267">
            <v>0</v>
          </cell>
          <cell r="H267">
            <v>5445.46</v>
          </cell>
        </row>
        <row r="268">
          <cell r="A268" t="str">
            <v>6.75% Notes</v>
          </cell>
          <cell r="E268">
            <v>1999</v>
          </cell>
          <cell r="F268" t="str">
            <v>4/1999</v>
          </cell>
          <cell r="G268">
            <v>0</v>
          </cell>
          <cell r="H268">
            <v>168750</v>
          </cell>
        </row>
        <row r="269">
          <cell r="A269" t="str">
            <v>6.75% Notes</v>
          </cell>
          <cell r="E269">
            <v>2004</v>
          </cell>
          <cell r="F269" t="str">
            <v>4/2004</v>
          </cell>
          <cell r="G269">
            <v>0</v>
          </cell>
          <cell r="H269">
            <v>130781.25</v>
          </cell>
        </row>
        <row r="270">
          <cell r="A270" t="str">
            <v>5.99% Notes</v>
          </cell>
          <cell r="E270">
            <v>2004</v>
          </cell>
          <cell r="F270" t="str">
            <v>4/2004</v>
          </cell>
          <cell r="G270">
            <v>0</v>
          </cell>
          <cell r="H270">
            <v>119800</v>
          </cell>
        </row>
        <row r="271">
          <cell r="A271" t="str">
            <v>5.99% Notes</v>
          </cell>
          <cell r="E271">
            <v>2004</v>
          </cell>
          <cell r="F271" t="str">
            <v>4/2004</v>
          </cell>
          <cell r="G271">
            <v>0</v>
          </cell>
          <cell r="H271">
            <v>29950</v>
          </cell>
        </row>
        <row r="272">
          <cell r="A272" t="str">
            <v>5.67% Notes</v>
          </cell>
          <cell r="E272">
            <v>2004</v>
          </cell>
          <cell r="F272" t="str">
            <v>4/2004</v>
          </cell>
          <cell r="G272">
            <v>0</v>
          </cell>
          <cell r="H272">
            <v>70875</v>
          </cell>
        </row>
        <row r="273">
          <cell r="A273" t="str">
            <v>5.99% Notes</v>
          </cell>
          <cell r="E273">
            <v>2007</v>
          </cell>
          <cell r="F273" t="str">
            <v>4/2007</v>
          </cell>
          <cell r="G273">
            <v>0</v>
          </cell>
          <cell r="H273">
            <v>119800</v>
          </cell>
        </row>
        <row r="274">
          <cell r="A274" t="str">
            <v>5.99% Notes</v>
          </cell>
          <cell r="E274">
            <v>2007</v>
          </cell>
          <cell r="F274" t="str">
            <v>4/2007</v>
          </cell>
          <cell r="G274">
            <v>0</v>
          </cell>
          <cell r="H274">
            <v>29950</v>
          </cell>
        </row>
        <row r="275">
          <cell r="A275" t="str">
            <v>5.67% Notes</v>
          </cell>
          <cell r="E275">
            <v>2007</v>
          </cell>
          <cell r="F275" t="str">
            <v>4/2007</v>
          </cell>
          <cell r="G275">
            <v>0</v>
          </cell>
          <cell r="H275">
            <v>70875</v>
          </cell>
        </row>
        <row r="276">
          <cell r="A276" t="str">
            <v>5.66% Notes</v>
          </cell>
          <cell r="E276">
            <v>2007</v>
          </cell>
          <cell r="F276" t="str">
            <v>4/2007</v>
          </cell>
          <cell r="G276">
            <v>0</v>
          </cell>
          <cell r="H276">
            <v>169800</v>
          </cell>
        </row>
        <row r="277">
          <cell r="A277" t="str">
            <v>5.66% Notes</v>
          </cell>
          <cell r="E277">
            <v>2007</v>
          </cell>
          <cell r="F277" t="str">
            <v>4/2007</v>
          </cell>
          <cell r="G277">
            <v>0</v>
          </cell>
          <cell r="H277">
            <v>42450</v>
          </cell>
        </row>
        <row r="278">
          <cell r="A278" t="str">
            <v>5.99% Notes</v>
          </cell>
          <cell r="E278">
            <v>2008</v>
          </cell>
          <cell r="F278" t="str">
            <v>4/2008</v>
          </cell>
          <cell r="G278">
            <v>0</v>
          </cell>
          <cell r="H278">
            <v>119800</v>
          </cell>
        </row>
        <row r="279">
          <cell r="A279" t="str">
            <v>5.99% Notes</v>
          </cell>
          <cell r="E279">
            <v>2008</v>
          </cell>
          <cell r="F279" t="str">
            <v>4/2008</v>
          </cell>
          <cell r="G279">
            <v>0</v>
          </cell>
          <cell r="H279">
            <v>29950</v>
          </cell>
        </row>
        <row r="280">
          <cell r="A280" t="str">
            <v>5.67% Notes</v>
          </cell>
          <cell r="E280">
            <v>2008</v>
          </cell>
          <cell r="F280" t="str">
            <v>4/2008</v>
          </cell>
          <cell r="G280">
            <v>0</v>
          </cell>
          <cell r="H280">
            <v>70875</v>
          </cell>
        </row>
        <row r="281">
          <cell r="A281" t="str">
            <v>5.66% Notes</v>
          </cell>
          <cell r="E281">
            <v>2008</v>
          </cell>
          <cell r="F281" t="str">
            <v>4/2008</v>
          </cell>
          <cell r="G281">
            <v>0</v>
          </cell>
          <cell r="H281">
            <v>169800</v>
          </cell>
        </row>
        <row r="282">
          <cell r="A282" t="str">
            <v>5.66% Notes</v>
          </cell>
          <cell r="E282">
            <v>2008</v>
          </cell>
          <cell r="F282" t="str">
            <v>4/2008</v>
          </cell>
          <cell r="G282">
            <v>0</v>
          </cell>
          <cell r="H282">
            <v>42450</v>
          </cell>
        </row>
        <row r="283">
          <cell r="A283" t="str">
            <v>5.99% Notes</v>
          </cell>
          <cell r="E283">
            <v>2009</v>
          </cell>
          <cell r="F283" t="str">
            <v>4/2009</v>
          </cell>
          <cell r="G283">
            <v>0</v>
          </cell>
          <cell r="H283">
            <v>119800</v>
          </cell>
        </row>
        <row r="284">
          <cell r="A284" t="str">
            <v>5.99% Notes</v>
          </cell>
          <cell r="E284">
            <v>2009</v>
          </cell>
          <cell r="F284" t="str">
            <v>4/2009</v>
          </cell>
          <cell r="G284">
            <v>0</v>
          </cell>
          <cell r="H284">
            <v>29950</v>
          </cell>
        </row>
        <row r="285">
          <cell r="A285" t="str">
            <v>5.67% Notes</v>
          </cell>
          <cell r="E285">
            <v>2009</v>
          </cell>
          <cell r="F285" t="str">
            <v>4/2009</v>
          </cell>
          <cell r="G285">
            <v>0</v>
          </cell>
          <cell r="H285">
            <v>64431.83</v>
          </cell>
        </row>
        <row r="286">
          <cell r="A286" t="str">
            <v>5.66% Notes</v>
          </cell>
          <cell r="E286">
            <v>2009</v>
          </cell>
          <cell r="F286" t="str">
            <v>4/2009</v>
          </cell>
          <cell r="G286">
            <v>0</v>
          </cell>
          <cell r="H286">
            <v>169800</v>
          </cell>
        </row>
        <row r="287">
          <cell r="A287" t="str">
            <v>5.66% Notes</v>
          </cell>
          <cell r="E287">
            <v>2009</v>
          </cell>
          <cell r="F287" t="str">
            <v>4/2009</v>
          </cell>
          <cell r="G287">
            <v>0</v>
          </cell>
          <cell r="H287">
            <v>42450</v>
          </cell>
        </row>
        <row r="288">
          <cell r="A288" t="str">
            <v>5.99% Notes</v>
          </cell>
          <cell r="E288">
            <v>2010</v>
          </cell>
          <cell r="F288" t="str">
            <v>4/2010</v>
          </cell>
          <cell r="G288">
            <v>0</v>
          </cell>
          <cell r="H288">
            <v>119800</v>
          </cell>
        </row>
        <row r="289">
          <cell r="A289" t="str">
            <v>5.99% Notes</v>
          </cell>
          <cell r="E289">
            <v>2010</v>
          </cell>
          <cell r="F289" t="str">
            <v>4/2010</v>
          </cell>
          <cell r="G289">
            <v>0</v>
          </cell>
          <cell r="H289">
            <v>29950</v>
          </cell>
        </row>
        <row r="290">
          <cell r="A290" t="str">
            <v>5.67% Notes</v>
          </cell>
          <cell r="E290">
            <v>2010</v>
          </cell>
          <cell r="F290" t="str">
            <v>4/2010</v>
          </cell>
          <cell r="G290">
            <v>0</v>
          </cell>
          <cell r="H290">
            <v>57988.65</v>
          </cell>
        </row>
        <row r="291">
          <cell r="A291" t="str">
            <v>5.66% Notes</v>
          </cell>
          <cell r="E291">
            <v>2010</v>
          </cell>
          <cell r="F291" t="str">
            <v>4/2010</v>
          </cell>
          <cell r="G291">
            <v>0</v>
          </cell>
          <cell r="H291">
            <v>169800</v>
          </cell>
        </row>
        <row r="292">
          <cell r="A292" t="str">
            <v>5.66% Notes</v>
          </cell>
          <cell r="E292">
            <v>2010</v>
          </cell>
          <cell r="F292" t="str">
            <v>4/2010</v>
          </cell>
          <cell r="G292">
            <v>0</v>
          </cell>
          <cell r="H292">
            <v>42450</v>
          </cell>
        </row>
        <row r="293">
          <cell r="A293" t="str">
            <v>5.99% Notes</v>
          </cell>
          <cell r="E293">
            <v>2012</v>
          </cell>
          <cell r="F293" t="str">
            <v>4/2012</v>
          </cell>
          <cell r="G293">
            <v>0</v>
          </cell>
          <cell r="H293">
            <v>119800</v>
          </cell>
        </row>
        <row r="294">
          <cell r="A294" t="str">
            <v>5.99% Notes</v>
          </cell>
          <cell r="E294">
            <v>2012</v>
          </cell>
          <cell r="F294" t="str">
            <v>4/2012</v>
          </cell>
          <cell r="G294">
            <v>0</v>
          </cell>
          <cell r="H294">
            <v>29950</v>
          </cell>
        </row>
        <row r="295">
          <cell r="A295" t="str">
            <v>5.67% Notes</v>
          </cell>
          <cell r="E295">
            <v>2012</v>
          </cell>
          <cell r="F295" t="str">
            <v>4/2012</v>
          </cell>
          <cell r="G295">
            <v>0</v>
          </cell>
          <cell r="H295">
            <v>45102.3</v>
          </cell>
        </row>
        <row r="296">
          <cell r="A296" t="str">
            <v>5.66% Notes</v>
          </cell>
          <cell r="E296">
            <v>2012</v>
          </cell>
          <cell r="F296" t="str">
            <v>4/2012</v>
          </cell>
          <cell r="G296">
            <v>0</v>
          </cell>
          <cell r="H296">
            <v>138927.29999999999</v>
          </cell>
        </row>
        <row r="297">
          <cell r="A297" t="str">
            <v>5.66% Notes</v>
          </cell>
          <cell r="E297">
            <v>2012</v>
          </cell>
          <cell r="F297" t="str">
            <v>4/2012</v>
          </cell>
          <cell r="G297">
            <v>0</v>
          </cell>
          <cell r="H297">
            <v>34731.839999999997</v>
          </cell>
        </row>
        <row r="298">
          <cell r="A298" t="str">
            <v>5.99% Notes</v>
          </cell>
          <cell r="E298">
            <v>2013</v>
          </cell>
          <cell r="F298" t="str">
            <v>4/2013</v>
          </cell>
          <cell r="G298">
            <v>0</v>
          </cell>
          <cell r="H298">
            <v>119800</v>
          </cell>
        </row>
        <row r="299">
          <cell r="A299" t="str">
            <v>5.99% Notes</v>
          </cell>
          <cell r="E299">
            <v>2013</v>
          </cell>
          <cell r="F299" t="str">
            <v>4/2013</v>
          </cell>
          <cell r="G299">
            <v>0</v>
          </cell>
          <cell r="H299">
            <v>29950</v>
          </cell>
        </row>
        <row r="300">
          <cell r="A300" t="str">
            <v>5.67% Notes</v>
          </cell>
          <cell r="E300">
            <v>2013</v>
          </cell>
          <cell r="F300" t="str">
            <v>4/2013</v>
          </cell>
          <cell r="G300">
            <v>0</v>
          </cell>
          <cell r="H300">
            <v>38659.120000000003</v>
          </cell>
        </row>
        <row r="301">
          <cell r="A301" t="str">
            <v>5.66% Notes</v>
          </cell>
          <cell r="E301">
            <v>2013</v>
          </cell>
          <cell r="F301" t="str">
            <v>4/2013</v>
          </cell>
          <cell r="G301">
            <v>0</v>
          </cell>
          <cell r="H301">
            <v>123490.95</v>
          </cell>
        </row>
        <row r="302">
          <cell r="A302" t="str">
            <v>5.66% Notes</v>
          </cell>
          <cell r="E302">
            <v>2013</v>
          </cell>
          <cell r="F302" t="str">
            <v>4/2013</v>
          </cell>
          <cell r="G302">
            <v>0</v>
          </cell>
          <cell r="H302">
            <v>30872.73</v>
          </cell>
        </row>
        <row r="303">
          <cell r="A303" t="str">
            <v>5.99% Notes</v>
          </cell>
          <cell r="E303">
            <v>2014</v>
          </cell>
          <cell r="F303" t="str">
            <v>4/2014</v>
          </cell>
          <cell r="G303">
            <v>0</v>
          </cell>
          <cell r="H303">
            <v>108909.09</v>
          </cell>
        </row>
        <row r="304">
          <cell r="A304" t="str">
            <v>5.99% Notes</v>
          </cell>
          <cell r="E304">
            <v>2014</v>
          </cell>
          <cell r="F304" t="str">
            <v>4/2014</v>
          </cell>
          <cell r="G304">
            <v>0</v>
          </cell>
          <cell r="H304">
            <v>27227.27</v>
          </cell>
        </row>
        <row r="305">
          <cell r="A305" t="str">
            <v>5.67% Notes</v>
          </cell>
          <cell r="E305">
            <v>2014</v>
          </cell>
          <cell r="F305" t="str">
            <v>4/2014</v>
          </cell>
          <cell r="G305">
            <v>0</v>
          </cell>
          <cell r="H305">
            <v>32215.95</v>
          </cell>
        </row>
        <row r="306">
          <cell r="A306" t="str">
            <v>5.66% Notes</v>
          </cell>
          <cell r="E306">
            <v>2014</v>
          </cell>
          <cell r="F306" t="str">
            <v>4/2014</v>
          </cell>
          <cell r="G306">
            <v>0</v>
          </cell>
          <cell r="H306">
            <v>108054.6</v>
          </cell>
        </row>
        <row r="307">
          <cell r="A307" t="str">
            <v>5.66% Notes</v>
          </cell>
          <cell r="E307">
            <v>2014</v>
          </cell>
          <cell r="F307" t="str">
            <v>4/2014</v>
          </cell>
          <cell r="G307">
            <v>0</v>
          </cell>
          <cell r="H307">
            <v>27013.65</v>
          </cell>
        </row>
        <row r="308">
          <cell r="A308" t="str">
            <v>5.99% Notes</v>
          </cell>
          <cell r="E308">
            <v>2015</v>
          </cell>
          <cell r="F308" t="str">
            <v>4/2015</v>
          </cell>
          <cell r="G308">
            <v>0</v>
          </cell>
          <cell r="H308">
            <v>98018.19</v>
          </cell>
        </row>
        <row r="309">
          <cell r="A309" t="str">
            <v>5.99% Notes</v>
          </cell>
          <cell r="E309">
            <v>2015</v>
          </cell>
          <cell r="F309" t="str">
            <v>4/2015</v>
          </cell>
          <cell r="G309">
            <v>0</v>
          </cell>
          <cell r="H309">
            <v>24504.53</v>
          </cell>
        </row>
        <row r="310">
          <cell r="A310" t="str">
            <v>5.67% Notes</v>
          </cell>
          <cell r="E310">
            <v>2015</v>
          </cell>
          <cell r="F310" t="str">
            <v>4/2015</v>
          </cell>
          <cell r="G310">
            <v>0</v>
          </cell>
          <cell r="H310">
            <v>25772.77</v>
          </cell>
        </row>
        <row r="311">
          <cell r="A311" t="str">
            <v>5.66% Notes</v>
          </cell>
          <cell r="E311">
            <v>2015</v>
          </cell>
          <cell r="F311" t="str">
            <v>4/2015</v>
          </cell>
          <cell r="G311">
            <v>0</v>
          </cell>
          <cell r="H311">
            <v>92618.25</v>
          </cell>
        </row>
        <row r="312">
          <cell r="A312" t="str">
            <v>5.66% Notes</v>
          </cell>
          <cell r="E312">
            <v>2015</v>
          </cell>
          <cell r="F312" t="str">
            <v>4/2015</v>
          </cell>
          <cell r="G312">
            <v>0</v>
          </cell>
          <cell r="H312">
            <v>23154.57</v>
          </cell>
        </row>
        <row r="313">
          <cell r="A313" t="str">
            <v>5.99% Notes</v>
          </cell>
          <cell r="E313">
            <v>2018</v>
          </cell>
          <cell r="F313" t="str">
            <v>4/2018</v>
          </cell>
          <cell r="G313">
            <v>0</v>
          </cell>
          <cell r="H313">
            <v>65345.46</v>
          </cell>
        </row>
        <row r="314">
          <cell r="A314" t="str">
            <v>5.99% Notes</v>
          </cell>
          <cell r="E314">
            <v>2018</v>
          </cell>
          <cell r="F314" t="str">
            <v>4/2018</v>
          </cell>
          <cell r="G314">
            <v>0</v>
          </cell>
          <cell r="H314">
            <v>16336.35</v>
          </cell>
        </row>
        <row r="315">
          <cell r="A315" t="str">
            <v>5.67% Notes</v>
          </cell>
          <cell r="E315">
            <v>2018</v>
          </cell>
          <cell r="F315" t="str">
            <v>4/2018</v>
          </cell>
          <cell r="G315">
            <v>0</v>
          </cell>
          <cell r="H315">
            <v>6443.25</v>
          </cell>
        </row>
        <row r="316">
          <cell r="A316" t="str">
            <v>5.66% Notes</v>
          </cell>
          <cell r="E316">
            <v>2018</v>
          </cell>
          <cell r="F316" t="str">
            <v>4/2018</v>
          </cell>
          <cell r="G316">
            <v>0</v>
          </cell>
          <cell r="H316">
            <v>46309.2</v>
          </cell>
        </row>
        <row r="317">
          <cell r="A317" t="str">
            <v>5.66% Notes</v>
          </cell>
          <cell r="E317">
            <v>2018</v>
          </cell>
          <cell r="F317" t="str">
            <v>4/2018</v>
          </cell>
          <cell r="G317">
            <v>0</v>
          </cell>
          <cell r="H317">
            <v>11577.3</v>
          </cell>
        </row>
        <row r="318">
          <cell r="A318" t="str">
            <v>5.99% Notes</v>
          </cell>
          <cell r="E318">
            <v>2019</v>
          </cell>
          <cell r="F318" t="str">
            <v>4/2019</v>
          </cell>
          <cell r="G318">
            <v>0</v>
          </cell>
          <cell r="H318">
            <v>54454.53</v>
          </cell>
        </row>
        <row r="319">
          <cell r="A319" t="str">
            <v>5.99% Notes</v>
          </cell>
          <cell r="E319">
            <v>2019</v>
          </cell>
          <cell r="F319" t="str">
            <v>4/2019</v>
          </cell>
          <cell r="G319">
            <v>0</v>
          </cell>
          <cell r="H319">
            <v>13613.64</v>
          </cell>
        </row>
        <row r="320">
          <cell r="A320" t="str">
            <v>5.66% Notes</v>
          </cell>
          <cell r="E320">
            <v>2019</v>
          </cell>
          <cell r="F320" t="str">
            <v>4/2019</v>
          </cell>
          <cell r="G320">
            <v>0</v>
          </cell>
          <cell r="H320">
            <v>30872.880000000001</v>
          </cell>
        </row>
        <row r="321">
          <cell r="A321" t="str">
            <v>5.66% Notes</v>
          </cell>
          <cell r="E321">
            <v>2019</v>
          </cell>
          <cell r="F321" t="str">
            <v>4/2019</v>
          </cell>
          <cell r="G321">
            <v>0</v>
          </cell>
          <cell r="H321">
            <v>7718.22</v>
          </cell>
        </row>
        <row r="322">
          <cell r="A322" t="str">
            <v>5.99% Notes</v>
          </cell>
          <cell r="E322">
            <v>2020</v>
          </cell>
          <cell r="F322" t="str">
            <v>4/2020</v>
          </cell>
          <cell r="G322">
            <v>0</v>
          </cell>
          <cell r="H322">
            <v>43563.63</v>
          </cell>
        </row>
        <row r="323">
          <cell r="A323" t="str">
            <v>5.99% Notes</v>
          </cell>
          <cell r="E323">
            <v>2020</v>
          </cell>
          <cell r="F323" t="str">
            <v>4/2020</v>
          </cell>
          <cell r="G323">
            <v>0</v>
          </cell>
          <cell r="H323">
            <v>10890.91</v>
          </cell>
        </row>
        <row r="324">
          <cell r="A324" t="str">
            <v>5.66% Notes</v>
          </cell>
          <cell r="E324">
            <v>2020</v>
          </cell>
          <cell r="F324" t="str">
            <v>4/2020</v>
          </cell>
          <cell r="G324">
            <v>0</v>
          </cell>
          <cell r="H324">
            <v>15436.53</v>
          </cell>
        </row>
        <row r="325">
          <cell r="A325" t="str">
            <v>5.66% Notes</v>
          </cell>
          <cell r="E325">
            <v>2020</v>
          </cell>
          <cell r="F325" t="str">
            <v>4/2020</v>
          </cell>
          <cell r="G325">
            <v>0</v>
          </cell>
          <cell r="H325">
            <v>3859.14</v>
          </cell>
        </row>
        <row r="326">
          <cell r="A326" t="str">
            <v>5.99% Notes</v>
          </cell>
          <cell r="E326">
            <v>2021</v>
          </cell>
          <cell r="F326" t="str">
            <v>4/2021</v>
          </cell>
          <cell r="G326">
            <v>0</v>
          </cell>
          <cell r="H326">
            <v>32672.720000000001</v>
          </cell>
        </row>
        <row r="327">
          <cell r="A327" t="str">
            <v>5.99% Notes</v>
          </cell>
          <cell r="E327">
            <v>2021</v>
          </cell>
          <cell r="F327" t="str">
            <v>4/2021</v>
          </cell>
          <cell r="G327">
            <v>0</v>
          </cell>
          <cell r="H327">
            <v>8168.18</v>
          </cell>
        </row>
        <row r="328">
          <cell r="A328" t="str">
            <v>6.75% Notes</v>
          </cell>
          <cell r="E328">
            <v>2000</v>
          </cell>
          <cell r="F328" t="str">
            <v>8/2000</v>
          </cell>
          <cell r="G328">
            <v>0</v>
          </cell>
          <cell r="H328">
            <v>168750</v>
          </cell>
        </row>
        <row r="329">
          <cell r="A329" t="str">
            <v>6.75% Notes</v>
          </cell>
          <cell r="E329">
            <v>2001</v>
          </cell>
          <cell r="F329" t="str">
            <v>8/2001</v>
          </cell>
          <cell r="G329">
            <v>0</v>
          </cell>
          <cell r="H329">
            <v>168750</v>
          </cell>
        </row>
        <row r="330">
          <cell r="A330" t="str">
            <v>6.75% Notes</v>
          </cell>
          <cell r="E330">
            <v>2002</v>
          </cell>
          <cell r="F330" t="str">
            <v>8/2002</v>
          </cell>
          <cell r="G330">
            <v>0</v>
          </cell>
          <cell r="H330">
            <v>156093.75</v>
          </cell>
        </row>
        <row r="331">
          <cell r="A331" t="str">
            <v>6.75% Notes</v>
          </cell>
          <cell r="E331">
            <v>2003</v>
          </cell>
          <cell r="F331" t="str">
            <v>8/2003</v>
          </cell>
          <cell r="G331">
            <v>0</v>
          </cell>
          <cell r="H331">
            <v>143437.5</v>
          </cell>
        </row>
        <row r="332">
          <cell r="A332" t="str">
            <v>6.75% Notes</v>
          </cell>
          <cell r="E332">
            <v>2005</v>
          </cell>
          <cell r="F332" t="str">
            <v>8/2005</v>
          </cell>
          <cell r="G332">
            <v>0</v>
          </cell>
          <cell r="H332">
            <v>118125</v>
          </cell>
        </row>
        <row r="333">
          <cell r="A333" t="str">
            <v>6.75% Notes</v>
          </cell>
          <cell r="E333">
            <v>2006</v>
          </cell>
          <cell r="F333" t="str">
            <v>8/2006</v>
          </cell>
          <cell r="G333">
            <v>0</v>
          </cell>
          <cell r="H333">
            <v>105468.75</v>
          </cell>
        </row>
        <row r="334">
          <cell r="A334" t="str">
            <v>6.75% Notes</v>
          </cell>
          <cell r="E334">
            <v>2007</v>
          </cell>
          <cell r="F334" t="str">
            <v>8/2007</v>
          </cell>
          <cell r="G334">
            <v>0</v>
          </cell>
          <cell r="H334">
            <v>92812.5</v>
          </cell>
        </row>
        <row r="335">
          <cell r="A335" t="str">
            <v>6.75% Notes</v>
          </cell>
          <cell r="E335">
            <v>2009</v>
          </cell>
          <cell r="F335" t="str">
            <v>8/2009</v>
          </cell>
          <cell r="G335">
            <v>0</v>
          </cell>
          <cell r="H335">
            <v>67500</v>
          </cell>
        </row>
        <row r="336">
          <cell r="A336" t="str">
            <v>6.75% Notes</v>
          </cell>
          <cell r="E336">
            <v>2010</v>
          </cell>
          <cell r="F336" t="str">
            <v>8/2010</v>
          </cell>
          <cell r="G336">
            <v>0</v>
          </cell>
          <cell r="H336">
            <v>54843.75</v>
          </cell>
        </row>
        <row r="337">
          <cell r="A337" t="str">
            <v>6.75% Notes</v>
          </cell>
          <cell r="E337">
            <v>2011</v>
          </cell>
          <cell r="F337" t="str">
            <v>8/2011</v>
          </cell>
          <cell r="G337">
            <v>0</v>
          </cell>
          <cell r="H337">
            <v>42187.5</v>
          </cell>
        </row>
        <row r="338">
          <cell r="A338" t="str">
            <v>6.75% Notes</v>
          </cell>
          <cell r="E338">
            <v>2012</v>
          </cell>
          <cell r="F338" t="str">
            <v>8/2012</v>
          </cell>
          <cell r="G338">
            <v>0</v>
          </cell>
          <cell r="H338">
            <v>21093.75</v>
          </cell>
        </row>
        <row r="339">
          <cell r="A339" t="str">
            <v>6.99% Notes</v>
          </cell>
          <cell r="E339">
            <v>2004</v>
          </cell>
          <cell r="F339" t="str">
            <v>8/2004</v>
          </cell>
          <cell r="G339">
            <v>0</v>
          </cell>
          <cell r="H339">
            <v>174750</v>
          </cell>
        </row>
        <row r="340">
          <cell r="A340" t="str">
            <v>6.99% Notes</v>
          </cell>
          <cell r="E340">
            <v>2004</v>
          </cell>
          <cell r="F340" t="str">
            <v>8/2004</v>
          </cell>
          <cell r="G340">
            <v>0</v>
          </cell>
          <cell r="H340">
            <v>139800</v>
          </cell>
        </row>
        <row r="341">
          <cell r="A341" t="str">
            <v>6.99% Notes</v>
          </cell>
          <cell r="E341">
            <v>2004</v>
          </cell>
          <cell r="F341" t="str">
            <v>8/2004</v>
          </cell>
          <cell r="G341">
            <v>0</v>
          </cell>
          <cell r="H341">
            <v>17475</v>
          </cell>
        </row>
        <row r="342">
          <cell r="A342" t="str">
            <v>6.99% Notes</v>
          </cell>
          <cell r="E342">
            <v>2004</v>
          </cell>
          <cell r="F342" t="str">
            <v>8/2004</v>
          </cell>
          <cell r="G342">
            <v>0</v>
          </cell>
          <cell r="H342">
            <v>17475</v>
          </cell>
        </row>
        <row r="343">
          <cell r="A343" t="str">
            <v>6.99% Notes</v>
          </cell>
          <cell r="E343">
            <v>2002</v>
          </cell>
          <cell r="F343" t="str">
            <v>8/2002</v>
          </cell>
          <cell r="G343">
            <v>0</v>
          </cell>
          <cell r="H343">
            <v>174750</v>
          </cell>
        </row>
        <row r="344">
          <cell r="A344" t="str">
            <v>6.99% Notes</v>
          </cell>
          <cell r="E344">
            <v>2002</v>
          </cell>
          <cell r="F344" t="str">
            <v>8/2002</v>
          </cell>
          <cell r="G344">
            <v>0</v>
          </cell>
          <cell r="H344">
            <v>139800</v>
          </cell>
        </row>
        <row r="345">
          <cell r="A345" t="str">
            <v>6.99% Notes</v>
          </cell>
          <cell r="E345">
            <v>2002</v>
          </cell>
          <cell r="F345" t="str">
            <v>8/2002</v>
          </cell>
          <cell r="G345">
            <v>0</v>
          </cell>
          <cell r="H345">
            <v>17475</v>
          </cell>
        </row>
        <row r="346">
          <cell r="A346" t="str">
            <v>6.99% Notes</v>
          </cell>
          <cell r="E346">
            <v>2002</v>
          </cell>
          <cell r="F346" t="str">
            <v>8/2002</v>
          </cell>
          <cell r="G346">
            <v>0</v>
          </cell>
          <cell r="H346">
            <v>17475</v>
          </cell>
        </row>
        <row r="347">
          <cell r="A347" t="str">
            <v>6.99% Notes</v>
          </cell>
          <cell r="E347">
            <v>2003</v>
          </cell>
          <cell r="F347" t="str">
            <v>8/2003</v>
          </cell>
          <cell r="G347">
            <v>0</v>
          </cell>
          <cell r="H347">
            <v>174750</v>
          </cell>
        </row>
        <row r="348">
          <cell r="A348" t="str">
            <v>6.99% Notes</v>
          </cell>
          <cell r="E348">
            <v>2003</v>
          </cell>
          <cell r="F348" t="str">
            <v>8/2003</v>
          </cell>
          <cell r="G348">
            <v>0</v>
          </cell>
          <cell r="H348">
            <v>139800</v>
          </cell>
        </row>
        <row r="349">
          <cell r="A349" t="str">
            <v>6.99% Notes</v>
          </cell>
          <cell r="E349">
            <v>2003</v>
          </cell>
          <cell r="F349" t="str">
            <v>8/2003</v>
          </cell>
          <cell r="G349">
            <v>0</v>
          </cell>
          <cell r="H349">
            <v>17475</v>
          </cell>
        </row>
        <row r="350">
          <cell r="A350" t="str">
            <v>6.99% Notes</v>
          </cell>
          <cell r="E350">
            <v>2003</v>
          </cell>
          <cell r="F350" t="str">
            <v>8/2003</v>
          </cell>
          <cell r="G350">
            <v>0</v>
          </cell>
          <cell r="H350">
            <v>17475</v>
          </cell>
        </row>
        <row r="351">
          <cell r="A351" t="str">
            <v>6.99% Notes</v>
          </cell>
          <cell r="E351">
            <v>2005</v>
          </cell>
          <cell r="F351" t="str">
            <v>8/2005</v>
          </cell>
          <cell r="G351">
            <v>0</v>
          </cell>
          <cell r="H351">
            <v>174750</v>
          </cell>
        </row>
        <row r="352">
          <cell r="A352" t="str">
            <v>6.99% Notes</v>
          </cell>
          <cell r="E352">
            <v>2005</v>
          </cell>
          <cell r="F352" t="str">
            <v>8/2005</v>
          </cell>
          <cell r="G352">
            <v>0</v>
          </cell>
          <cell r="H352">
            <v>139800</v>
          </cell>
        </row>
        <row r="353">
          <cell r="A353" t="str">
            <v>6.99% Notes</v>
          </cell>
          <cell r="E353">
            <v>2005</v>
          </cell>
          <cell r="F353" t="str">
            <v>8/2005</v>
          </cell>
          <cell r="G353">
            <v>0</v>
          </cell>
          <cell r="H353">
            <v>17475</v>
          </cell>
        </row>
        <row r="354">
          <cell r="A354" t="str">
            <v>6.99% Notes</v>
          </cell>
          <cell r="E354">
            <v>2005</v>
          </cell>
          <cell r="F354" t="str">
            <v>8/2005</v>
          </cell>
          <cell r="G354">
            <v>0</v>
          </cell>
          <cell r="H354">
            <v>17475</v>
          </cell>
        </row>
        <row r="355">
          <cell r="A355" t="str">
            <v>6.99% Notes</v>
          </cell>
          <cell r="E355">
            <v>2006</v>
          </cell>
          <cell r="F355" t="str">
            <v>8/2006</v>
          </cell>
          <cell r="G355">
            <v>0</v>
          </cell>
          <cell r="H355">
            <v>174750</v>
          </cell>
        </row>
        <row r="356">
          <cell r="A356" t="str">
            <v>6.99% Notes</v>
          </cell>
          <cell r="E356">
            <v>2006</v>
          </cell>
          <cell r="F356" t="str">
            <v>8/2006</v>
          </cell>
          <cell r="G356">
            <v>0</v>
          </cell>
          <cell r="H356">
            <v>139800</v>
          </cell>
        </row>
        <row r="357">
          <cell r="A357" t="str">
            <v>6.99% Notes</v>
          </cell>
          <cell r="E357">
            <v>2006</v>
          </cell>
          <cell r="F357" t="str">
            <v>8/2006</v>
          </cell>
          <cell r="G357">
            <v>0</v>
          </cell>
          <cell r="H357">
            <v>17475</v>
          </cell>
        </row>
        <row r="358">
          <cell r="A358" t="str">
            <v>6.99% Notes</v>
          </cell>
          <cell r="E358">
            <v>2006</v>
          </cell>
          <cell r="F358" t="str">
            <v>8/2006</v>
          </cell>
          <cell r="G358">
            <v>0</v>
          </cell>
          <cell r="H358">
            <v>17475</v>
          </cell>
        </row>
        <row r="359">
          <cell r="A359" t="str">
            <v>6.99% Notes</v>
          </cell>
          <cell r="E359">
            <v>2007</v>
          </cell>
          <cell r="F359" t="str">
            <v>8/2007</v>
          </cell>
          <cell r="G359">
            <v>0</v>
          </cell>
          <cell r="H359">
            <v>158865.22</v>
          </cell>
        </row>
        <row r="360">
          <cell r="A360" t="str">
            <v>6.99% Notes</v>
          </cell>
          <cell r="E360">
            <v>2007</v>
          </cell>
          <cell r="F360" t="str">
            <v>8/2007</v>
          </cell>
          <cell r="G360">
            <v>0</v>
          </cell>
          <cell r="H360">
            <v>127092.18</v>
          </cell>
        </row>
        <row r="361">
          <cell r="A361" t="str">
            <v>6.99% Notes</v>
          </cell>
          <cell r="E361">
            <v>2007</v>
          </cell>
          <cell r="F361" t="str">
            <v>8/2007</v>
          </cell>
          <cell r="G361">
            <v>0</v>
          </cell>
          <cell r="H361">
            <v>15886.52</v>
          </cell>
        </row>
        <row r="362">
          <cell r="A362" t="str">
            <v>6.99% Notes</v>
          </cell>
          <cell r="E362">
            <v>2007</v>
          </cell>
          <cell r="F362" t="str">
            <v>8/2007</v>
          </cell>
          <cell r="G362">
            <v>0</v>
          </cell>
          <cell r="H362">
            <v>15886.52</v>
          </cell>
        </row>
        <row r="363">
          <cell r="A363" t="str">
            <v>6.99% Notes</v>
          </cell>
          <cell r="E363">
            <v>2008</v>
          </cell>
          <cell r="F363" t="str">
            <v>8/2008</v>
          </cell>
          <cell r="G363">
            <v>0</v>
          </cell>
          <cell r="H363">
            <v>142980.45000000001</v>
          </cell>
        </row>
        <row r="364">
          <cell r="A364" t="str">
            <v>6.99% Notes</v>
          </cell>
          <cell r="E364">
            <v>2008</v>
          </cell>
          <cell r="F364" t="str">
            <v>8/2008</v>
          </cell>
          <cell r="G364">
            <v>0</v>
          </cell>
          <cell r="H364">
            <v>114384.36</v>
          </cell>
        </row>
        <row r="365">
          <cell r="A365" t="str">
            <v>6.99% Notes</v>
          </cell>
          <cell r="E365">
            <v>2008</v>
          </cell>
          <cell r="F365" t="str">
            <v>8/2008</v>
          </cell>
          <cell r="G365">
            <v>0</v>
          </cell>
          <cell r="H365">
            <v>14298.04</v>
          </cell>
        </row>
        <row r="366">
          <cell r="A366" t="str">
            <v>6.99% Notes</v>
          </cell>
          <cell r="E366">
            <v>2008</v>
          </cell>
          <cell r="F366" t="str">
            <v>8/2008</v>
          </cell>
          <cell r="G366">
            <v>0</v>
          </cell>
          <cell r="H366">
            <v>14298.04</v>
          </cell>
        </row>
        <row r="367">
          <cell r="A367" t="str">
            <v>6.99% Notes</v>
          </cell>
          <cell r="E367">
            <v>2009</v>
          </cell>
          <cell r="F367" t="str">
            <v>8/2009</v>
          </cell>
          <cell r="G367">
            <v>0</v>
          </cell>
          <cell r="H367">
            <v>127095.67</v>
          </cell>
        </row>
        <row r="368">
          <cell r="A368" t="str">
            <v>6.99% Notes</v>
          </cell>
          <cell r="E368">
            <v>2009</v>
          </cell>
          <cell r="F368" t="str">
            <v>8/2009</v>
          </cell>
          <cell r="G368">
            <v>0</v>
          </cell>
          <cell r="H368">
            <v>101676.54</v>
          </cell>
        </row>
        <row r="369">
          <cell r="A369" t="str">
            <v>6.99% Notes</v>
          </cell>
          <cell r="E369">
            <v>2009</v>
          </cell>
          <cell r="F369" t="str">
            <v>8/2009</v>
          </cell>
          <cell r="G369">
            <v>0</v>
          </cell>
          <cell r="H369">
            <v>12709.57</v>
          </cell>
        </row>
        <row r="370">
          <cell r="A370" t="str">
            <v>6.99% Notes</v>
          </cell>
          <cell r="E370">
            <v>2009</v>
          </cell>
          <cell r="F370" t="str">
            <v>8/2009</v>
          </cell>
          <cell r="G370">
            <v>0</v>
          </cell>
          <cell r="H370">
            <v>12709.57</v>
          </cell>
        </row>
        <row r="371">
          <cell r="A371" t="str">
            <v>6.99% Notes</v>
          </cell>
          <cell r="E371">
            <v>2010</v>
          </cell>
          <cell r="F371" t="str">
            <v>8/2010</v>
          </cell>
          <cell r="G371">
            <v>0</v>
          </cell>
          <cell r="H371">
            <v>111210.9</v>
          </cell>
        </row>
        <row r="372">
          <cell r="A372" t="str">
            <v>6.99% Notes</v>
          </cell>
          <cell r="E372">
            <v>2010</v>
          </cell>
          <cell r="F372" t="str">
            <v>8/2010</v>
          </cell>
          <cell r="G372">
            <v>0</v>
          </cell>
          <cell r="H372">
            <v>88968.72</v>
          </cell>
        </row>
        <row r="373">
          <cell r="A373" t="str">
            <v>6.99% Notes</v>
          </cell>
          <cell r="E373">
            <v>2010</v>
          </cell>
          <cell r="F373" t="str">
            <v>8/2010</v>
          </cell>
          <cell r="G373">
            <v>0</v>
          </cell>
          <cell r="H373">
            <v>11121.09</v>
          </cell>
        </row>
        <row r="374">
          <cell r="A374" t="str">
            <v>6.99% Notes</v>
          </cell>
          <cell r="E374">
            <v>2010</v>
          </cell>
          <cell r="F374" t="str">
            <v>8/2010</v>
          </cell>
          <cell r="G374">
            <v>0</v>
          </cell>
          <cell r="H374">
            <v>11121.09</v>
          </cell>
        </row>
        <row r="375">
          <cell r="A375" t="str">
            <v>6.99% Notes</v>
          </cell>
          <cell r="E375">
            <v>2011</v>
          </cell>
          <cell r="F375" t="str">
            <v>8/2011</v>
          </cell>
          <cell r="G375">
            <v>0</v>
          </cell>
          <cell r="H375">
            <v>95326.12</v>
          </cell>
        </row>
        <row r="376">
          <cell r="A376" t="str">
            <v>6.99% Notes</v>
          </cell>
          <cell r="E376">
            <v>2011</v>
          </cell>
          <cell r="F376" t="str">
            <v>8/2011</v>
          </cell>
          <cell r="G376">
            <v>0</v>
          </cell>
          <cell r="H376">
            <v>76260.899999999994</v>
          </cell>
        </row>
        <row r="377">
          <cell r="A377" t="str">
            <v>6.99% Notes</v>
          </cell>
          <cell r="E377">
            <v>2011</v>
          </cell>
          <cell r="F377" t="str">
            <v>8/2011</v>
          </cell>
          <cell r="G377">
            <v>0</v>
          </cell>
          <cell r="H377">
            <v>9532.61</v>
          </cell>
        </row>
        <row r="378">
          <cell r="A378" t="str">
            <v>6.99% Notes</v>
          </cell>
          <cell r="E378">
            <v>2011</v>
          </cell>
          <cell r="F378" t="str">
            <v>8/2011</v>
          </cell>
          <cell r="G378">
            <v>0</v>
          </cell>
          <cell r="H378">
            <v>9532.61</v>
          </cell>
        </row>
        <row r="379">
          <cell r="A379" t="str">
            <v>6.99% Notes</v>
          </cell>
          <cell r="E379">
            <v>2012</v>
          </cell>
          <cell r="F379" t="str">
            <v>8/2012</v>
          </cell>
          <cell r="G379">
            <v>0</v>
          </cell>
          <cell r="H379">
            <v>79441.350000000006</v>
          </cell>
        </row>
        <row r="380">
          <cell r="A380" t="str">
            <v>6.99% Notes</v>
          </cell>
          <cell r="E380">
            <v>2012</v>
          </cell>
          <cell r="F380" t="str">
            <v>8/2012</v>
          </cell>
          <cell r="G380">
            <v>0</v>
          </cell>
          <cell r="H380">
            <v>63553.08</v>
          </cell>
        </row>
        <row r="381">
          <cell r="A381" t="str">
            <v>6.99% Notes</v>
          </cell>
          <cell r="E381">
            <v>2012</v>
          </cell>
          <cell r="F381" t="str">
            <v>8/2012</v>
          </cell>
          <cell r="G381">
            <v>0</v>
          </cell>
          <cell r="H381">
            <v>7944.13</v>
          </cell>
        </row>
        <row r="382">
          <cell r="A382" t="str">
            <v>6.99% Notes</v>
          </cell>
          <cell r="E382">
            <v>2012</v>
          </cell>
          <cell r="F382" t="str">
            <v>8/2012</v>
          </cell>
          <cell r="G382">
            <v>0</v>
          </cell>
          <cell r="H382">
            <v>7944.13</v>
          </cell>
        </row>
        <row r="383">
          <cell r="A383" t="str">
            <v>6.99% Notes</v>
          </cell>
          <cell r="E383">
            <v>2013</v>
          </cell>
          <cell r="F383" t="str">
            <v>8/2013</v>
          </cell>
          <cell r="G383">
            <v>0</v>
          </cell>
          <cell r="H383">
            <v>63556.57</v>
          </cell>
        </row>
        <row r="384">
          <cell r="A384" t="str">
            <v>6.99% Notes</v>
          </cell>
          <cell r="E384">
            <v>2013</v>
          </cell>
          <cell r="F384" t="str">
            <v>8/2013</v>
          </cell>
          <cell r="G384">
            <v>0</v>
          </cell>
          <cell r="H384">
            <v>50845.26</v>
          </cell>
        </row>
        <row r="385">
          <cell r="A385" t="str">
            <v>6.99% Notes</v>
          </cell>
          <cell r="E385">
            <v>2013</v>
          </cell>
          <cell r="F385" t="str">
            <v>8/2013</v>
          </cell>
          <cell r="G385">
            <v>0</v>
          </cell>
          <cell r="H385">
            <v>6355.66</v>
          </cell>
        </row>
        <row r="386">
          <cell r="A386" t="str">
            <v>6.99% Notes</v>
          </cell>
          <cell r="E386">
            <v>2013</v>
          </cell>
          <cell r="F386" t="str">
            <v>8/2013</v>
          </cell>
          <cell r="G386">
            <v>0</v>
          </cell>
          <cell r="H386">
            <v>6355.66</v>
          </cell>
        </row>
        <row r="387">
          <cell r="A387" t="str">
            <v>6.99% Notes</v>
          </cell>
          <cell r="E387">
            <v>2014</v>
          </cell>
          <cell r="F387" t="str">
            <v>8/2014</v>
          </cell>
          <cell r="G387">
            <v>0</v>
          </cell>
          <cell r="H387">
            <v>47671.8</v>
          </cell>
        </row>
        <row r="388">
          <cell r="A388" t="str">
            <v>6.99% Notes</v>
          </cell>
          <cell r="E388">
            <v>2014</v>
          </cell>
          <cell r="F388" t="str">
            <v>8/2014</v>
          </cell>
          <cell r="G388">
            <v>0</v>
          </cell>
          <cell r="H388">
            <v>38137.440000000002</v>
          </cell>
        </row>
        <row r="389">
          <cell r="A389" t="str">
            <v>6.99% Notes</v>
          </cell>
          <cell r="E389">
            <v>2014</v>
          </cell>
          <cell r="F389" t="str">
            <v>8/2014</v>
          </cell>
          <cell r="G389">
            <v>0</v>
          </cell>
          <cell r="H389">
            <v>4767.18</v>
          </cell>
        </row>
        <row r="390">
          <cell r="A390" t="str">
            <v>6.99% Notes</v>
          </cell>
          <cell r="E390">
            <v>2014</v>
          </cell>
          <cell r="F390" t="str">
            <v>8/2014</v>
          </cell>
          <cell r="G390">
            <v>0</v>
          </cell>
          <cell r="H390">
            <v>4767.18</v>
          </cell>
        </row>
        <row r="391">
          <cell r="A391" t="str">
            <v>6.99% Notes</v>
          </cell>
          <cell r="E391">
            <v>2015</v>
          </cell>
          <cell r="F391" t="str">
            <v>8/2015</v>
          </cell>
          <cell r="G391">
            <v>0</v>
          </cell>
          <cell r="H391">
            <v>31787.02</v>
          </cell>
        </row>
        <row r="392">
          <cell r="A392" t="str">
            <v>6.99% Notes</v>
          </cell>
          <cell r="E392">
            <v>2015</v>
          </cell>
          <cell r="F392" t="str">
            <v>8/2015</v>
          </cell>
          <cell r="G392">
            <v>0</v>
          </cell>
          <cell r="H392">
            <v>25429.62</v>
          </cell>
        </row>
        <row r="393">
          <cell r="A393" t="str">
            <v>6.99% Notes</v>
          </cell>
          <cell r="E393">
            <v>2015</v>
          </cell>
          <cell r="F393" t="str">
            <v>8/2015</v>
          </cell>
          <cell r="G393">
            <v>0</v>
          </cell>
          <cell r="H393">
            <v>3178.7</v>
          </cell>
        </row>
        <row r="394">
          <cell r="A394" t="str">
            <v>6.99% Notes</v>
          </cell>
          <cell r="E394">
            <v>2015</v>
          </cell>
          <cell r="F394" t="str">
            <v>8/2015</v>
          </cell>
          <cell r="G394">
            <v>0</v>
          </cell>
          <cell r="H394">
            <v>3178.7</v>
          </cell>
        </row>
        <row r="395">
          <cell r="A395" t="str">
            <v>6.99% Notes</v>
          </cell>
          <cell r="E395">
            <v>2016</v>
          </cell>
          <cell r="F395" t="str">
            <v>8/2016</v>
          </cell>
          <cell r="G395">
            <v>0</v>
          </cell>
          <cell r="H395">
            <v>15902.25</v>
          </cell>
        </row>
        <row r="396">
          <cell r="A396" t="str">
            <v>6.99% Notes</v>
          </cell>
          <cell r="E396">
            <v>2016</v>
          </cell>
          <cell r="F396" t="str">
            <v>8/2016</v>
          </cell>
          <cell r="G396">
            <v>0</v>
          </cell>
          <cell r="H396">
            <v>12721.8</v>
          </cell>
        </row>
        <row r="397">
          <cell r="A397" t="str">
            <v>6.99% Notes</v>
          </cell>
          <cell r="E397">
            <v>2016</v>
          </cell>
          <cell r="F397" t="str">
            <v>8/2016</v>
          </cell>
          <cell r="G397">
            <v>0</v>
          </cell>
          <cell r="H397">
            <v>1590.22</v>
          </cell>
        </row>
        <row r="398">
          <cell r="A398" t="str">
            <v>6.99% Notes</v>
          </cell>
          <cell r="E398">
            <v>2016</v>
          </cell>
          <cell r="F398" t="str">
            <v>8/2016</v>
          </cell>
          <cell r="G398">
            <v>0</v>
          </cell>
          <cell r="H398">
            <v>1590.22</v>
          </cell>
        </row>
        <row r="399">
          <cell r="A399" t="str">
            <v>6.75% Notes</v>
          </cell>
          <cell r="E399">
            <v>1999</v>
          </cell>
          <cell r="F399" t="str">
            <v>2/1999</v>
          </cell>
          <cell r="G399">
            <v>0</v>
          </cell>
          <cell r="H399">
            <v>168750</v>
          </cell>
        </row>
        <row r="400">
          <cell r="A400" t="str">
            <v>6.75% Notes</v>
          </cell>
          <cell r="E400">
            <v>2000</v>
          </cell>
          <cell r="F400" t="str">
            <v>2/2000</v>
          </cell>
          <cell r="G400">
            <v>0</v>
          </cell>
          <cell r="H400">
            <v>168750</v>
          </cell>
        </row>
        <row r="401">
          <cell r="A401" t="str">
            <v>6.75% Notes</v>
          </cell>
          <cell r="E401">
            <v>2001</v>
          </cell>
          <cell r="F401" t="str">
            <v>2/2001</v>
          </cell>
          <cell r="G401">
            <v>0</v>
          </cell>
          <cell r="H401">
            <v>168750</v>
          </cell>
        </row>
        <row r="402">
          <cell r="A402" t="str">
            <v>6.75% Notes</v>
          </cell>
          <cell r="E402">
            <v>2002</v>
          </cell>
          <cell r="F402" t="str">
            <v>2/2002</v>
          </cell>
          <cell r="G402">
            <v>750000</v>
          </cell>
          <cell r="H402">
            <v>168750</v>
          </cell>
        </row>
        <row r="403">
          <cell r="A403" t="str">
            <v>6.75% Notes</v>
          </cell>
          <cell r="E403">
            <v>2005</v>
          </cell>
          <cell r="F403" t="str">
            <v>2/2005</v>
          </cell>
          <cell r="G403">
            <v>750000</v>
          </cell>
          <cell r="H403">
            <v>130781.25</v>
          </cell>
        </row>
        <row r="404">
          <cell r="A404" t="str">
            <v>6.75% Notes</v>
          </cell>
          <cell r="E404">
            <v>2006</v>
          </cell>
          <cell r="F404" t="str">
            <v>2/2006</v>
          </cell>
          <cell r="G404">
            <v>750000</v>
          </cell>
          <cell r="H404">
            <v>118125</v>
          </cell>
        </row>
        <row r="405">
          <cell r="A405" t="str">
            <v>6.75% Notes</v>
          </cell>
          <cell r="E405">
            <v>2007</v>
          </cell>
          <cell r="F405" t="str">
            <v>2/2007</v>
          </cell>
          <cell r="G405">
            <v>750000</v>
          </cell>
          <cell r="H405">
            <v>105468.75</v>
          </cell>
        </row>
        <row r="406">
          <cell r="A406" t="str">
            <v>6.75% Notes</v>
          </cell>
          <cell r="E406">
            <v>2008</v>
          </cell>
          <cell r="F406" t="str">
            <v>2/2008</v>
          </cell>
          <cell r="G406">
            <v>750000</v>
          </cell>
          <cell r="H406">
            <v>92812.5</v>
          </cell>
        </row>
        <row r="407">
          <cell r="A407" t="str">
            <v>6.75% Notes</v>
          </cell>
          <cell r="E407">
            <v>2009</v>
          </cell>
          <cell r="F407" t="str">
            <v>2/2009</v>
          </cell>
          <cell r="G407">
            <v>750000</v>
          </cell>
          <cell r="H407">
            <v>80156.25</v>
          </cell>
        </row>
        <row r="408">
          <cell r="A408" t="str">
            <v>6.75% Notes</v>
          </cell>
          <cell r="E408">
            <v>2010</v>
          </cell>
          <cell r="F408" t="str">
            <v>2/2010</v>
          </cell>
          <cell r="G408">
            <v>750000</v>
          </cell>
          <cell r="H408">
            <v>67500</v>
          </cell>
        </row>
        <row r="409">
          <cell r="A409" t="str">
            <v>6.75% Notes</v>
          </cell>
          <cell r="E409">
            <v>2011</v>
          </cell>
          <cell r="F409" t="str">
            <v>2/2011</v>
          </cell>
          <cell r="G409">
            <v>750000</v>
          </cell>
          <cell r="H409">
            <v>54843.75</v>
          </cell>
        </row>
        <row r="410">
          <cell r="A410" t="str">
            <v>6.75% Notes</v>
          </cell>
          <cell r="E410">
            <v>2012</v>
          </cell>
          <cell r="F410" t="str">
            <v>2/2012</v>
          </cell>
          <cell r="G410">
            <v>1250000</v>
          </cell>
          <cell r="H410">
            <v>42187.5</v>
          </cell>
        </row>
        <row r="411">
          <cell r="A411" t="str">
            <v>6.75% Notes</v>
          </cell>
          <cell r="E411">
            <v>2013</v>
          </cell>
          <cell r="F411" t="str">
            <v>2/2013</v>
          </cell>
          <cell r="G411">
            <v>1250000</v>
          </cell>
          <cell r="H411">
            <v>21093.75</v>
          </cell>
        </row>
        <row r="412">
          <cell r="A412" t="str">
            <v>6.99% Notes</v>
          </cell>
          <cell r="E412">
            <v>2004</v>
          </cell>
          <cell r="F412" t="str">
            <v>2/2004</v>
          </cell>
          <cell r="G412">
            <v>0</v>
          </cell>
          <cell r="H412">
            <v>174750</v>
          </cell>
        </row>
        <row r="413">
          <cell r="A413" t="str">
            <v>6.99% Notes</v>
          </cell>
          <cell r="E413">
            <v>2004</v>
          </cell>
          <cell r="F413" t="str">
            <v>2/2004</v>
          </cell>
          <cell r="G413">
            <v>0</v>
          </cell>
          <cell r="H413">
            <v>139800</v>
          </cell>
        </row>
        <row r="414">
          <cell r="A414" t="str">
            <v>6.99% Notes</v>
          </cell>
          <cell r="E414">
            <v>2004</v>
          </cell>
          <cell r="F414" t="str">
            <v>2/2004</v>
          </cell>
          <cell r="G414">
            <v>0</v>
          </cell>
          <cell r="H414">
            <v>17475</v>
          </cell>
        </row>
        <row r="415">
          <cell r="A415" t="str">
            <v>6.99% Notes</v>
          </cell>
          <cell r="E415">
            <v>2004</v>
          </cell>
          <cell r="F415" t="str">
            <v>2/2004</v>
          </cell>
          <cell r="G415">
            <v>0</v>
          </cell>
          <cell r="H415">
            <v>17475</v>
          </cell>
        </row>
        <row r="416">
          <cell r="A416" t="str">
            <v>6.99% Notes</v>
          </cell>
          <cell r="E416">
            <v>2003</v>
          </cell>
          <cell r="F416" t="str">
            <v>2/2003</v>
          </cell>
          <cell r="G416">
            <v>0</v>
          </cell>
          <cell r="H416">
            <v>174750</v>
          </cell>
        </row>
        <row r="417">
          <cell r="A417" t="str">
            <v>6.99% Notes</v>
          </cell>
          <cell r="E417">
            <v>2003</v>
          </cell>
          <cell r="F417" t="str">
            <v>2/2003</v>
          </cell>
          <cell r="G417">
            <v>0</v>
          </cell>
          <cell r="H417">
            <v>139800</v>
          </cell>
        </row>
        <row r="418">
          <cell r="A418" t="str">
            <v>6.99% Notes</v>
          </cell>
          <cell r="E418">
            <v>2003</v>
          </cell>
          <cell r="F418" t="str">
            <v>2/2003</v>
          </cell>
          <cell r="G418">
            <v>0</v>
          </cell>
          <cell r="H418">
            <v>17475</v>
          </cell>
        </row>
        <row r="419">
          <cell r="A419" t="str">
            <v>6.99% Notes</v>
          </cell>
          <cell r="E419">
            <v>2003</v>
          </cell>
          <cell r="F419" t="str">
            <v>2/2003</v>
          </cell>
          <cell r="G419">
            <v>0</v>
          </cell>
          <cell r="H419">
            <v>17475</v>
          </cell>
        </row>
        <row r="420">
          <cell r="A420" t="str">
            <v>6.99% Notes</v>
          </cell>
          <cell r="E420">
            <v>2002</v>
          </cell>
          <cell r="F420" t="str">
            <v>2/2002</v>
          </cell>
          <cell r="G420">
            <v>0</v>
          </cell>
          <cell r="H420">
            <v>174750</v>
          </cell>
        </row>
        <row r="421">
          <cell r="A421" t="str">
            <v>6.99% Notes</v>
          </cell>
          <cell r="E421">
            <v>2002</v>
          </cell>
          <cell r="F421" t="str">
            <v>2/2002</v>
          </cell>
          <cell r="G421">
            <v>0</v>
          </cell>
          <cell r="H421">
            <v>139800</v>
          </cell>
        </row>
        <row r="422">
          <cell r="A422" t="str">
            <v>6.99% Notes</v>
          </cell>
          <cell r="E422">
            <v>2002</v>
          </cell>
          <cell r="F422" t="str">
            <v>2/2002</v>
          </cell>
          <cell r="G422">
            <v>0</v>
          </cell>
          <cell r="H422">
            <v>17475</v>
          </cell>
        </row>
        <row r="423">
          <cell r="A423" t="str">
            <v>6.99% Notes</v>
          </cell>
          <cell r="E423">
            <v>2002</v>
          </cell>
          <cell r="F423" t="str">
            <v>2/2002</v>
          </cell>
          <cell r="G423">
            <v>0</v>
          </cell>
          <cell r="H423">
            <v>17475</v>
          </cell>
        </row>
        <row r="424">
          <cell r="A424" t="str">
            <v>6.99% Notes</v>
          </cell>
          <cell r="E424">
            <v>2005</v>
          </cell>
          <cell r="F424" t="str">
            <v>2/2005</v>
          </cell>
          <cell r="G424">
            <v>0</v>
          </cell>
          <cell r="H424">
            <v>174750</v>
          </cell>
        </row>
        <row r="425">
          <cell r="A425" t="str">
            <v>6.99% Notes</v>
          </cell>
          <cell r="E425">
            <v>2005</v>
          </cell>
          <cell r="F425" t="str">
            <v>2/2005</v>
          </cell>
          <cell r="G425">
            <v>0</v>
          </cell>
          <cell r="H425">
            <v>139800</v>
          </cell>
        </row>
        <row r="426">
          <cell r="A426" t="str">
            <v>6.99% Notes</v>
          </cell>
          <cell r="E426">
            <v>2005</v>
          </cell>
          <cell r="F426" t="str">
            <v>2/2005</v>
          </cell>
          <cell r="G426">
            <v>0</v>
          </cell>
          <cell r="H426">
            <v>17475</v>
          </cell>
        </row>
        <row r="427">
          <cell r="A427" t="str">
            <v>6.99% Notes</v>
          </cell>
          <cell r="E427">
            <v>2005</v>
          </cell>
          <cell r="F427" t="str">
            <v>2/2005</v>
          </cell>
          <cell r="G427">
            <v>0</v>
          </cell>
          <cell r="H427">
            <v>17475</v>
          </cell>
        </row>
        <row r="428">
          <cell r="A428" t="str">
            <v>6.99% Notes</v>
          </cell>
          <cell r="E428">
            <v>2006</v>
          </cell>
          <cell r="F428" t="str">
            <v>2/2006</v>
          </cell>
          <cell r="G428">
            <v>0</v>
          </cell>
          <cell r="H428">
            <v>174750</v>
          </cell>
        </row>
        <row r="429">
          <cell r="A429" t="str">
            <v>6.99% Notes</v>
          </cell>
          <cell r="E429">
            <v>2006</v>
          </cell>
          <cell r="F429" t="str">
            <v>2/2006</v>
          </cell>
          <cell r="G429">
            <v>0</v>
          </cell>
          <cell r="H429">
            <v>139800</v>
          </cell>
        </row>
        <row r="430">
          <cell r="A430" t="str">
            <v>6.99% Notes</v>
          </cell>
          <cell r="E430">
            <v>2006</v>
          </cell>
          <cell r="F430" t="str">
            <v>2/2006</v>
          </cell>
          <cell r="G430">
            <v>0</v>
          </cell>
          <cell r="H430">
            <v>17475</v>
          </cell>
        </row>
        <row r="431">
          <cell r="A431" t="str">
            <v>6.99% Notes</v>
          </cell>
          <cell r="E431">
            <v>2006</v>
          </cell>
          <cell r="F431" t="str">
            <v>2/2006</v>
          </cell>
          <cell r="G431">
            <v>0</v>
          </cell>
          <cell r="H431">
            <v>17475</v>
          </cell>
        </row>
        <row r="432">
          <cell r="A432" t="str">
            <v>6.99% Notes</v>
          </cell>
          <cell r="E432">
            <v>2007</v>
          </cell>
          <cell r="F432" t="str">
            <v>2/2007</v>
          </cell>
          <cell r="G432">
            <v>0</v>
          </cell>
          <cell r="H432">
            <v>158865.22</v>
          </cell>
        </row>
        <row r="433">
          <cell r="A433" t="str">
            <v>6.99% Notes</v>
          </cell>
          <cell r="E433">
            <v>2007</v>
          </cell>
          <cell r="F433" t="str">
            <v>2/2007</v>
          </cell>
          <cell r="G433">
            <v>0</v>
          </cell>
          <cell r="H433">
            <v>127092.18</v>
          </cell>
        </row>
        <row r="434">
          <cell r="A434" t="str">
            <v>6.99% Notes</v>
          </cell>
          <cell r="E434">
            <v>2007</v>
          </cell>
          <cell r="F434" t="str">
            <v>2/2007</v>
          </cell>
          <cell r="G434">
            <v>0</v>
          </cell>
          <cell r="H434">
            <v>15886.52</v>
          </cell>
        </row>
        <row r="435">
          <cell r="A435" t="str">
            <v>6.99% Notes</v>
          </cell>
          <cell r="E435">
            <v>2007</v>
          </cell>
          <cell r="F435" t="str">
            <v>2/2007</v>
          </cell>
          <cell r="G435">
            <v>0</v>
          </cell>
          <cell r="H435">
            <v>15886.52</v>
          </cell>
        </row>
        <row r="436">
          <cell r="A436" t="str">
            <v>6.99% Notes</v>
          </cell>
          <cell r="E436">
            <v>2008</v>
          </cell>
          <cell r="F436" t="str">
            <v>2/2008</v>
          </cell>
          <cell r="G436">
            <v>0</v>
          </cell>
          <cell r="H436">
            <v>142980.45000000001</v>
          </cell>
        </row>
        <row r="437">
          <cell r="A437" t="str">
            <v>6.99% Notes</v>
          </cell>
          <cell r="E437">
            <v>2008</v>
          </cell>
          <cell r="F437" t="str">
            <v>2/2008</v>
          </cell>
          <cell r="G437">
            <v>0</v>
          </cell>
          <cell r="H437">
            <v>114384.36</v>
          </cell>
        </row>
        <row r="438">
          <cell r="A438" t="str">
            <v>6.99% Notes</v>
          </cell>
          <cell r="E438">
            <v>2008</v>
          </cell>
          <cell r="F438" t="str">
            <v>2/2008</v>
          </cell>
          <cell r="G438">
            <v>0</v>
          </cell>
          <cell r="H438">
            <v>14298.04</v>
          </cell>
        </row>
        <row r="439">
          <cell r="A439" t="str">
            <v>6.99% Notes</v>
          </cell>
          <cell r="E439">
            <v>2008</v>
          </cell>
          <cell r="F439" t="str">
            <v>2/2008</v>
          </cell>
          <cell r="G439">
            <v>0</v>
          </cell>
          <cell r="H439">
            <v>14298.04</v>
          </cell>
        </row>
        <row r="440">
          <cell r="A440" t="str">
            <v>6.99% Notes</v>
          </cell>
          <cell r="E440">
            <v>2009</v>
          </cell>
          <cell r="F440" t="str">
            <v>2/2009</v>
          </cell>
          <cell r="G440">
            <v>0</v>
          </cell>
          <cell r="H440">
            <v>127095.67</v>
          </cell>
        </row>
        <row r="441">
          <cell r="A441" t="str">
            <v>6.99% Notes</v>
          </cell>
          <cell r="E441">
            <v>2009</v>
          </cell>
          <cell r="F441" t="str">
            <v>2/2009</v>
          </cell>
          <cell r="G441">
            <v>0</v>
          </cell>
          <cell r="H441">
            <v>101676.54</v>
          </cell>
        </row>
        <row r="442">
          <cell r="A442" t="str">
            <v>6.99% Notes</v>
          </cell>
          <cell r="E442">
            <v>2009</v>
          </cell>
          <cell r="F442" t="str">
            <v>2/2009</v>
          </cell>
          <cell r="G442">
            <v>0</v>
          </cell>
          <cell r="H442">
            <v>12709.57</v>
          </cell>
        </row>
        <row r="443">
          <cell r="A443" t="str">
            <v>6.99% Notes</v>
          </cell>
          <cell r="E443">
            <v>2009</v>
          </cell>
          <cell r="F443" t="str">
            <v>2/2009</v>
          </cell>
          <cell r="G443">
            <v>0</v>
          </cell>
          <cell r="H443">
            <v>12709.57</v>
          </cell>
        </row>
        <row r="444">
          <cell r="A444" t="str">
            <v>6.99% Notes</v>
          </cell>
          <cell r="E444">
            <v>2010</v>
          </cell>
          <cell r="F444" t="str">
            <v>2/2010</v>
          </cell>
          <cell r="G444">
            <v>0</v>
          </cell>
          <cell r="H444">
            <v>111210.9</v>
          </cell>
        </row>
        <row r="445">
          <cell r="A445" t="str">
            <v>6.99% Notes</v>
          </cell>
          <cell r="E445">
            <v>2010</v>
          </cell>
          <cell r="F445" t="str">
            <v>2/2010</v>
          </cell>
          <cell r="G445">
            <v>0</v>
          </cell>
          <cell r="H445">
            <v>88968.72</v>
          </cell>
        </row>
        <row r="446">
          <cell r="A446" t="str">
            <v>6.99% Notes</v>
          </cell>
          <cell r="E446">
            <v>2010</v>
          </cell>
          <cell r="F446" t="str">
            <v>2/2010</v>
          </cell>
          <cell r="G446">
            <v>0</v>
          </cell>
          <cell r="H446">
            <v>11121.09</v>
          </cell>
        </row>
        <row r="447">
          <cell r="A447" t="str">
            <v>6.99% Notes</v>
          </cell>
          <cell r="E447">
            <v>2010</v>
          </cell>
          <cell r="F447" t="str">
            <v>2/2010</v>
          </cell>
          <cell r="G447">
            <v>0</v>
          </cell>
          <cell r="H447">
            <v>11121.09</v>
          </cell>
        </row>
        <row r="448">
          <cell r="A448" t="str">
            <v>6.99% Notes</v>
          </cell>
          <cell r="E448">
            <v>2011</v>
          </cell>
          <cell r="F448" t="str">
            <v>2/2011</v>
          </cell>
          <cell r="G448">
            <v>0</v>
          </cell>
          <cell r="H448">
            <v>95326.12</v>
          </cell>
        </row>
        <row r="449">
          <cell r="A449" t="str">
            <v>6.99% Notes</v>
          </cell>
          <cell r="E449">
            <v>2011</v>
          </cell>
          <cell r="F449" t="str">
            <v>2/2011</v>
          </cell>
          <cell r="G449">
            <v>0</v>
          </cell>
          <cell r="H449">
            <v>76260.899999999994</v>
          </cell>
        </row>
        <row r="450">
          <cell r="A450" t="str">
            <v>6.99% Notes</v>
          </cell>
          <cell r="E450">
            <v>2011</v>
          </cell>
          <cell r="F450" t="str">
            <v>2/2011</v>
          </cell>
          <cell r="G450">
            <v>0</v>
          </cell>
          <cell r="H450">
            <v>9532.61</v>
          </cell>
        </row>
        <row r="451">
          <cell r="A451" t="str">
            <v>6.99% Notes</v>
          </cell>
          <cell r="E451">
            <v>2011</v>
          </cell>
          <cell r="F451" t="str">
            <v>2/2011</v>
          </cell>
          <cell r="G451">
            <v>0</v>
          </cell>
          <cell r="H451">
            <v>9532.61</v>
          </cell>
        </row>
        <row r="452">
          <cell r="A452" t="str">
            <v>6.99% Notes</v>
          </cell>
          <cell r="E452">
            <v>2012</v>
          </cell>
          <cell r="F452" t="str">
            <v>2/2012</v>
          </cell>
          <cell r="G452">
            <v>0</v>
          </cell>
          <cell r="H452">
            <v>79441.350000000006</v>
          </cell>
        </row>
        <row r="453">
          <cell r="A453" t="str">
            <v>6.99% Notes</v>
          </cell>
          <cell r="E453">
            <v>2012</v>
          </cell>
          <cell r="F453" t="str">
            <v>2/2012</v>
          </cell>
          <cell r="G453">
            <v>0</v>
          </cell>
          <cell r="H453">
            <v>63553.08</v>
          </cell>
        </row>
        <row r="454">
          <cell r="A454" t="str">
            <v>6.99% Notes</v>
          </cell>
          <cell r="E454">
            <v>2012</v>
          </cell>
          <cell r="F454" t="str">
            <v>2/2012</v>
          </cell>
          <cell r="G454">
            <v>0</v>
          </cell>
          <cell r="H454">
            <v>7944.13</v>
          </cell>
        </row>
        <row r="455">
          <cell r="A455" t="str">
            <v>6.99% Notes</v>
          </cell>
          <cell r="E455">
            <v>2012</v>
          </cell>
          <cell r="F455" t="str">
            <v>2/2012</v>
          </cell>
          <cell r="G455">
            <v>0</v>
          </cell>
          <cell r="H455">
            <v>7944.13</v>
          </cell>
        </row>
        <row r="456">
          <cell r="A456" t="str">
            <v>6.99% Notes</v>
          </cell>
          <cell r="E456">
            <v>2013</v>
          </cell>
          <cell r="F456" t="str">
            <v>2/2013</v>
          </cell>
          <cell r="G456">
            <v>0</v>
          </cell>
          <cell r="H456">
            <v>63556.57</v>
          </cell>
        </row>
        <row r="457">
          <cell r="A457" t="str">
            <v>6.99% Notes</v>
          </cell>
          <cell r="E457">
            <v>2013</v>
          </cell>
          <cell r="F457" t="str">
            <v>2/2013</v>
          </cell>
          <cell r="G457">
            <v>0</v>
          </cell>
          <cell r="H457">
            <v>50845.26</v>
          </cell>
        </row>
        <row r="458">
          <cell r="A458" t="str">
            <v>6.99% Notes</v>
          </cell>
          <cell r="E458">
            <v>2013</v>
          </cell>
          <cell r="F458" t="str">
            <v>2/2013</v>
          </cell>
          <cell r="G458">
            <v>0</v>
          </cell>
          <cell r="H458">
            <v>6355.66</v>
          </cell>
        </row>
        <row r="459">
          <cell r="A459" t="str">
            <v>6.99% Notes</v>
          </cell>
          <cell r="E459">
            <v>2013</v>
          </cell>
          <cell r="F459" t="str">
            <v>2/2013</v>
          </cell>
          <cell r="G459">
            <v>0</v>
          </cell>
          <cell r="H459">
            <v>6355.66</v>
          </cell>
        </row>
        <row r="460">
          <cell r="A460" t="str">
            <v>6.99% Notes</v>
          </cell>
          <cell r="E460">
            <v>2014</v>
          </cell>
          <cell r="F460" t="str">
            <v>2/2014</v>
          </cell>
          <cell r="G460">
            <v>0</v>
          </cell>
          <cell r="H460">
            <v>47671.8</v>
          </cell>
        </row>
        <row r="461">
          <cell r="A461" t="str">
            <v>6.99% Notes</v>
          </cell>
          <cell r="E461">
            <v>2014</v>
          </cell>
          <cell r="F461" t="str">
            <v>2/2014</v>
          </cell>
          <cell r="G461">
            <v>0</v>
          </cell>
          <cell r="H461">
            <v>38137.440000000002</v>
          </cell>
        </row>
        <row r="462">
          <cell r="A462" t="str">
            <v>6.99% Notes</v>
          </cell>
          <cell r="E462">
            <v>2014</v>
          </cell>
          <cell r="F462" t="str">
            <v>2/2014</v>
          </cell>
          <cell r="G462">
            <v>0</v>
          </cell>
          <cell r="H462">
            <v>4767.18</v>
          </cell>
        </row>
        <row r="463">
          <cell r="A463" t="str">
            <v>6.99% Notes</v>
          </cell>
          <cell r="E463">
            <v>2014</v>
          </cell>
          <cell r="F463" t="str">
            <v>2/2014</v>
          </cell>
          <cell r="G463">
            <v>0</v>
          </cell>
          <cell r="H463">
            <v>4767.18</v>
          </cell>
        </row>
        <row r="464">
          <cell r="A464" t="str">
            <v>6.99% Notes</v>
          </cell>
          <cell r="E464">
            <v>2015</v>
          </cell>
          <cell r="F464" t="str">
            <v>2/2015</v>
          </cell>
          <cell r="G464">
            <v>0</v>
          </cell>
          <cell r="H464">
            <v>31787.02</v>
          </cell>
        </row>
        <row r="465">
          <cell r="A465" t="str">
            <v>6.99% Notes</v>
          </cell>
          <cell r="E465">
            <v>2015</v>
          </cell>
          <cell r="F465" t="str">
            <v>2/2015</v>
          </cell>
          <cell r="G465">
            <v>0</v>
          </cell>
          <cell r="H465">
            <v>25429.62</v>
          </cell>
        </row>
        <row r="466">
          <cell r="A466" t="str">
            <v>6.99% Notes</v>
          </cell>
          <cell r="E466">
            <v>2015</v>
          </cell>
          <cell r="F466" t="str">
            <v>2/2015</v>
          </cell>
          <cell r="G466">
            <v>0</v>
          </cell>
          <cell r="H466">
            <v>3178.7</v>
          </cell>
        </row>
        <row r="467">
          <cell r="A467" t="str">
            <v>6.99% Notes</v>
          </cell>
          <cell r="E467">
            <v>2015</v>
          </cell>
          <cell r="F467" t="str">
            <v>2/2015</v>
          </cell>
          <cell r="G467">
            <v>0</v>
          </cell>
          <cell r="H467">
            <v>3178.7</v>
          </cell>
        </row>
        <row r="468">
          <cell r="A468" t="str">
            <v>6.99% Notes</v>
          </cell>
          <cell r="E468">
            <v>2016</v>
          </cell>
          <cell r="F468" t="str">
            <v>2/2016</v>
          </cell>
          <cell r="G468">
            <v>0</v>
          </cell>
          <cell r="H468">
            <v>15902.25</v>
          </cell>
        </row>
        <row r="469">
          <cell r="A469" t="str">
            <v>6.99% Notes</v>
          </cell>
          <cell r="E469">
            <v>2016</v>
          </cell>
          <cell r="F469" t="str">
            <v>2/2016</v>
          </cell>
          <cell r="G469">
            <v>0</v>
          </cell>
          <cell r="H469">
            <v>12721.8</v>
          </cell>
        </row>
        <row r="470">
          <cell r="A470" t="str">
            <v>6.99% Notes</v>
          </cell>
          <cell r="E470">
            <v>2016</v>
          </cell>
          <cell r="F470" t="str">
            <v>2/2016</v>
          </cell>
          <cell r="G470">
            <v>0</v>
          </cell>
          <cell r="H470">
            <v>1590.22</v>
          </cell>
        </row>
        <row r="471">
          <cell r="A471" t="str">
            <v>6.99% Notes</v>
          </cell>
          <cell r="E471">
            <v>2016</v>
          </cell>
          <cell r="F471" t="str">
            <v>2/2016</v>
          </cell>
          <cell r="G471">
            <v>0</v>
          </cell>
          <cell r="H471">
            <v>1590.22</v>
          </cell>
        </row>
        <row r="472">
          <cell r="A472" t="str">
            <v>5.99% Notes</v>
          </cell>
          <cell r="E472">
            <v>2004</v>
          </cell>
          <cell r="F472" t="str">
            <v>2/2004</v>
          </cell>
          <cell r="G472">
            <v>0</v>
          </cell>
          <cell r="H472">
            <v>14642.22</v>
          </cell>
        </row>
        <row r="473">
          <cell r="A473" t="str">
            <v>5.99% Notes</v>
          </cell>
          <cell r="E473">
            <v>2004</v>
          </cell>
          <cell r="F473" t="str">
            <v>2/2004</v>
          </cell>
          <cell r="G473">
            <v>0</v>
          </cell>
          <cell r="H473">
            <v>3660.56</v>
          </cell>
        </row>
        <row r="474">
          <cell r="A474" t="str">
            <v>5.67% Notes</v>
          </cell>
          <cell r="E474">
            <v>2004</v>
          </cell>
          <cell r="F474" t="str">
            <v>2/2004</v>
          </cell>
          <cell r="G474">
            <v>0</v>
          </cell>
          <cell r="H474">
            <v>8662.5</v>
          </cell>
        </row>
        <row r="475">
          <cell r="A475" t="str">
            <v>5.99% Notes</v>
          </cell>
          <cell r="E475">
            <v>2010</v>
          </cell>
          <cell r="F475" t="str">
            <v>1/2010</v>
          </cell>
          <cell r="G475">
            <v>0</v>
          </cell>
          <cell r="H475">
            <v>119800</v>
          </cell>
        </row>
        <row r="476">
          <cell r="A476" t="str">
            <v>5.99% Notes</v>
          </cell>
          <cell r="E476">
            <v>2010</v>
          </cell>
          <cell r="F476" t="str">
            <v>1/2010</v>
          </cell>
          <cell r="G476">
            <v>0</v>
          </cell>
          <cell r="H476">
            <v>29950</v>
          </cell>
        </row>
        <row r="477">
          <cell r="A477" t="str">
            <v>5.67% Notes</v>
          </cell>
          <cell r="E477">
            <v>2010</v>
          </cell>
          <cell r="F477" t="str">
            <v>1/2010</v>
          </cell>
          <cell r="G477">
            <v>0</v>
          </cell>
          <cell r="H477">
            <v>57988.65</v>
          </cell>
        </row>
        <row r="478">
          <cell r="A478" t="str">
            <v>5.66% Notes</v>
          </cell>
          <cell r="E478">
            <v>2010</v>
          </cell>
          <cell r="F478" t="str">
            <v>1/2010</v>
          </cell>
          <cell r="G478">
            <v>0</v>
          </cell>
          <cell r="H478">
            <v>169800</v>
          </cell>
        </row>
        <row r="479">
          <cell r="A479" t="str">
            <v>5.66% Notes</v>
          </cell>
          <cell r="E479">
            <v>2010</v>
          </cell>
          <cell r="F479" t="str">
            <v>1/2010</v>
          </cell>
          <cell r="G479">
            <v>0</v>
          </cell>
          <cell r="H479">
            <v>42450</v>
          </cell>
        </row>
        <row r="480">
          <cell r="A480" t="str">
            <v>5.99% Notes</v>
          </cell>
          <cell r="E480">
            <v>2016</v>
          </cell>
          <cell r="F480" t="str">
            <v>1/2016</v>
          </cell>
          <cell r="G480">
            <v>0</v>
          </cell>
          <cell r="H480">
            <v>87127.26</v>
          </cell>
        </row>
        <row r="481">
          <cell r="A481" t="str">
            <v>5.99% Notes</v>
          </cell>
          <cell r="E481">
            <v>2016</v>
          </cell>
          <cell r="F481" t="str">
            <v>1/2016</v>
          </cell>
          <cell r="G481">
            <v>0</v>
          </cell>
          <cell r="H481">
            <v>21781.83</v>
          </cell>
        </row>
        <row r="482">
          <cell r="A482" t="str">
            <v>5.67% Notes</v>
          </cell>
          <cell r="E482">
            <v>2016</v>
          </cell>
          <cell r="F482" t="str">
            <v>1/2016</v>
          </cell>
          <cell r="G482">
            <v>0</v>
          </cell>
          <cell r="H482">
            <v>19329.599999999999</v>
          </cell>
        </row>
        <row r="483">
          <cell r="A483" t="str">
            <v>5.66% Notes</v>
          </cell>
          <cell r="E483">
            <v>2016</v>
          </cell>
          <cell r="F483" t="str">
            <v>1/2016</v>
          </cell>
          <cell r="G483">
            <v>0</v>
          </cell>
          <cell r="H483">
            <v>77181.899999999994</v>
          </cell>
        </row>
        <row r="484">
          <cell r="A484" t="str">
            <v>5.66% Notes</v>
          </cell>
          <cell r="E484">
            <v>2016</v>
          </cell>
          <cell r="F484" t="str">
            <v>1/2016</v>
          </cell>
          <cell r="G484">
            <v>0</v>
          </cell>
          <cell r="H484">
            <v>19295.490000000002</v>
          </cell>
        </row>
        <row r="485">
          <cell r="A485" t="str">
            <v>5.99% Notes</v>
          </cell>
          <cell r="E485">
            <v>2021</v>
          </cell>
          <cell r="F485" t="str">
            <v>1/2021</v>
          </cell>
          <cell r="G485">
            <v>0</v>
          </cell>
          <cell r="H485">
            <v>32672.720000000001</v>
          </cell>
        </row>
        <row r="486">
          <cell r="A486" t="str">
            <v>5.99% Notes</v>
          </cell>
          <cell r="E486">
            <v>2021</v>
          </cell>
          <cell r="F486" t="str">
            <v>1/2021</v>
          </cell>
          <cell r="G486">
            <v>0</v>
          </cell>
          <cell r="H486">
            <v>8168.18</v>
          </cell>
        </row>
        <row r="487">
          <cell r="A487" t="str">
            <v>6.42% Notes</v>
          </cell>
          <cell r="E487">
            <v>2008</v>
          </cell>
          <cell r="F487" t="str">
            <v>1/2008</v>
          </cell>
          <cell r="G487">
            <v>0</v>
          </cell>
          <cell r="H487">
            <v>29820.83</v>
          </cell>
        </row>
        <row r="488">
          <cell r="A488" t="str">
            <v>6.42% Notes</v>
          </cell>
          <cell r="E488">
            <v>2008</v>
          </cell>
          <cell r="F488" t="str">
            <v>1/2008</v>
          </cell>
          <cell r="G488">
            <v>0</v>
          </cell>
          <cell r="H488">
            <v>29820.83</v>
          </cell>
        </row>
        <row r="489">
          <cell r="A489" t="str">
            <v>6.75% Notes</v>
          </cell>
          <cell r="E489">
            <v>2004</v>
          </cell>
          <cell r="F489" t="str">
            <v>1/2004</v>
          </cell>
          <cell r="G489">
            <v>750000</v>
          </cell>
          <cell r="H489">
            <v>143437.5</v>
          </cell>
        </row>
        <row r="490">
          <cell r="A490" t="str">
            <v>5.99% Notes</v>
          </cell>
          <cell r="E490">
            <v>2004</v>
          </cell>
          <cell r="F490" t="str">
            <v>1/2004</v>
          </cell>
          <cell r="G490">
            <v>0</v>
          </cell>
          <cell r="H490">
            <v>119800</v>
          </cell>
        </row>
        <row r="491">
          <cell r="A491" t="str">
            <v>5.99% Notes</v>
          </cell>
          <cell r="E491">
            <v>2004</v>
          </cell>
          <cell r="F491" t="str">
            <v>1/2004</v>
          </cell>
          <cell r="G491">
            <v>0</v>
          </cell>
          <cell r="H491">
            <v>29950</v>
          </cell>
        </row>
        <row r="492">
          <cell r="A492" t="str">
            <v>5.67% Notes</v>
          </cell>
          <cell r="E492">
            <v>2004</v>
          </cell>
          <cell r="F492" t="str">
            <v>1/2004</v>
          </cell>
          <cell r="G492">
            <v>0</v>
          </cell>
          <cell r="H492">
            <v>70875</v>
          </cell>
        </row>
        <row r="493">
          <cell r="A493" t="str">
            <v>5.99% Notes</v>
          </cell>
          <cell r="E493">
            <v>2009</v>
          </cell>
          <cell r="F493" t="str">
            <v>1/2009</v>
          </cell>
          <cell r="G493">
            <v>0</v>
          </cell>
          <cell r="H493">
            <v>119800</v>
          </cell>
        </row>
        <row r="494">
          <cell r="A494" t="str">
            <v>5.99% Notes</v>
          </cell>
          <cell r="E494">
            <v>2009</v>
          </cell>
          <cell r="F494" t="str">
            <v>1/2009</v>
          </cell>
          <cell r="G494">
            <v>0</v>
          </cell>
          <cell r="H494">
            <v>29950</v>
          </cell>
        </row>
        <row r="495">
          <cell r="A495" t="str">
            <v>5.67% Notes</v>
          </cell>
          <cell r="E495">
            <v>2009</v>
          </cell>
          <cell r="F495" t="str">
            <v>1/2009</v>
          </cell>
          <cell r="G495">
            <v>0</v>
          </cell>
          <cell r="H495">
            <v>64431.83</v>
          </cell>
        </row>
        <row r="496">
          <cell r="A496" t="str">
            <v>5.66% Notes</v>
          </cell>
          <cell r="E496">
            <v>2009</v>
          </cell>
          <cell r="F496" t="str">
            <v>1/2009</v>
          </cell>
          <cell r="G496">
            <v>0</v>
          </cell>
          <cell r="H496">
            <v>169800</v>
          </cell>
        </row>
        <row r="497">
          <cell r="A497" t="str">
            <v>5.66% Notes</v>
          </cell>
          <cell r="E497">
            <v>2009</v>
          </cell>
          <cell r="F497" t="str">
            <v>1/2009</v>
          </cell>
          <cell r="G497">
            <v>0</v>
          </cell>
          <cell r="H497">
            <v>42450</v>
          </cell>
        </row>
        <row r="498">
          <cell r="A498" t="str">
            <v>5.99% Notes</v>
          </cell>
          <cell r="E498">
            <v>2015</v>
          </cell>
          <cell r="F498" t="str">
            <v>1/2015</v>
          </cell>
          <cell r="G498">
            <v>0</v>
          </cell>
          <cell r="H498">
            <v>98018.19</v>
          </cell>
        </row>
        <row r="499">
          <cell r="A499" t="str">
            <v>5.99% Notes</v>
          </cell>
          <cell r="E499">
            <v>2015</v>
          </cell>
          <cell r="F499" t="str">
            <v>1/2015</v>
          </cell>
          <cell r="G499">
            <v>0</v>
          </cell>
          <cell r="H499">
            <v>24504.53</v>
          </cell>
        </row>
        <row r="500">
          <cell r="A500" t="str">
            <v>5.67% Notes</v>
          </cell>
          <cell r="E500">
            <v>2015</v>
          </cell>
          <cell r="F500" t="str">
            <v>1/2015</v>
          </cell>
          <cell r="G500">
            <v>0</v>
          </cell>
          <cell r="H500">
            <v>25772.77</v>
          </cell>
        </row>
        <row r="501">
          <cell r="A501" t="str">
            <v>5.66% Notes</v>
          </cell>
          <cell r="E501">
            <v>2015</v>
          </cell>
          <cell r="F501" t="str">
            <v>1/2015</v>
          </cell>
          <cell r="G501">
            <v>0</v>
          </cell>
          <cell r="H501">
            <v>92618.25</v>
          </cell>
        </row>
        <row r="502">
          <cell r="A502" t="str">
            <v>5.66% Notes</v>
          </cell>
          <cell r="E502">
            <v>2015</v>
          </cell>
          <cell r="F502" t="str">
            <v>1/2015</v>
          </cell>
          <cell r="G502">
            <v>0</v>
          </cell>
          <cell r="H502">
            <v>23154.57</v>
          </cell>
        </row>
        <row r="503">
          <cell r="A503" t="str">
            <v>6.75% Notes</v>
          </cell>
          <cell r="E503">
            <v>2003</v>
          </cell>
          <cell r="F503" t="str">
            <v>1/2003</v>
          </cell>
          <cell r="G503">
            <v>750000</v>
          </cell>
          <cell r="H503">
            <v>156093.75</v>
          </cell>
        </row>
        <row r="504">
          <cell r="A504" t="str">
            <v>5.99% Notes</v>
          </cell>
          <cell r="E504">
            <v>2005</v>
          </cell>
          <cell r="F504" t="str">
            <v>1/2005</v>
          </cell>
          <cell r="G504">
            <v>0</v>
          </cell>
          <cell r="H504">
            <v>119800</v>
          </cell>
        </row>
        <row r="505">
          <cell r="A505" t="str">
            <v>5.99% Notes</v>
          </cell>
          <cell r="E505">
            <v>2005</v>
          </cell>
          <cell r="F505" t="str">
            <v>1/2005</v>
          </cell>
          <cell r="G505">
            <v>0</v>
          </cell>
          <cell r="H505">
            <v>29950</v>
          </cell>
        </row>
        <row r="506">
          <cell r="A506" t="str">
            <v>5.67% Notes</v>
          </cell>
          <cell r="E506">
            <v>2005</v>
          </cell>
          <cell r="F506" t="str">
            <v>1/2005</v>
          </cell>
          <cell r="G506">
            <v>0</v>
          </cell>
          <cell r="H506">
            <v>70875</v>
          </cell>
        </row>
        <row r="507">
          <cell r="A507" t="str">
            <v>5.99% Notes</v>
          </cell>
          <cell r="E507">
            <v>2006</v>
          </cell>
          <cell r="F507" t="str">
            <v>1/2006</v>
          </cell>
          <cell r="G507">
            <v>0</v>
          </cell>
          <cell r="H507">
            <v>119800</v>
          </cell>
        </row>
        <row r="508">
          <cell r="A508" t="str">
            <v>5.99% Notes</v>
          </cell>
          <cell r="E508">
            <v>2006</v>
          </cell>
          <cell r="F508" t="str">
            <v>1/2006</v>
          </cell>
          <cell r="G508">
            <v>0</v>
          </cell>
          <cell r="H508">
            <v>29950</v>
          </cell>
        </row>
        <row r="509">
          <cell r="A509" t="str">
            <v>5.67% Notes</v>
          </cell>
          <cell r="E509">
            <v>2006</v>
          </cell>
          <cell r="F509" t="str">
            <v>1/2006</v>
          </cell>
          <cell r="G509">
            <v>0</v>
          </cell>
          <cell r="H509">
            <v>70875</v>
          </cell>
        </row>
        <row r="510">
          <cell r="A510" t="str">
            <v>5.66% Notes</v>
          </cell>
          <cell r="E510">
            <v>2006</v>
          </cell>
          <cell r="F510" t="str">
            <v>1/2006</v>
          </cell>
          <cell r="G510">
            <v>0</v>
          </cell>
          <cell r="H510">
            <v>194326.67</v>
          </cell>
        </row>
        <row r="511">
          <cell r="A511" t="str">
            <v>5.66% Notes</v>
          </cell>
          <cell r="E511">
            <v>2006</v>
          </cell>
          <cell r="F511" t="str">
            <v>1/2006</v>
          </cell>
          <cell r="G511">
            <v>0</v>
          </cell>
          <cell r="H511">
            <v>48581.67</v>
          </cell>
        </row>
        <row r="512">
          <cell r="A512" t="str">
            <v>5.99% Notes</v>
          </cell>
          <cell r="E512">
            <v>2007</v>
          </cell>
          <cell r="F512" t="str">
            <v>1/2007</v>
          </cell>
          <cell r="G512">
            <v>0</v>
          </cell>
          <cell r="H512">
            <v>119800</v>
          </cell>
        </row>
        <row r="513">
          <cell r="A513" t="str">
            <v>5.99% Notes</v>
          </cell>
          <cell r="E513">
            <v>2007</v>
          </cell>
          <cell r="F513" t="str">
            <v>1/2007</v>
          </cell>
          <cell r="G513">
            <v>0</v>
          </cell>
          <cell r="H513">
            <v>29950</v>
          </cell>
        </row>
        <row r="514">
          <cell r="A514" t="str">
            <v>5.67% Notes</v>
          </cell>
          <cell r="E514">
            <v>2007</v>
          </cell>
          <cell r="F514" t="str">
            <v>1/2007</v>
          </cell>
          <cell r="G514">
            <v>0</v>
          </cell>
          <cell r="H514">
            <v>70875</v>
          </cell>
        </row>
        <row r="515">
          <cell r="A515" t="str">
            <v>5.66% Notes</v>
          </cell>
          <cell r="E515">
            <v>2007</v>
          </cell>
          <cell r="F515" t="str">
            <v>1/2007</v>
          </cell>
          <cell r="G515">
            <v>0</v>
          </cell>
          <cell r="H515">
            <v>169800</v>
          </cell>
        </row>
        <row r="516">
          <cell r="A516" t="str">
            <v>5.66% Notes</v>
          </cell>
          <cell r="E516">
            <v>2007</v>
          </cell>
          <cell r="F516" t="str">
            <v>1/2007</v>
          </cell>
          <cell r="G516">
            <v>0</v>
          </cell>
          <cell r="H516">
            <v>42450</v>
          </cell>
        </row>
        <row r="517">
          <cell r="A517" t="str">
            <v>5.99% Notes</v>
          </cell>
          <cell r="E517">
            <v>2008</v>
          </cell>
          <cell r="F517" t="str">
            <v>1/2008</v>
          </cell>
          <cell r="G517">
            <v>0</v>
          </cell>
          <cell r="H517">
            <v>119800</v>
          </cell>
        </row>
        <row r="518">
          <cell r="A518" t="str">
            <v>5.99% Notes</v>
          </cell>
          <cell r="E518">
            <v>2008</v>
          </cell>
          <cell r="F518" t="str">
            <v>1/2008</v>
          </cell>
          <cell r="G518">
            <v>0</v>
          </cell>
          <cell r="H518">
            <v>29950</v>
          </cell>
        </row>
        <row r="519">
          <cell r="A519" t="str">
            <v>5.67% Notes</v>
          </cell>
          <cell r="E519">
            <v>2008</v>
          </cell>
          <cell r="F519" t="str">
            <v>1/2008</v>
          </cell>
          <cell r="G519">
            <v>0</v>
          </cell>
          <cell r="H519">
            <v>70875</v>
          </cell>
        </row>
        <row r="520">
          <cell r="A520" t="str">
            <v>5.66% Notes</v>
          </cell>
          <cell r="E520">
            <v>2008</v>
          </cell>
          <cell r="F520" t="str">
            <v>1/2008</v>
          </cell>
          <cell r="G520">
            <v>0</v>
          </cell>
          <cell r="H520">
            <v>169800</v>
          </cell>
        </row>
        <row r="521">
          <cell r="A521" t="str">
            <v>5.66% Notes</v>
          </cell>
          <cell r="E521">
            <v>2008</v>
          </cell>
          <cell r="F521" t="str">
            <v>1/2008</v>
          </cell>
          <cell r="G521">
            <v>0</v>
          </cell>
          <cell r="H521">
            <v>42450</v>
          </cell>
        </row>
        <row r="522">
          <cell r="A522" t="str">
            <v>5.99% Notes</v>
          </cell>
          <cell r="E522">
            <v>2011</v>
          </cell>
          <cell r="F522" t="str">
            <v>1/2011</v>
          </cell>
          <cell r="G522">
            <v>0</v>
          </cell>
          <cell r="H522">
            <v>119800</v>
          </cell>
        </row>
        <row r="523">
          <cell r="A523" t="str">
            <v>5.99% Notes</v>
          </cell>
          <cell r="E523">
            <v>2011</v>
          </cell>
          <cell r="F523" t="str">
            <v>1/2011</v>
          </cell>
          <cell r="G523">
            <v>0</v>
          </cell>
          <cell r="H523">
            <v>29950</v>
          </cell>
        </row>
        <row r="524">
          <cell r="A524" t="str">
            <v>5.67% Notes</v>
          </cell>
          <cell r="E524">
            <v>2011</v>
          </cell>
          <cell r="F524" t="str">
            <v>1/2011</v>
          </cell>
          <cell r="G524">
            <v>0</v>
          </cell>
          <cell r="H524">
            <v>51545.48</v>
          </cell>
        </row>
        <row r="525">
          <cell r="A525" t="str">
            <v>5.66% Notes</v>
          </cell>
          <cell r="E525">
            <v>2011</v>
          </cell>
          <cell r="F525" t="str">
            <v>1/2011</v>
          </cell>
          <cell r="G525">
            <v>0</v>
          </cell>
          <cell r="H525">
            <v>154363.65</v>
          </cell>
        </row>
        <row r="526">
          <cell r="A526" t="str">
            <v>5.66% Notes</v>
          </cell>
          <cell r="E526">
            <v>2011</v>
          </cell>
          <cell r="F526" t="str">
            <v>1/2011</v>
          </cell>
          <cell r="G526">
            <v>0</v>
          </cell>
          <cell r="H526">
            <v>38590.92</v>
          </cell>
        </row>
        <row r="527">
          <cell r="A527" t="str">
            <v>5.99% Notes</v>
          </cell>
          <cell r="E527">
            <v>2012</v>
          </cell>
          <cell r="F527" t="str">
            <v>1/2012</v>
          </cell>
          <cell r="G527">
            <v>0</v>
          </cell>
          <cell r="H527">
            <v>119800</v>
          </cell>
        </row>
        <row r="528">
          <cell r="A528" t="str">
            <v>5.99% Notes</v>
          </cell>
          <cell r="E528">
            <v>2012</v>
          </cell>
          <cell r="F528" t="str">
            <v>1/2012</v>
          </cell>
          <cell r="G528">
            <v>0</v>
          </cell>
          <cell r="H528">
            <v>29950</v>
          </cell>
        </row>
        <row r="529">
          <cell r="A529" t="str">
            <v>5.67% Notes</v>
          </cell>
          <cell r="E529">
            <v>2012</v>
          </cell>
          <cell r="F529" t="str">
            <v>1/2012</v>
          </cell>
          <cell r="G529">
            <v>0</v>
          </cell>
          <cell r="H529">
            <v>45102.3</v>
          </cell>
        </row>
        <row r="530">
          <cell r="A530" t="str">
            <v>5.66% Notes</v>
          </cell>
          <cell r="E530">
            <v>2012</v>
          </cell>
          <cell r="F530" t="str">
            <v>1/2012</v>
          </cell>
          <cell r="G530">
            <v>0</v>
          </cell>
          <cell r="H530">
            <v>138927.29999999999</v>
          </cell>
        </row>
        <row r="531">
          <cell r="A531" t="str">
            <v>5.66% Notes</v>
          </cell>
          <cell r="E531">
            <v>2012</v>
          </cell>
          <cell r="F531" t="str">
            <v>1/2012</v>
          </cell>
          <cell r="G531">
            <v>0</v>
          </cell>
          <cell r="H531">
            <v>34731.839999999997</v>
          </cell>
        </row>
        <row r="532">
          <cell r="A532" t="str">
            <v>5.99% Notes</v>
          </cell>
          <cell r="E532">
            <v>2013</v>
          </cell>
          <cell r="F532" t="str">
            <v>1/2013</v>
          </cell>
          <cell r="G532">
            <v>0</v>
          </cell>
          <cell r="H532">
            <v>119800</v>
          </cell>
        </row>
        <row r="533">
          <cell r="A533" t="str">
            <v>5.99% Notes</v>
          </cell>
          <cell r="E533">
            <v>2013</v>
          </cell>
          <cell r="F533" t="str">
            <v>1/2013</v>
          </cell>
          <cell r="G533">
            <v>0</v>
          </cell>
          <cell r="H533">
            <v>29950</v>
          </cell>
        </row>
        <row r="534">
          <cell r="A534" t="str">
            <v>5.67% Notes</v>
          </cell>
          <cell r="E534">
            <v>2013</v>
          </cell>
          <cell r="F534" t="str">
            <v>1/2013</v>
          </cell>
          <cell r="G534">
            <v>0</v>
          </cell>
          <cell r="H534">
            <v>38659.120000000003</v>
          </cell>
        </row>
        <row r="535">
          <cell r="A535" t="str">
            <v>5.66% Notes</v>
          </cell>
          <cell r="E535">
            <v>2013</v>
          </cell>
          <cell r="F535" t="str">
            <v>1/2013</v>
          </cell>
          <cell r="G535">
            <v>0</v>
          </cell>
          <cell r="H535">
            <v>123490.95</v>
          </cell>
        </row>
        <row r="536">
          <cell r="A536" t="str">
            <v>5.66% Notes</v>
          </cell>
          <cell r="E536">
            <v>2013</v>
          </cell>
          <cell r="F536" t="str">
            <v>1/2013</v>
          </cell>
          <cell r="G536">
            <v>0</v>
          </cell>
          <cell r="H536">
            <v>30872.73</v>
          </cell>
        </row>
        <row r="537">
          <cell r="A537" t="str">
            <v>5.99% Notes</v>
          </cell>
          <cell r="E537">
            <v>2014</v>
          </cell>
          <cell r="F537" t="str">
            <v>1/2014</v>
          </cell>
          <cell r="G537">
            <v>0</v>
          </cell>
          <cell r="H537">
            <v>108909.09</v>
          </cell>
        </row>
        <row r="538">
          <cell r="A538" t="str">
            <v>5.99% Notes</v>
          </cell>
          <cell r="E538">
            <v>2014</v>
          </cell>
          <cell r="F538" t="str">
            <v>1/2014</v>
          </cell>
          <cell r="G538">
            <v>0</v>
          </cell>
          <cell r="H538">
            <v>27227.27</v>
          </cell>
        </row>
        <row r="539">
          <cell r="A539" t="str">
            <v>5.67% Notes</v>
          </cell>
          <cell r="E539">
            <v>2014</v>
          </cell>
          <cell r="F539" t="str">
            <v>1/2014</v>
          </cell>
          <cell r="G539">
            <v>0</v>
          </cell>
          <cell r="H539">
            <v>32215.95</v>
          </cell>
        </row>
        <row r="540">
          <cell r="A540" t="str">
            <v>5.66% Notes</v>
          </cell>
          <cell r="E540">
            <v>2014</v>
          </cell>
          <cell r="F540" t="str">
            <v>1/2014</v>
          </cell>
          <cell r="G540">
            <v>0</v>
          </cell>
          <cell r="H540">
            <v>108054.6</v>
          </cell>
        </row>
        <row r="541">
          <cell r="A541" t="str">
            <v>5.66% Notes</v>
          </cell>
          <cell r="E541">
            <v>2014</v>
          </cell>
          <cell r="F541" t="str">
            <v>1/2014</v>
          </cell>
          <cell r="G541">
            <v>0</v>
          </cell>
          <cell r="H541">
            <v>27013.65</v>
          </cell>
        </row>
        <row r="542">
          <cell r="A542" t="str">
            <v>5.99% Notes</v>
          </cell>
          <cell r="E542">
            <v>2017</v>
          </cell>
          <cell r="F542" t="str">
            <v>1/2017</v>
          </cell>
          <cell r="G542">
            <v>0</v>
          </cell>
          <cell r="H542">
            <v>76236.36</v>
          </cell>
        </row>
        <row r="543">
          <cell r="A543" t="str">
            <v>5.99% Notes</v>
          </cell>
          <cell r="E543">
            <v>2017</v>
          </cell>
          <cell r="F543" t="str">
            <v>1/2017</v>
          </cell>
          <cell r="G543">
            <v>0</v>
          </cell>
          <cell r="H543">
            <v>19059.09</v>
          </cell>
        </row>
        <row r="544">
          <cell r="A544" t="str">
            <v>5.67% Notes</v>
          </cell>
          <cell r="E544">
            <v>2017</v>
          </cell>
          <cell r="F544" t="str">
            <v>1/2017</v>
          </cell>
          <cell r="G544">
            <v>0</v>
          </cell>
          <cell r="H544">
            <v>12886.42</v>
          </cell>
        </row>
        <row r="545">
          <cell r="A545" t="str">
            <v>5.66% Notes</v>
          </cell>
          <cell r="E545">
            <v>2017</v>
          </cell>
          <cell r="F545" t="str">
            <v>1/2017</v>
          </cell>
          <cell r="G545">
            <v>0</v>
          </cell>
          <cell r="H545">
            <v>61745.55</v>
          </cell>
        </row>
        <row r="546">
          <cell r="A546" t="str">
            <v>5.66% Notes</v>
          </cell>
          <cell r="E546">
            <v>2017</v>
          </cell>
          <cell r="F546" t="str">
            <v>1/2017</v>
          </cell>
          <cell r="G546">
            <v>0</v>
          </cell>
          <cell r="H546">
            <v>15436.38</v>
          </cell>
        </row>
        <row r="547">
          <cell r="A547" t="str">
            <v>5.99% Notes</v>
          </cell>
          <cell r="E547">
            <v>2018</v>
          </cell>
          <cell r="F547" t="str">
            <v>1/2018</v>
          </cell>
          <cell r="G547">
            <v>0</v>
          </cell>
          <cell r="H547">
            <v>65345.46</v>
          </cell>
        </row>
        <row r="548">
          <cell r="A548" t="str">
            <v>5.99% Notes</v>
          </cell>
          <cell r="E548">
            <v>2018</v>
          </cell>
          <cell r="F548" t="str">
            <v>1/2018</v>
          </cell>
          <cell r="G548">
            <v>0</v>
          </cell>
          <cell r="H548">
            <v>16336.35</v>
          </cell>
        </row>
        <row r="549">
          <cell r="A549" t="str">
            <v>5.67% Notes</v>
          </cell>
          <cell r="E549">
            <v>2018</v>
          </cell>
          <cell r="F549" t="str">
            <v>1/2018</v>
          </cell>
          <cell r="G549">
            <v>0</v>
          </cell>
          <cell r="H549">
            <v>6443.25</v>
          </cell>
        </row>
        <row r="550">
          <cell r="A550" t="str">
            <v>5.66% Notes</v>
          </cell>
          <cell r="E550">
            <v>2018</v>
          </cell>
          <cell r="F550" t="str">
            <v>1/2018</v>
          </cell>
          <cell r="G550">
            <v>0</v>
          </cell>
          <cell r="H550">
            <v>46309.2</v>
          </cell>
        </row>
        <row r="551">
          <cell r="A551" t="str">
            <v>5.66% Notes</v>
          </cell>
          <cell r="E551">
            <v>2018</v>
          </cell>
          <cell r="F551" t="str">
            <v>1/2018</v>
          </cell>
          <cell r="G551">
            <v>0</v>
          </cell>
          <cell r="H551">
            <v>11577.3</v>
          </cell>
        </row>
        <row r="552">
          <cell r="A552" t="str">
            <v>5.99% Notes</v>
          </cell>
          <cell r="E552">
            <v>2019</v>
          </cell>
          <cell r="F552" t="str">
            <v>1/2019</v>
          </cell>
          <cell r="G552">
            <v>0</v>
          </cell>
          <cell r="H552">
            <v>54454.53</v>
          </cell>
        </row>
        <row r="553">
          <cell r="A553" t="str">
            <v>5.99% Notes</v>
          </cell>
          <cell r="E553">
            <v>2019</v>
          </cell>
          <cell r="F553" t="str">
            <v>1/2019</v>
          </cell>
          <cell r="G553">
            <v>0</v>
          </cell>
          <cell r="H553">
            <v>13613.64</v>
          </cell>
        </row>
        <row r="554">
          <cell r="A554" t="str">
            <v>5.66% Notes</v>
          </cell>
          <cell r="E554">
            <v>2019</v>
          </cell>
          <cell r="F554" t="str">
            <v>1/2019</v>
          </cell>
          <cell r="G554">
            <v>0</v>
          </cell>
          <cell r="H554">
            <v>30872.880000000001</v>
          </cell>
        </row>
        <row r="555">
          <cell r="A555" t="str">
            <v>5.66% Notes</v>
          </cell>
          <cell r="E555">
            <v>2019</v>
          </cell>
          <cell r="F555" t="str">
            <v>1/2019</v>
          </cell>
          <cell r="G555">
            <v>0</v>
          </cell>
          <cell r="H555">
            <v>7718.22</v>
          </cell>
        </row>
        <row r="556">
          <cell r="A556" t="str">
            <v>5.99% Notes</v>
          </cell>
          <cell r="E556">
            <v>2020</v>
          </cell>
          <cell r="F556" t="str">
            <v>1/2020</v>
          </cell>
          <cell r="G556">
            <v>0</v>
          </cell>
          <cell r="H556">
            <v>43563.63</v>
          </cell>
        </row>
        <row r="557">
          <cell r="A557" t="str">
            <v>5.99% Notes</v>
          </cell>
          <cell r="E557">
            <v>2020</v>
          </cell>
          <cell r="F557" t="str">
            <v>1/2020</v>
          </cell>
          <cell r="G557">
            <v>0</v>
          </cell>
          <cell r="H557">
            <v>10890.91</v>
          </cell>
        </row>
        <row r="558">
          <cell r="A558" t="str">
            <v>5.66% Notes</v>
          </cell>
          <cell r="E558">
            <v>2020</v>
          </cell>
          <cell r="F558" t="str">
            <v>1/2020</v>
          </cell>
          <cell r="G558">
            <v>0</v>
          </cell>
          <cell r="H558">
            <v>15436.53</v>
          </cell>
        </row>
        <row r="559">
          <cell r="A559" t="str">
            <v>5.66% Notes</v>
          </cell>
          <cell r="E559">
            <v>2020</v>
          </cell>
          <cell r="F559" t="str">
            <v>1/2020</v>
          </cell>
          <cell r="G559">
            <v>0</v>
          </cell>
          <cell r="H559">
            <v>3859.14</v>
          </cell>
        </row>
        <row r="560">
          <cell r="A560" t="str">
            <v>5.99% Notes</v>
          </cell>
          <cell r="E560">
            <v>2022</v>
          </cell>
          <cell r="F560" t="str">
            <v>1/2022</v>
          </cell>
          <cell r="G560">
            <v>0</v>
          </cell>
          <cell r="H560">
            <v>21781.8</v>
          </cell>
        </row>
        <row r="561">
          <cell r="A561" t="str">
            <v>5.99% Notes</v>
          </cell>
          <cell r="E561">
            <v>2022</v>
          </cell>
          <cell r="F561" t="str">
            <v>1/2022</v>
          </cell>
          <cell r="G561">
            <v>0</v>
          </cell>
          <cell r="H561">
            <v>5445.46</v>
          </cell>
        </row>
        <row r="562">
          <cell r="A562" t="str">
            <v>5.99% Notes</v>
          </cell>
          <cell r="E562">
            <v>2023</v>
          </cell>
          <cell r="F562" t="str">
            <v>1/2023</v>
          </cell>
          <cell r="G562">
            <v>0</v>
          </cell>
          <cell r="H562">
            <v>10890.9</v>
          </cell>
        </row>
        <row r="563">
          <cell r="A563" t="str">
            <v>5.99% Notes</v>
          </cell>
          <cell r="E563">
            <v>2023</v>
          </cell>
          <cell r="F563" t="str">
            <v>1/2023</v>
          </cell>
          <cell r="G563">
            <v>0</v>
          </cell>
          <cell r="H563">
            <v>2722.72</v>
          </cell>
        </row>
        <row r="564">
          <cell r="A564" t="str">
            <v>5.99% Notes</v>
          </cell>
          <cell r="E564">
            <v>2005</v>
          </cell>
          <cell r="F564" t="str">
            <v>7/2005</v>
          </cell>
          <cell r="G564">
            <v>0</v>
          </cell>
          <cell r="H564">
            <v>119800</v>
          </cell>
        </row>
        <row r="565">
          <cell r="A565" t="str">
            <v>5.99% Notes</v>
          </cell>
          <cell r="E565">
            <v>2005</v>
          </cell>
          <cell r="F565" t="str">
            <v>7/2005</v>
          </cell>
          <cell r="G565">
            <v>0</v>
          </cell>
          <cell r="H565">
            <v>29950</v>
          </cell>
        </row>
        <row r="566">
          <cell r="A566" t="str">
            <v>5.67% Notes</v>
          </cell>
          <cell r="E566">
            <v>2005</v>
          </cell>
          <cell r="F566" t="str">
            <v>7/2005</v>
          </cell>
          <cell r="G566">
            <v>0</v>
          </cell>
          <cell r="H566">
            <v>70875</v>
          </cell>
        </row>
        <row r="567">
          <cell r="A567" t="str">
            <v>5.99% Notes</v>
          </cell>
          <cell r="E567">
            <v>2011</v>
          </cell>
          <cell r="F567" t="str">
            <v>7/2011</v>
          </cell>
          <cell r="G567">
            <v>0</v>
          </cell>
          <cell r="H567">
            <v>119800</v>
          </cell>
        </row>
        <row r="568">
          <cell r="A568" t="str">
            <v>5.99% Notes</v>
          </cell>
          <cell r="E568">
            <v>2011</v>
          </cell>
          <cell r="F568" t="str">
            <v>7/2011</v>
          </cell>
          <cell r="G568">
            <v>0</v>
          </cell>
          <cell r="H568">
            <v>29950</v>
          </cell>
        </row>
        <row r="569">
          <cell r="A569" t="str">
            <v>5.67% Notes</v>
          </cell>
          <cell r="E569">
            <v>2011</v>
          </cell>
          <cell r="F569" t="str">
            <v>7/2011</v>
          </cell>
          <cell r="G569">
            <v>0</v>
          </cell>
          <cell r="H569">
            <v>51545.48</v>
          </cell>
        </row>
        <row r="570">
          <cell r="A570" t="str">
            <v>5.66% Notes</v>
          </cell>
          <cell r="E570">
            <v>2011</v>
          </cell>
          <cell r="F570" t="str">
            <v>7/2011</v>
          </cell>
          <cell r="G570">
            <v>0</v>
          </cell>
          <cell r="H570">
            <v>154363.65</v>
          </cell>
        </row>
        <row r="571">
          <cell r="A571" t="str">
            <v>5.66% Notes</v>
          </cell>
          <cell r="E571">
            <v>2011</v>
          </cell>
          <cell r="F571" t="str">
            <v>7/2011</v>
          </cell>
          <cell r="G571">
            <v>0</v>
          </cell>
          <cell r="H571">
            <v>38590.92</v>
          </cell>
        </row>
        <row r="572">
          <cell r="A572" t="str">
            <v>5.99% Notes</v>
          </cell>
          <cell r="E572">
            <v>2016</v>
          </cell>
          <cell r="F572" t="str">
            <v>7/2016</v>
          </cell>
          <cell r="G572">
            <v>0</v>
          </cell>
          <cell r="H572">
            <v>87127.26</v>
          </cell>
        </row>
        <row r="573">
          <cell r="A573" t="str">
            <v>5.99% Notes</v>
          </cell>
          <cell r="E573">
            <v>2016</v>
          </cell>
          <cell r="F573" t="str">
            <v>7/2016</v>
          </cell>
          <cell r="G573">
            <v>0</v>
          </cell>
          <cell r="H573">
            <v>21781.83</v>
          </cell>
        </row>
        <row r="574">
          <cell r="A574" t="str">
            <v>5.67% Notes</v>
          </cell>
          <cell r="E574">
            <v>2016</v>
          </cell>
          <cell r="F574" t="str">
            <v>7/2016</v>
          </cell>
          <cell r="G574">
            <v>0</v>
          </cell>
          <cell r="H574">
            <v>19329.599999999999</v>
          </cell>
        </row>
        <row r="575">
          <cell r="A575" t="str">
            <v>5.66% Notes</v>
          </cell>
          <cell r="E575">
            <v>2016</v>
          </cell>
          <cell r="F575" t="str">
            <v>7/2016</v>
          </cell>
          <cell r="G575">
            <v>0</v>
          </cell>
          <cell r="H575">
            <v>77181.899999999994</v>
          </cell>
        </row>
        <row r="576">
          <cell r="A576" t="str">
            <v>5.66% Notes</v>
          </cell>
          <cell r="E576">
            <v>2016</v>
          </cell>
          <cell r="F576" t="str">
            <v>7/2016</v>
          </cell>
          <cell r="G576">
            <v>0</v>
          </cell>
          <cell r="H576">
            <v>19295.490000000002</v>
          </cell>
        </row>
        <row r="577">
          <cell r="A577" t="str">
            <v>5.99% Notes</v>
          </cell>
          <cell r="E577">
            <v>2022</v>
          </cell>
          <cell r="F577" t="str">
            <v>7/2022</v>
          </cell>
          <cell r="G577">
            <v>0</v>
          </cell>
          <cell r="H577">
            <v>21781.81</v>
          </cell>
        </row>
        <row r="578">
          <cell r="A578" t="str">
            <v>5.99% Notes</v>
          </cell>
          <cell r="E578">
            <v>2022</v>
          </cell>
          <cell r="F578" t="str">
            <v>7/2022</v>
          </cell>
          <cell r="G578">
            <v>0</v>
          </cell>
          <cell r="H578">
            <v>5445.45</v>
          </cell>
        </row>
        <row r="579">
          <cell r="A579" t="str">
            <v>6.75% Notes</v>
          </cell>
          <cell r="E579">
            <v>1999</v>
          </cell>
          <cell r="F579" t="str">
            <v>7/1999</v>
          </cell>
          <cell r="G579">
            <v>0</v>
          </cell>
          <cell r="H579">
            <v>168750</v>
          </cell>
        </row>
        <row r="580">
          <cell r="A580" t="str">
            <v>6.75% Notes</v>
          </cell>
          <cell r="E580">
            <v>2004</v>
          </cell>
          <cell r="F580" t="str">
            <v>7/2004</v>
          </cell>
          <cell r="G580">
            <v>0</v>
          </cell>
          <cell r="H580">
            <v>130781.25</v>
          </cell>
        </row>
        <row r="581">
          <cell r="A581" t="str">
            <v>5.99% Notes</v>
          </cell>
          <cell r="E581">
            <v>2004</v>
          </cell>
          <cell r="F581" t="str">
            <v>7/2004</v>
          </cell>
          <cell r="G581">
            <v>0</v>
          </cell>
          <cell r="H581">
            <v>119800</v>
          </cell>
        </row>
        <row r="582">
          <cell r="A582" t="str">
            <v>5.99% Notes</v>
          </cell>
          <cell r="E582">
            <v>2004</v>
          </cell>
          <cell r="F582" t="str">
            <v>7/2004</v>
          </cell>
          <cell r="G582">
            <v>0</v>
          </cell>
          <cell r="H582">
            <v>29950</v>
          </cell>
        </row>
        <row r="583">
          <cell r="A583" t="str">
            <v>5.67% Notes</v>
          </cell>
          <cell r="E583">
            <v>2004</v>
          </cell>
          <cell r="F583" t="str">
            <v>7/2004</v>
          </cell>
          <cell r="G583">
            <v>0</v>
          </cell>
          <cell r="H583">
            <v>70875</v>
          </cell>
        </row>
        <row r="584">
          <cell r="A584" t="str">
            <v>5.99% Notes</v>
          </cell>
          <cell r="E584">
            <v>2010</v>
          </cell>
          <cell r="F584" t="str">
            <v>7/2010</v>
          </cell>
          <cell r="G584">
            <v>0</v>
          </cell>
          <cell r="H584">
            <v>119800</v>
          </cell>
        </row>
        <row r="585">
          <cell r="A585" t="str">
            <v>5.99% Notes</v>
          </cell>
          <cell r="E585">
            <v>2010</v>
          </cell>
          <cell r="F585" t="str">
            <v>7/2010</v>
          </cell>
          <cell r="G585">
            <v>0</v>
          </cell>
          <cell r="H585">
            <v>29950</v>
          </cell>
        </row>
        <row r="586">
          <cell r="A586" t="str">
            <v>5.67% Notes</v>
          </cell>
          <cell r="E586">
            <v>2010</v>
          </cell>
          <cell r="F586" t="str">
            <v>7/2010</v>
          </cell>
          <cell r="G586">
            <v>0</v>
          </cell>
          <cell r="H586">
            <v>57988.65</v>
          </cell>
        </row>
        <row r="587">
          <cell r="A587" t="str">
            <v>5.66% Notes</v>
          </cell>
          <cell r="E587">
            <v>2010</v>
          </cell>
          <cell r="F587" t="str">
            <v>7/2010</v>
          </cell>
          <cell r="G587">
            <v>0</v>
          </cell>
          <cell r="H587">
            <v>169800</v>
          </cell>
        </row>
        <row r="588">
          <cell r="A588" t="str">
            <v>5.66% Notes</v>
          </cell>
          <cell r="E588">
            <v>2010</v>
          </cell>
          <cell r="F588" t="str">
            <v>7/2010</v>
          </cell>
          <cell r="G588">
            <v>0</v>
          </cell>
          <cell r="H588">
            <v>42450</v>
          </cell>
        </row>
        <row r="589">
          <cell r="A589" t="str">
            <v>5.99% Notes</v>
          </cell>
          <cell r="E589">
            <v>2021</v>
          </cell>
          <cell r="F589" t="str">
            <v>7/2021</v>
          </cell>
          <cell r="G589">
            <v>0</v>
          </cell>
          <cell r="H589">
            <v>32672.720000000001</v>
          </cell>
        </row>
        <row r="590">
          <cell r="A590" t="str">
            <v>5.99% Notes</v>
          </cell>
          <cell r="E590">
            <v>2021</v>
          </cell>
          <cell r="F590" t="str">
            <v>7/2021</v>
          </cell>
          <cell r="G590">
            <v>0</v>
          </cell>
          <cell r="H590">
            <v>8168.18</v>
          </cell>
        </row>
        <row r="591">
          <cell r="A591" t="str">
            <v>6.75% Notes</v>
          </cell>
          <cell r="E591">
            <v>1998</v>
          </cell>
          <cell r="F591" t="str">
            <v>7/1998</v>
          </cell>
          <cell r="G591">
            <v>0</v>
          </cell>
          <cell r="H591">
            <v>168750</v>
          </cell>
        </row>
        <row r="592">
          <cell r="A592" t="str">
            <v>5.99% Notes</v>
          </cell>
          <cell r="E592">
            <v>2006</v>
          </cell>
          <cell r="F592" t="str">
            <v>7/2006</v>
          </cell>
          <cell r="G592">
            <v>0</v>
          </cell>
          <cell r="H592">
            <v>119800</v>
          </cell>
        </row>
        <row r="593">
          <cell r="A593" t="str">
            <v>5.99% Notes</v>
          </cell>
          <cell r="E593">
            <v>2006</v>
          </cell>
          <cell r="F593" t="str">
            <v>7/2006</v>
          </cell>
          <cell r="G593">
            <v>0</v>
          </cell>
          <cell r="H593">
            <v>29950</v>
          </cell>
        </row>
        <row r="594">
          <cell r="A594" t="str">
            <v>5.67% Notes</v>
          </cell>
          <cell r="E594">
            <v>2006</v>
          </cell>
          <cell r="F594" t="str">
            <v>7/2006</v>
          </cell>
          <cell r="G594">
            <v>0</v>
          </cell>
          <cell r="H594">
            <v>70875</v>
          </cell>
        </row>
        <row r="595">
          <cell r="A595" t="str">
            <v>5.66% Notes</v>
          </cell>
          <cell r="E595">
            <v>2006</v>
          </cell>
          <cell r="F595" t="str">
            <v>7/2006</v>
          </cell>
          <cell r="G595">
            <v>0</v>
          </cell>
          <cell r="H595">
            <v>169800</v>
          </cell>
        </row>
        <row r="596">
          <cell r="A596" t="str">
            <v>5.66% Notes</v>
          </cell>
          <cell r="E596">
            <v>2006</v>
          </cell>
          <cell r="F596" t="str">
            <v>7/2006</v>
          </cell>
          <cell r="G596">
            <v>0</v>
          </cell>
          <cell r="H596">
            <v>42450</v>
          </cell>
        </row>
        <row r="597">
          <cell r="A597" t="str">
            <v>5.99% Notes</v>
          </cell>
          <cell r="E597">
            <v>2007</v>
          </cell>
          <cell r="F597" t="str">
            <v>7/2007</v>
          </cell>
          <cell r="G597">
            <v>0</v>
          </cell>
          <cell r="H597">
            <v>119800</v>
          </cell>
        </row>
        <row r="598">
          <cell r="A598" t="str">
            <v>5.99% Notes</v>
          </cell>
          <cell r="E598">
            <v>2007</v>
          </cell>
          <cell r="F598" t="str">
            <v>7/2007</v>
          </cell>
          <cell r="G598">
            <v>0</v>
          </cell>
          <cell r="H598">
            <v>29950</v>
          </cell>
        </row>
        <row r="599">
          <cell r="A599" t="str">
            <v>5.67% Notes</v>
          </cell>
          <cell r="E599">
            <v>2007</v>
          </cell>
          <cell r="F599" t="str">
            <v>7/2007</v>
          </cell>
          <cell r="G599">
            <v>0</v>
          </cell>
          <cell r="H599">
            <v>70875</v>
          </cell>
        </row>
        <row r="600">
          <cell r="A600" t="str">
            <v>5.66% Notes</v>
          </cell>
          <cell r="E600">
            <v>2007</v>
          </cell>
          <cell r="F600" t="str">
            <v>7/2007</v>
          </cell>
          <cell r="G600">
            <v>0</v>
          </cell>
          <cell r="H600">
            <v>169800</v>
          </cell>
        </row>
        <row r="601">
          <cell r="A601" t="str">
            <v>5.66% Notes</v>
          </cell>
          <cell r="E601">
            <v>2007</v>
          </cell>
          <cell r="F601" t="str">
            <v>7/2007</v>
          </cell>
          <cell r="G601">
            <v>0</v>
          </cell>
          <cell r="H601">
            <v>42450</v>
          </cell>
        </row>
        <row r="602">
          <cell r="A602" t="str">
            <v>5.99% Notes</v>
          </cell>
          <cell r="E602">
            <v>2008</v>
          </cell>
          <cell r="F602" t="str">
            <v>7/2008</v>
          </cell>
          <cell r="G602">
            <v>0</v>
          </cell>
          <cell r="H602">
            <v>119800</v>
          </cell>
        </row>
        <row r="603">
          <cell r="A603" t="str">
            <v>5.99% Notes</v>
          </cell>
          <cell r="E603">
            <v>2008</v>
          </cell>
          <cell r="F603" t="str">
            <v>7/2008</v>
          </cell>
          <cell r="G603">
            <v>0</v>
          </cell>
          <cell r="H603">
            <v>29950</v>
          </cell>
        </row>
        <row r="604">
          <cell r="A604" t="str">
            <v>5.67% Notes</v>
          </cell>
          <cell r="E604">
            <v>2008</v>
          </cell>
          <cell r="F604" t="str">
            <v>7/2008</v>
          </cell>
          <cell r="G604">
            <v>0</v>
          </cell>
          <cell r="H604">
            <v>70875</v>
          </cell>
        </row>
        <row r="605">
          <cell r="A605" t="str">
            <v>5.66% Notes</v>
          </cell>
          <cell r="E605">
            <v>2008</v>
          </cell>
          <cell r="F605" t="str">
            <v>7/2008</v>
          </cell>
          <cell r="G605">
            <v>0</v>
          </cell>
          <cell r="H605">
            <v>169800</v>
          </cell>
        </row>
        <row r="606">
          <cell r="A606" t="str">
            <v>5.66% Notes</v>
          </cell>
          <cell r="E606">
            <v>2008</v>
          </cell>
          <cell r="F606" t="str">
            <v>7/2008</v>
          </cell>
          <cell r="G606">
            <v>0</v>
          </cell>
          <cell r="H606">
            <v>42450</v>
          </cell>
        </row>
        <row r="607">
          <cell r="A607" t="str">
            <v>5.99% Notes</v>
          </cell>
          <cell r="E607">
            <v>2009</v>
          </cell>
          <cell r="F607" t="str">
            <v>7/2009</v>
          </cell>
          <cell r="G607">
            <v>0</v>
          </cell>
          <cell r="H607">
            <v>119800</v>
          </cell>
        </row>
        <row r="608">
          <cell r="A608" t="str">
            <v>5.99% Notes</v>
          </cell>
          <cell r="E608">
            <v>2009</v>
          </cell>
          <cell r="F608" t="str">
            <v>7/2009</v>
          </cell>
          <cell r="G608">
            <v>0</v>
          </cell>
          <cell r="H608">
            <v>29950</v>
          </cell>
        </row>
        <row r="609">
          <cell r="A609" t="str">
            <v>5.67% Notes</v>
          </cell>
          <cell r="E609">
            <v>2009</v>
          </cell>
          <cell r="F609" t="str">
            <v>7/2009</v>
          </cell>
          <cell r="G609">
            <v>0</v>
          </cell>
          <cell r="H609">
            <v>64431.83</v>
          </cell>
        </row>
        <row r="610">
          <cell r="A610" t="str">
            <v>5.66% Notes</v>
          </cell>
          <cell r="E610">
            <v>2009</v>
          </cell>
          <cell r="F610" t="str">
            <v>7/2009</v>
          </cell>
          <cell r="G610">
            <v>0</v>
          </cell>
          <cell r="H610">
            <v>169800</v>
          </cell>
        </row>
        <row r="611">
          <cell r="A611" t="str">
            <v>5.66% Notes</v>
          </cell>
          <cell r="E611">
            <v>2009</v>
          </cell>
          <cell r="F611" t="str">
            <v>7/2009</v>
          </cell>
          <cell r="G611">
            <v>0</v>
          </cell>
          <cell r="H611">
            <v>42450</v>
          </cell>
        </row>
        <row r="612">
          <cell r="A612" t="str">
            <v>5.99% Notes</v>
          </cell>
          <cell r="E612">
            <v>2012</v>
          </cell>
          <cell r="F612" t="str">
            <v>7/2012</v>
          </cell>
          <cell r="G612">
            <v>0</v>
          </cell>
          <cell r="H612">
            <v>119800</v>
          </cell>
        </row>
        <row r="613">
          <cell r="A613" t="str">
            <v>5.99% Notes</v>
          </cell>
          <cell r="E613">
            <v>2012</v>
          </cell>
          <cell r="F613" t="str">
            <v>7/2012</v>
          </cell>
          <cell r="G613">
            <v>0</v>
          </cell>
          <cell r="H613">
            <v>29950</v>
          </cell>
        </row>
        <row r="614">
          <cell r="A614" t="str">
            <v>5.67% Notes</v>
          </cell>
          <cell r="E614">
            <v>2012</v>
          </cell>
          <cell r="F614" t="str">
            <v>7/2012</v>
          </cell>
          <cell r="G614">
            <v>0</v>
          </cell>
          <cell r="H614">
            <v>45102.3</v>
          </cell>
        </row>
        <row r="615">
          <cell r="A615" t="str">
            <v>5.66% Notes</v>
          </cell>
          <cell r="E615">
            <v>2012</v>
          </cell>
          <cell r="F615" t="str">
            <v>7/2012</v>
          </cell>
          <cell r="G615">
            <v>0</v>
          </cell>
          <cell r="H615">
            <v>138927.29999999999</v>
          </cell>
        </row>
        <row r="616">
          <cell r="A616" t="str">
            <v>5.66% Notes</v>
          </cell>
          <cell r="E616">
            <v>2012</v>
          </cell>
          <cell r="F616" t="str">
            <v>7/2012</v>
          </cell>
          <cell r="G616">
            <v>0</v>
          </cell>
          <cell r="H616">
            <v>34731.839999999997</v>
          </cell>
        </row>
        <row r="617">
          <cell r="A617" t="str">
            <v>5.99% Notes</v>
          </cell>
          <cell r="E617">
            <v>2013</v>
          </cell>
          <cell r="F617" t="str">
            <v>7/2013</v>
          </cell>
          <cell r="G617">
            <v>0</v>
          </cell>
          <cell r="H617">
            <v>119800</v>
          </cell>
        </row>
        <row r="618">
          <cell r="A618" t="str">
            <v>5.99% Notes</v>
          </cell>
          <cell r="E618">
            <v>2013</v>
          </cell>
          <cell r="F618" t="str">
            <v>7/2013</v>
          </cell>
          <cell r="G618">
            <v>0</v>
          </cell>
          <cell r="H618">
            <v>29950</v>
          </cell>
        </row>
        <row r="619">
          <cell r="A619" t="str">
            <v>5.67% Notes</v>
          </cell>
          <cell r="E619">
            <v>2013</v>
          </cell>
          <cell r="F619" t="str">
            <v>7/2013</v>
          </cell>
          <cell r="G619">
            <v>0</v>
          </cell>
          <cell r="H619">
            <v>38659.120000000003</v>
          </cell>
        </row>
        <row r="620">
          <cell r="A620" t="str">
            <v>5.66% Notes</v>
          </cell>
          <cell r="E620">
            <v>2013</v>
          </cell>
          <cell r="F620" t="str">
            <v>7/2013</v>
          </cell>
          <cell r="G620">
            <v>0</v>
          </cell>
          <cell r="H620">
            <v>123490.95</v>
          </cell>
        </row>
        <row r="621">
          <cell r="A621" t="str">
            <v>5.66% Notes</v>
          </cell>
          <cell r="E621">
            <v>2013</v>
          </cell>
          <cell r="F621" t="str">
            <v>7/2013</v>
          </cell>
          <cell r="G621">
            <v>0</v>
          </cell>
          <cell r="H621">
            <v>30872.73</v>
          </cell>
        </row>
        <row r="622">
          <cell r="A622" t="str">
            <v>5.99% Notes</v>
          </cell>
          <cell r="E622">
            <v>2014</v>
          </cell>
          <cell r="F622" t="str">
            <v>7/2014</v>
          </cell>
          <cell r="G622">
            <v>0</v>
          </cell>
          <cell r="H622">
            <v>108909.08</v>
          </cell>
        </row>
        <row r="623">
          <cell r="A623" t="str">
            <v>5.99% Notes</v>
          </cell>
          <cell r="E623">
            <v>2014</v>
          </cell>
          <cell r="F623" t="str">
            <v>7/2014</v>
          </cell>
          <cell r="G623">
            <v>0</v>
          </cell>
          <cell r="H623">
            <v>27227.279999999999</v>
          </cell>
        </row>
        <row r="624">
          <cell r="A624" t="str">
            <v>5.67% Notes</v>
          </cell>
          <cell r="E624">
            <v>2014</v>
          </cell>
          <cell r="F624" t="str">
            <v>7/2014</v>
          </cell>
          <cell r="G624">
            <v>0</v>
          </cell>
          <cell r="H624">
            <v>32215.95</v>
          </cell>
        </row>
        <row r="625">
          <cell r="A625" t="str">
            <v>5.66% Notes</v>
          </cell>
          <cell r="E625">
            <v>2014</v>
          </cell>
          <cell r="F625" t="str">
            <v>7/2014</v>
          </cell>
          <cell r="G625">
            <v>0</v>
          </cell>
          <cell r="H625">
            <v>108054.6</v>
          </cell>
        </row>
        <row r="626">
          <cell r="A626" t="str">
            <v>5.66% Notes</v>
          </cell>
          <cell r="E626">
            <v>2014</v>
          </cell>
          <cell r="F626" t="str">
            <v>7/2014</v>
          </cell>
          <cell r="G626">
            <v>0</v>
          </cell>
          <cell r="H626">
            <v>27013.65</v>
          </cell>
        </row>
        <row r="627">
          <cell r="A627" t="str">
            <v>5.99% Notes</v>
          </cell>
          <cell r="E627">
            <v>2015</v>
          </cell>
          <cell r="F627" t="str">
            <v>7/2015</v>
          </cell>
          <cell r="G627">
            <v>0</v>
          </cell>
          <cell r="H627">
            <v>98018.18</v>
          </cell>
        </row>
        <row r="628">
          <cell r="A628" t="str">
            <v>5.99% Notes</v>
          </cell>
          <cell r="E628">
            <v>2015</v>
          </cell>
          <cell r="F628" t="str">
            <v>7/2015</v>
          </cell>
          <cell r="G628">
            <v>0</v>
          </cell>
          <cell r="H628">
            <v>24504.54</v>
          </cell>
        </row>
        <row r="629">
          <cell r="A629" t="str">
            <v>5.67% Notes</v>
          </cell>
          <cell r="E629">
            <v>2015</v>
          </cell>
          <cell r="F629" t="str">
            <v>7/2015</v>
          </cell>
          <cell r="G629">
            <v>0</v>
          </cell>
          <cell r="H629">
            <v>25772.77</v>
          </cell>
        </row>
        <row r="630">
          <cell r="A630" t="str">
            <v>5.66% Notes</v>
          </cell>
          <cell r="E630">
            <v>2015</v>
          </cell>
          <cell r="F630" t="str">
            <v>7/2015</v>
          </cell>
          <cell r="G630">
            <v>0</v>
          </cell>
          <cell r="H630">
            <v>92618.25</v>
          </cell>
        </row>
        <row r="631">
          <cell r="A631" t="str">
            <v>5.66% Notes</v>
          </cell>
          <cell r="E631">
            <v>2015</v>
          </cell>
          <cell r="F631" t="str">
            <v>7/2015</v>
          </cell>
          <cell r="G631">
            <v>0</v>
          </cell>
          <cell r="H631">
            <v>23154.57</v>
          </cell>
        </row>
        <row r="632">
          <cell r="A632" t="str">
            <v>5.99% Notes</v>
          </cell>
          <cell r="E632">
            <v>2017</v>
          </cell>
          <cell r="F632" t="str">
            <v>7/2017</v>
          </cell>
          <cell r="G632">
            <v>0</v>
          </cell>
          <cell r="H632">
            <v>76236.36</v>
          </cell>
        </row>
        <row r="633">
          <cell r="A633" t="str">
            <v>5.99% Notes</v>
          </cell>
          <cell r="E633">
            <v>2017</v>
          </cell>
          <cell r="F633" t="str">
            <v>7/2017</v>
          </cell>
          <cell r="G633">
            <v>0</v>
          </cell>
          <cell r="H633">
            <v>19059.09</v>
          </cell>
        </row>
        <row r="634">
          <cell r="A634" t="str">
            <v>5.67% Notes</v>
          </cell>
          <cell r="E634">
            <v>2017</v>
          </cell>
          <cell r="F634" t="str">
            <v>7/2017</v>
          </cell>
          <cell r="G634">
            <v>0</v>
          </cell>
          <cell r="H634">
            <v>12886.42</v>
          </cell>
        </row>
        <row r="635">
          <cell r="A635" t="str">
            <v>5.66% Notes</v>
          </cell>
          <cell r="E635">
            <v>2017</v>
          </cell>
          <cell r="F635" t="str">
            <v>7/2017</v>
          </cell>
          <cell r="G635">
            <v>0</v>
          </cell>
          <cell r="H635">
            <v>61745.55</v>
          </cell>
        </row>
        <row r="636">
          <cell r="A636" t="str">
            <v>5.66% Notes</v>
          </cell>
          <cell r="E636">
            <v>2017</v>
          </cell>
          <cell r="F636" t="str">
            <v>7/2017</v>
          </cell>
          <cell r="G636">
            <v>0</v>
          </cell>
          <cell r="H636">
            <v>15436.38</v>
          </cell>
        </row>
        <row r="637">
          <cell r="A637" t="str">
            <v>5.99% Notes</v>
          </cell>
          <cell r="E637">
            <v>2018</v>
          </cell>
          <cell r="F637" t="str">
            <v>7/2018</v>
          </cell>
          <cell r="G637">
            <v>0</v>
          </cell>
          <cell r="H637">
            <v>65345.46</v>
          </cell>
        </row>
        <row r="638">
          <cell r="A638" t="str">
            <v>5.99% Notes</v>
          </cell>
          <cell r="E638">
            <v>2018</v>
          </cell>
          <cell r="F638" t="str">
            <v>7/2018</v>
          </cell>
          <cell r="G638">
            <v>0</v>
          </cell>
          <cell r="H638">
            <v>16336.35</v>
          </cell>
        </row>
        <row r="639">
          <cell r="A639" t="str">
            <v>5.67% Notes</v>
          </cell>
          <cell r="E639">
            <v>2018</v>
          </cell>
          <cell r="F639" t="str">
            <v>7/2018</v>
          </cell>
          <cell r="G639">
            <v>0</v>
          </cell>
          <cell r="H639">
            <v>6443.25</v>
          </cell>
        </row>
        <row r="640">
          <cell r="A640" t="str">
            <v>5.66% Notes</v>
          </cell>
          <cell r="E640">
            <v>2018</v>
          </cell>
          <cell r="F640" t="str">
            <v>7/2018</v>
          </cell>
          <cell r="G640">
            <v>0</v>
          </cell>
          <cell r="H640">
            <v>46309.2</v>
          </cell>
        </row>
        <row r="641">
          <cell r="A641" t="str">
            <v>5.66% Notes</v>
          </cell>
          <cell r="E641">
            <v>2018</v>
          </cell>
          <cell r="F641" t="str">
            <v>7/2018</v>
          </cell>
          <cell r="G641">
            <v>0</v>
          </cell>
          <cell r="H641">
            <v>11577.3</v>
          </cell>
        </row>
        <row r="642">
          <cell r="A642" t="str">
            <v>5.99% Notes</v>
          </cell>
          <cell r="E642">
            <v>2019</v>
          </cell>
          <cell r="F642" t="str">
            <v>7/2019</v>
          </cell>
          <cell r="G642">
            <v>0</v>
          </cell>
          <cell r="H642">
            <v>54454.53</v>
          </cell>
        </row>
        <row r="643">
          <cell r="A643" t="str">
            <v>5.99% Notes</v>
          </cell>
          <cell r="E643">
            <v>2019</v>
          </cell>
          <cell r="F643" t="str">
            <v>7/2019</v>
          </cell>
          <cell r="G643">
            <v>0</v>
          </cell>
          <cell r="H643">
            <v>13613.64</v>
          </cell>
        </row>
        <row r="644">
          <cell r="A644" t="str">
            <v>5.66% Notes</v>
          </cell>
          <cell r="E644">
            <v>2019</v>
          </cell>
          <cell r="F644" t="str">
            <v>7/2019</v>
          </cell>
          <cell r="G644">
            <v>0</v>
          </cell>
          <cell r="H644">
            <v>30872.880000000001</v>
          </cell>
        </row>
        <row r="645">
          <cell r="A645" t="str">
            <v>5.66% Notes</v>
          </cell>
          <cell r="E645">
            <v>2019</v>
          </cell>
          <cell r="F645" t="str">
            <v>7/2019</v>
          </cell>
          <cell r="G645">
            <v>0</v>
          </cell>
          <cell r="H645">
            <v>7718.22</v>
          </cell>
        </row>
        <row r="646">
          <cell r="A646" t="str">
            <v>5.99% Notes</v>
          </cell>
          <cell r="E646">
            <v>2020</v>
          </cell>
          <cell r="F646" t="str">
            <v>7/2020</v>
          </cell>
          <cell r="G646">
            <v>0</v>
          </cell>
          <cell r="H646">
            <v>43563.64</v>
          </cell>
        </row>
        <row r="647">
          <cell r="A647" t="str">
            <v>5.99% Notes</v>
          </cell>
          <cell r="E647">
            <v>2020</v>
          </cell>
          <cell r="F647" t="str">
            <v>7/2020</v>
          </cell>
          <cell r="G647">
            <v>0</v>
          </cell>
          <cell r="H647">
            <v>10890.9</v>
          </cell>
        </row>
        <row r="648">
          <cell r="A648" t="str">
            <v>5.66% Notes</v>
          </cell>
          <cell r="E648">
            <v>2020</v>
          </cell>
          <cell r="F648" t="str">
            <v>7/2020</v>
          </cell>
          <cell r="G648">
            <v>0</v>
          </cell>
          <cell r="H648">
            <v>15436.53</v>
          </cell>
        </row>
        <row r="649">
          <cell r="A649" t="str">
            <v>5.66% Notes</v>
          </cell>
          <cell r="E649">
            <v>2020</v>
          </cell>
          <cell r="F649" t="str">
            <v>7/2020</v>
          </cell>
          <cell r="G649">
            <v>0</v>
          </cell>
          <cell r="H649">
            <v>3859.14</v>
          </cell>
        </row>
        <row r="650">
          <cell r="A650" t="str">
            <v>5.99% Notes</v>
          </cell>
          <cell r="E650">
            <v>2023</v>
          </cell>
          <cell r="F650" t="str">
            <v>7/2023</v>
          </cell>
          <cell r="G650">
            <v>0</v>
          </cell>
          <cell r="H650">
            <v>10890.91</v>
          </cell>
        </row>
        <row r="651">
          <cell r="A651" t="str">
            <v>5.99% Notes</v>
          </cell>
          <cell r="E651">
            <v>2023</v>
          </cell>
          <cell r="F651" t="str">
            <v>7/2023</v>
          </cell>
          <cell r="G651">
            <v>0</v>
          </cell>
          <cell r="H651">
            <v>2722.71</v>
          </cell>
        </row>
        <row r="652">
          <cell r="A652" t="str">
            <v>6.75% Notes</v>
          </cell>
          <cell r="E652">
            <v>1998</v>
          </cell>
          <cell r="F652" t="str">
            <v>5/1998</v>
          </cell>
          <cell r="G652">
            <v>0</v>
          </cell>
          <cell r="H652">
            <v>135000</v>
          </cell>
        </row>
        <row r="653">
          <cell r="A653" t="str">
            <v>6.75% Notes</v>
          </cell>
          <cell r="E653">
            <v>2000</v>
          </cell>
          <cell r="F653" t="str">
            <v>5/2000</v>
          </cell>
          <cell r="G653">
            <v>0</v>
          </cell>
          <cell r="H653">
            <v>168750</v>
          </cell>
        </row>
        <row r="654">
          <cell r="A654" t="str">
            <v>6.75% Notes</v>
          </cell>
          <cell r="E654">
            <v>2001</v>
          </cell>
          <cell r="F654" t="str">
            <v>5/2001</v>
          </cell>
          <cell r="G654">
            <v>0</v>
          </cell>
          <cell r="H654">
            <v>168750</v>
          </cell>
        </row>
        <row r="655">
          <cell r="A655" t="str">
            <v>6.75% Notes</v>
          </cell>
          <cell r="E655">
            <v>2002</v>
          </cell>
          <cell r="F655" t="str">
            <v>5/2002</v>
          </cell>
          <cell r="G655">
            <v>0</v>
          </cell>
          <cell r="H655">
            <v>156093.75</v>
          </cell>
        </row>
        <row r="656">
          <cell r="A656" t="str">
            <v>6.75% Notes</v>
          </cell>
          <cell r="E656">
            <v>2003</v>
          </cell>
          <cell r="F656" t="str">
            <v>5/2003</v>
          </cell>
          <cell r="G656">
            <v>0</v>
          </cell>
          <cell r="H656">
            <v>143437.5</v>
          </cell>
        </row>
        <row r="657">
          <cell r="A657" t="str">
            <v>6.75% Notes</v>
          </cell>
          <cell r="E657">
            <v>2005</v>
          </cell>
          <cell r="F657" t="str">
            <v>5/2005</v>
          </cell>
          <cell r="G657">
            <v>0</v>
          </cell>
          <cell r="H657">
            <v>118125</v>
          </cell>
        </row>
        <row r="658">
          <cell r="A658" t="str">
            <v>6.75% Notes</v>
          </cell>
          <cell r="E658">
            <v>2006</v>
          </cell>
          <cell r="F658" t="str">
            <v>5/2006</v>
          </cell>
          <cell r="G658">
            <v>0</v>
          </cell>
          <cell r="H658">
            <v>105468.75</v>
          </cell>
        </row>
        <row r="659">
          <cell r="A659" t="str">
            <v>6.75% Notes</v>
          </cell>
          <cell r="E659">
            <v>2007</v>
          </cell>
          <cell r="F659" t="str">
            <v>5/2007</v>
          </cell>
          <cell r="G659">
            <v>0</v>
          </cell>
          <cell r="H659">
            <v>92812.5</v>
          </cell>
        </row>
        <row r="660">
          <cell r="A660" t="str">
            <v>6.75% Notes</v>
          </cell>
          <cell r="E660">
            <v>2008</v>
          </cell>
          <cell r="F660" t="str">
            <v>5/2008</v>
          </cell>
          <cell r="G660">
            <v>0</v>
          </cell>
          <cell r="H660">
            <v>80156.25</v>
          </cell>
        </row>
        <row r="661">
          <cell r="A661" t="str">
            <v>6.75% Notes</v>
          </cell>
          <cell r="E661">
            <v>2009</v>
          </cell>
          <cell r="F661" t="str">
            <v>5/2009</v>
          </cell>
          <cell r="G661">
            <v>0</v>
          </cell>
          <cell r="H661">
            <v>67500</v>
          </cell>
        </row>
        <row r="662">
          <cell r="A662" t="str">
            <v>6.75% Notes</v>
          </cell>
          <cell r="E662">
            <v>2010</v>
          </cell>
          <cell r="F662" t="str">
            <v>5/2010</v>
          </cell>
          <cell r="G662">
            <v>0</v>
          </cell>
          <cell r="H662">
            <v>54843.75</v>
          </cell>
        </row>
        <row r="663">
          <cell r="A663" t="str">
            <v>6.75% Notes</v>
          </cell>
          <cell r="E663">
            <v>2011</v>
          </cell>
          <cell r="F663" t="str">
            <v>5/2011</v>
          </cell>
          <cell r="G663">
            <v>0</v>
          </cell>
          <cell r="H663">
            <v>42187.5</v>
          </cell>
        </row>
        <row r="664">
          <cell r="A664" t="str">
            <v>6.75% Notes</v>
          </cell>
          <cell r="E664">
            <v>2012</v>
          </cell>
          <cell r="F664" t="str">
            <v>5/2012</v>
          </cell>
          <cell r="G664">
            <v>0</v>
          </cell>
          <cell r="H664">
            <v>21093.75</v>
          </cell>
        </row>
        <row r="665">
          <cell r="A665" t="str">
            <v>6.99% Notes</v>
          </cell>
          <cell r="E665">
            <v>2004</v>
          </cell>
          <cell r="F665" t="str">
            <v>5/2004</v>
          </cell>
          <cell r="G665">
            <v>0</v>
          </cell>
          <cell r="H665">
            <v>174750</v>
          </cell>
        </row>
        <row r="666">
          <cell r="A666" t="str">
            <v>6.99% Notes</v>
          </cell>
          <cell r="E666">
            <v>2004</v>
          </cell>
          <cell r="F666" t="str">
            <v>5/2004</v>
          </cell>
          <cell r="G666">
            <v>0</v>
          </cell>
          <cell r="H666">
            <v>139800</v>
          </cell>
        </row>
        <row r="667">
          <cell r="A667" t="str">
            <v>6.99% Notes</v>
          </cell>
          <cell r="E667">
            <v>2004</v>
          </cell>
          <cell r="F667" t="str">
            <v>5/2004</v>
          </cell>
          <cell r="G667">
            <v>0</v>
          </cell>
          <cell r="H667">
            <v>17475</v>
          </cell>
        </row>
        <row r="668">
          <cell r="A668" t="str">
            <v>6.99% Notes</v>
          </cell>
          <cell r="E668">
            <v>2004</v>
          </cell>
          <cell r="F668" t="str">
            <v>5/2004</v>
          </cell>
          <cell r="G668">
            <v>0</v>
          </cell>
          <cell r="H668">
            <v>17475</v>
          </cell>
        </row>
        <row r="669">
          <cell r="A669" t="str">
            <v>6.99% Notes</v>
          </cell>
          <cell r="E669">
            <v>2002</v>
          </cell>
          <cell r="F669" t="str">
            <v>5/2002</v>
          </cell>
          <cell r="G669">
            <v>0</v>
          </cell>
          <cell r="H669">
            <v>174750</v>
          </cell>
        </row>
        <row r="670">
          <cell r="A670" t="str">
            <v>6.99% Notes</v>
          </cell>
          <cell r="E670">
            <v>2002</v>
          </cell>
          <cell r="F670" t="str">
            <v>5/2002</v>
          </cell>
          <cell r="G670">
            <v>0</v>
          </cell>
          <cell r="H670">
            <v>139800</v>
          </cell>
        </row>
        <row r="671">
          <cell r="A671" t="str">
            <v>6.99% Notes</v>
          </cell>
          <cell r="E671">
            <v>2002</v>
          </cell>
          <cell r="F671" t="str">
            <v>5/2002</v>
          </cell>
          <cell r="G671">
            <v>0</v>
          </cell>
          <cell r="H671">
            <v>17475</v>
          </cell>
        </row>
        <row r="672">
          <cell r="A672" t="str">
            <v>6.99% Notes</v>
          </cell>
          <cell r="E672">
            <v>2002</v>
          </cell>
          <cell r="F672" t="str">
            <v>5/2002</v>
          </cell>
          <cell r="G672">
            <v>0</v>
          </cell>
          <cell r="H672">
            <v>17475</v>
          </cell>
        </row>
        <row r="673">
          <cell r="A673" t="str">
            <v>6.99% Notes</v>
          </cell>
          <cell r="E673">
            <v>2003</v>
          </cell>
          <cell r="F673" t="str">
            <v>5/2003</v>
          </cell>
          <cell r="G673">
            <v>0</v>
          </cell>
          <cell r="H673">
            <v>174750</v>
          </cell>
        </row>
        <row r="674">
          <cell r="A674" t="str">
            <v>6.99% Notes</v>
          </cell>
          <cell r="E674">
            <v>2003</v>
          </cell>
          <cell r="F674" t="str">
            <v>5/2003</v>
          </cell>
          <cell r="G674">
            <v>0</v>
          </cell>
          <cell r="H674">
            <v>139800</v>
          </cell>
        </row>
        <row r="675">
          <cell r="A675" t="str">
            <v>6.99% Notes</v>
          </cell>
          <cell r="E675">
            <v>2003</v>
          </cell>
          <cell r="F675" t="str">
            <v>5/2003</v>
          </cell>
          <cell r="G675">
            <v>0</v>
          </cell>
          <cell r="H675">
            <v>17475</v>
          </cell>
        </row>
        <row r="676">
          <cell r="A676" t="str">
            <v>6.99% Notes</v>
          </cell>
          <cell r="E676">
            <v>2003</v>
          </cell>
          <cell r="F676" t="str">
            <v>5/2003</v>
          </cell>
          <cell r="G676">
            <v>0</v>
          </cell>
          <cell r="H676">
            <v>17475</v>
          </cell>
        </row>
        <row r="677">
          <cell r="A677" t="str">
            <v>6.99% Notes</v>
          </cell>
          <cell r="E677">
            <v>2005</v>
          </cell>
          <cell r="F677" t="str">
            <v>5/2005</v>
          </cell>
          <cell r="G677">
            <v>0</v>
          </cell>
          <cell r="H677">
            <v>174750</v>
          </cell>
        </row>
        <row r="678">
          <cell r="A678" t="str">
            <v>6.99% Notes</v>
          </cell>
          <cell r="E678">
            <v>2005</v>
          </cell>
          <cell r="F678" t="str">
            <v>5/2005</v>
          </cell>
          <cell r="G678">
            <v>0</v>
          </cell>
          <cell r="H678">
            <v>139800</v>
          </cell>
        </row>
        <row r="679">
          <cell r="A679" t="str">
            <v>6.99% Notes</v>
          </cell>
          <cell r="E679">
            <v>2005</v>
          </cell>
          <cell r="F679" t="str">
            <v>5/2005</v>
          </cell>
          <cell r="G679">
            <v>0</v>
          </cell>
          <cell r="H679">
            <v>17475</v>
          </cell>
        </row>
        <row r="680">
          <cell r="A680" t="str">
            <v>6.99% Notes</v>
          </cell>
          <cell r="E680">
            <v>2005</v>
          </cell>
          <cell r="F680" t="str">
            <v>5/2005</v>
          </cell>
          <cell r="G680">
            <v>0</v>
          </cell>
          <cell r="H680">
            <v>17475</v>
          </cell>
        </row>
        <row r="681">
          <cell r="A681" t="str">
            <v>6.99% Notes</v>
          </cell>
          <cell r="E681">
            <v>2006</v>
          </cell>
          <cell r="F681" t="str">
            <v>5/2006</v>
          </cell>
          <cell r="G681">
            <v>0</v>
          </cell>
          <cell r="H681">
            <v>174750</v>
          </cell>
        </row>
        <row r="682">
          <cell r="A682" t="str">
            <v>6.99% Notes</v>
          </cell>
          <cell r="E682">
            <v>2006</v>
          </cell>
          <cell r="F682" t="str">
            <v>5/2006</v>
          </cell>
          <cell r="G682">
            <v>0</v>
          </cell>
          <cell r="H682">
            <v>139800</v>
          </cell>
        </row>
        <row r="683">
          <cell r="A683" t="str">
            <v>6.99% Notes</v>
          </cell>
          <cell r="E683">
            <v>2006</v>
          </cell>
          <cell r="F683" t="str">
            <v>5/2006</v>
          </cell>
          <cell r="G683">
            <v>0</v>
          </cell>
          <cell r="H683">
            <v>17475</v>
          </cell>
        </row>
        <row r="684">
          <cell r="A684" t="str">
            <v>6.99% Notes</v>
          </cell>
          <cell r="E684">
            <v>2006</v>
          </cell>
          <cell r="F684" t="str">
            <v>5/2006</v>
          </cell>
          <cell r="G684">
            <v>0</v>
          </cell>
          <cell r="H684">
            <v>17475</v>
          </cell>
        </row>
        <row r="685">
          <cell r="A685" t="str">
            <v>6.99% Notes</v>
          </cell>
          <cell r="E685">
            <v>2007</v>
          </cell>
          <cell r="F685" t="str">
            <v>5/2007</v>
          </cell>
          <cell r="G685">
            <v>0</v>
          </cell>
          <cell r="H685">
            <v>158865.22</v>
          </cell>
        </row>
        <row r="686">
          <cell r="A686" t="str">
            <v>6.99% Notes</v>
          </cell>
          <cell r="E686">
            <v>2007</v>
          </cell>
          <cell r="F686" t="str">
            <v>5/2007</v>
          </cell>
          <cell r="G686">
            <v>0</v>
          </cell>
          <cell r="H686">
            <v>127092.18</v>
          </cell>
        </row>
        <row r="687">
          <cell r="A687" t="str">
            <v>6.99% Notes</v>
          </cell>
          <cell r="E687">
            <v>2007</v>
          </cell>
          <cell r="F687" t="str">
            <v>5/2007</v>
          </cell>
          <cell r="G687">
            <v>0</v>
          </cell>
          <cell r="H687">
            <v>15886.52</v>
          </cell>
        </row>
        <row r="688">
          <cell r="A688" t="str">
            <v>6.99% Notes</v>
          </cell>
          <cell r="E688">
            <v>2007</v>
          </cell>
          <cell r="F688" t="str">
            <v>5/2007</v>
          </cell>
          <cell r="G688">
            <v>0</v>
          </cell>
          <cell r="H688">
            <v>15886.52</v>
          </cell>
        </row>
        <row r="689">
          <cell r="A689" t="str">
            <v>6.99% Notes</v>
          </cell>
          <cell r="E689">
            <v>2008</v>
          </cell>
          <cell r="F689" t="str">
            <v>5/2008</v>
          </cell>
          <cell r="G689">
            <v>0</v>
          </cell>
          <cell r="H689">
            <v>142980.45000000001</v>
          </cell>
        </row>
        <row r="690">
          <cell r="A690" t="str">
            <v>6.99% Notes</v>
          </cell>
          <cell r="E690">
            <v>2008</v>
          </cell>
          <cell r="F690" t="str">
            <v>5/2008</v>
          </cell>
          <cell r="G690">
            <v>0</v>
          </cell>
          <cell r="H690">
            <v>114384.36</v>
          </cell>
        </row>
        <row r="691">
          <cell r="A691" t="str">
            <v>6.99% Notes</v>
          </cell>
          <cell r="E691">
            <v>2008</v>
          </cell>
          <cell r="F691" t="str">
            <v>5/2008</v>
          </cell>
          <cell r="G691">
            <v>0</v>
          </cell>
          <cell r="H691">
            <v>14298.04</v>
          </cell>
        </row>
        <row r="692">
          <cell r="A692" t="str">
            <v>6.99% Notes</v>
          </cell>
          <cell r="E692">
            <v>2008</v>
          </cell>
          <cell r="F692" t="str">
            <v>5/2008</v>
          </cell>
          <cell r="G692">
            <v>0</v>
          </cell>
          <cell r="H692">
            <v>14298.04</v>
          </cell>
        </row>
        <row r="693">
          <cell r="A693" t="str">
            <v>6.99% Notes</v>
          </cell>
          <cell r="E693">
            <v>2009</v>
          </cell>
          <cell r="F693" t="str">
            <v>5/2009</v>
          </cell>
          <cell r="G693">
            <v>0</v>
          </cell>
          <cell r="H693">
            <v>127095.67</v>
          </cell>
        </row>
        <row r="694">
          <cell r="A694" t="str">
            <v>6.99% Notes</v>
          </cell>
          <cell r="E694">
            <v>2009</v>
          </cell>
          <cell r="F694" t="str">
            <v>5/2009</v>
          </cell>
          <cell r="G694">
            <v>0</v>
          </cell>
          <cell r="H694">
            <v>101676.54</v>
          </cell>
        </row>
        <row r="695">
          <cell r="A695" t="str">
            <v>6.99% Notes</v>
          </cell>
          <cell r="E695">
            <v>2009</v>
          </cell>
          <cell r="F695" t="str">
            <v>5/2009</v>
          </cell>
          <cell r="G695">
            <v>0</v>
          </cell>
          <cell r="H695">
            <v>12709.57</v>
          </cell>
        </row>
        <row r="696">
          <cell r="A696" t="str">
            <v>6.99% Notes</v>
          </cell>
          <cell r="E696">
            <v>2009</v>
          </cell>
          <cell r="F696" t="str">
            <v>5/2009</v>
          </cell>
          <cell r="G696">
            <v>0</v>
          </cell>
          <cell r="H696">
            <v>12709.57</v>
          </cell>
        </row>
        <row r="697">
          <cell r="A697" t="str">
            <v>6.99% Notes</v>
          </cell>
          <cell r="E697">
            <v>2010</v>
          </cell>
          <cell r="F697" t="str">
            <v>5/2010</v>
          </cell>
          <cell r="G697">
            <v>0</v>
          </cell>
          <cell r="H697">
            <v>111210.9</v>
          </cell>
        </row>
        <row r="698">
          <cell r="A698" t="str">
            <v>6.99% Notes</v>
          </cell>
          <cell r="E698">
            <v>2010</v>
          </cell>
          <cell r="F698" t="str">
            <v>5/2010</v>
          </cell>
          <cell r="G698">
            <v>0</v>
          </cell>
          <cell r="H698">
            <v>88968.72</v>
          </cell>
        </row>
        <row r="699">
          <cell r="A699" t="str">
            <v>6.99% Notes</v>
          </cell>
          <cell r="E699">
            <v>2010</v>
          </cell>
          <cell r="F699" t="str">
            <v>5/2010</v>
          </cell>
          <cell r="G699">
            <v>0</v>
          </cell>
          <cell r="H699">
            <v>11121.09</v>
          </cell>
        </row>
        <row r="700">
          <cell r="A700" t="str">
            <v>6.99% Notes</v>
          </cell>
          <cell r="E700">
            <v>2010</v>
          </cell>
          <cell r="F700" t="str">
            <v>5/2010</v>
          </cell>
          <cell r="G700">
            <v>0</v>
          </cell>
          <cell r="H700">
            <v>11121.09</v>
          </cell>
        </row>
        <row r="701">
          <cell r="A701" t="str">
            <v>6.99% Notes</v>
          </cell>
          <cell r="E701">
            <v>2011</v>
          </cell>
          <cell r="F701" t="str">
            <v>5/2011</v>
          </cell>
          <cell r="G701">
            <v>0</v>
          </cell>
          <cell r="H701">
            <v>95326.12</v>
          </cell>
        </row>
        <row r="702">
          <cell r="A702" t="str">
            <v>6.99% Notes</v>
          </cell>
          <cell r="E702">
            <v>2011</v>
          </cell>
          <cell r="F702" t="str">
            <v>5/2011</v>
          </cell>
          <cell r="G702">
            <v>0</v>
          </cell>
          <cell r="H702">
            <v>76260.899999999994</v>
          </cell>
        </row>
        <row r="703">
          <cell r="A703" t="str">
            <v>6.99% Notes</v>
          </cell>
          <cell r="E703">
            <v>2011</v>
          </cell>
          <cell r="F703" t="str">
            <v>5/2011</v>
          </cell>
          <cell r="G703">
            <v>0</v>
          </cell>
          <cell r="H703">
            <v>9532.61</v>
          </cell>
        </row>
        <row r="704">
          <cell r="A704" t="str">
            <v>6.99% Notes</v>
          </cell>
          <cell r="E704">
            <v>2011</v>
          </cell>
          <cell r="F704" t="str">
            <v>5/2011</v>
          </cell>
          <cell r="G704">
            <v>0</v>
          </cell>
          <cell r="H704">
            <v>9532.61</v>
          </cell>
        </row>
        <row r="705">
          <cell r="A705" t="str">
            <v>6.99% Notes</v>
          </cell>
          <cell r="E705">
            <v>2012</v>
          </cell>
          <cell r="F705" t="str">
            <v>5/2012</v>
          </cell>
          <cell r="G705">
            <v>0</v>
          </cell>
          <cell r="H705">
            <v>79441.350000000006</v>
          </cell>
        </row>
        <row r="706">
          <cell r="A706" t="str">
            <v>6.99% Notes</v>
          </cell>
          <cell r="E706">
            <v>2012</v>
          </cell>
          <cell r="F706" t="str">
            <v>5/2012</v>
          </cell>
          <cell r="G706">
            <v>0</v>
          </cell>
          <cell r="H706">
            <v>63553.08</v>
          </cell>
        </row>
        <row r="707">
          <cell r="A707" t="str">
            <v>6.99% Notes</v>
          </cell>
          <cell r="E707">
            <v>2012</v>
          </cell>
          <cell r="F707" t="str">
            <v>5/2012</v>
          </cell>
          <cell r="G707">
            <v>0</v>
          </cell>
          <cell r="H707">
            <v>7944.13</v>
          </cell>
        </row>
        <row r="708">
          <cell r="A708" t="str">
            <v>6.99% Notes</v>
          </cell>
          <cell r="E708">
            <v>2012</v>
          </cell>
          <cell r="F708" t="str">
            <v>5/2012</v>
          </cell>
          <cell r="G708">
            <v>0</v>
          </cell>
          <cell r="H708">
            <v>7944.13</v>
          </cell>
        </row>
        <row r="709">
          <cell r="A709" t="str">
            <v>6.99% Notes</v>
          </cell>
          <cell r="E709">
            <v>2013</v>
          </cell>
          <cell r="F709" t="str">
            <v>5/2013</v>
          </cell>
          <cell r="G709">
            <v>0</v>
          </cell>
          <cell r="H709">
            <v>63556.57</v>
          </cell>
        </row>
        <row r="710">
          <cell r="A710" t="str">
            <v>6.99% Notes</v>
          </cell>
          <cell r="E710">
            <v>2013</v>
          </cell>
          <cell r="F710" t="str">
            <v>5/2013</v>
          </cell>
          <cell r="G710">
            <v>0</v>
          </cell>
          <cell r="H710">
            <v>50845.26</v>
          </cell>
        </row>
        <row r="711">
          <cell r="A711" t="str">
            <v>6.99% Notes</v>
          </cell>
          <cell r="E711">
            <v>2013</v>
          </cell>
          <cell r="F711" t="str">
            <v>5/2013</v>
          </cell>
          <cell r="G711">
            <v>0</v>
          </cell>
          <cell r="H711">
            <v>6355.66</v>
          </cell>
        </row>
        <row r="712">
          <cell r="A712" t="str">
            <v>6.99% Notes</v>
          </cell>
          <cell r="E712">
            <v>2013</v>
          </cell>
          <cell r="F712" t="str">
            <v>5/2013</v>
          </cell>
          <cell r="G712">
            <v>0</v>
          </cell>
          <cell r="H712">
            <v>6355.66</v>
          </cell>
        </row>
        <row r="713">
          <cell r="A713" t="str">
            <v>6.99% Notes</v>
          </cell>
          <cell r="E713">
            <v>2014</v>
          </cell>
          <cell r="F713" t="str">
            <v>5/2014</v>
          </cell>
          <cell r="G713">
            <v>0</v>
          </cell>
          <cell r="H713">
            <v>47671.8</v>
          </cell>
        </row>
        <row r="714">
          <cell r="A714" t="str">
            <v>6.99% Notes</v>
          </cell>
          <cell r="E714">
            <v>2014</v>
          </cell>
          <cell r="F714" t="str">
            <v>5/2014</v>
          </cell>
          <cell r="G714">
            <v>0</v>
          </cell>
          <cell r="H714">
            <v>38137.440000000002</v>
          </cell>
        </row>
        <row r="715">
          <cell r="A715" t="str">
            <v>6.99% Notes</v>
          </cell>
          <cell r="E715">
            <v>2014</v>
          </cell>
          <cell r="F715" t="str">
            <v>5/2014</v>
          </cell>
          <cell r="G715">
            <v>0</v>
          </cell>
          <cell r="H715">
            <v>4767.18</v>
          </cell>
        </row>
        <row r="716">
          <cell r="A716" t="str">
            <v>6.99% Notes</v>
          </cell>
          <cell r="E716">
            <v>2014</v>
          </cell>
          <cell r="F716" t="str">
            <v>5/2014</v>
          </cell>
          <cell r="G716">
            <v>0</v>
          </cell>
          <cell r="H716">
            <v>4767.18</v>
          </cell>
        </row>
        <row r="717">
          <cell r="A717" t="str">
            <v>6.99% Notes</v>
          </cell>
          <cell r="E717">
            <v>2015</v>
          </cell>
          <cell r="F717" t="str">
            <v>5/2015</v>
          </cell>
          <cell r="G717">
            <v>0</v>
          </cell>
          <cell r="H717">
            <v>31787.02</v>
          </cell>
        </row>
        <row r="718">
          <cell r="A718" t="str">
            <v>6.99% Notes</v>
          </cell>
          <cell r="E718">
            <v>2015</v>
          </cell>
          <cell r="F718" t="str">
            <v>5/2015</v>
          </cell>
          <cell r="G718">
            <v>0</v>
          </cell>
          <cell r="H718">
            <v>25429.62</v>
          </cell>
        </row>
        <row r="719">
          <cell r="A719" t="str">
            <v>6.99% Notes</v>
          </cell>
          <cell r="E719">
            <v>2015</v>
          </cell>
          <cell r="F719" t="str">
            <v>5/2015</v>
          </cell>
          <cell r="G719">
            <v>0</v>
          </cell>
          <cell r="H719">
            <v>3178.7</v>
          </cell>
        </row>
        <row r="720">
          <cell r="A720" t="str">
            <v>6.99% Notes</v>
          </cell>
          <cell r="E720">
            <v>2015</v>
          </cell>
          <cell r="F720" t="str">
            <v>5/2015</v>
          </cell>
          <cell r="G720">
            <v>0</v>
          </cell>
          <cell r="H720">
            <v>3178.7</v>
          </cell>
        </row>
        <row r="721">
          <cell r="A721" t="str">
            <v>6.99% Notes</v>
          </cell>
          <cell r="E721">
            <v>2016</v>
          </cell>
          <cell r="F721" t="str">
            <v>5/2016</v>
          </cell>
          <cell r="G721">
            <v>0</v>
          </cell>
          <cell r="H721">
            <v>15902.25</v>
          </cell>
        </row>
        <row r="722">
          <cell r="A722" t="str">
            <v>6.99% Notes</v>
          </cell>
          <cell r="E722">
            <v>2016</v>
          </cell>
          <cell r="F722" t="str">
            <v>5/2016</v>
          </cell>
          <cell r="G722">
            <v>0</v>
          </cell>
          <cell r="H722">
            <v>12721.8</v>
          </cell>
        </row>
        <row r="723">
          <cell r="A723" t="str">
            <v>6.99% Notes</v>
          </cell>
          <cell r="E723">
            <v>2016</v>
          </cell>
          <cell r="F723" t="str">
            <v>5/2016</v>
          </cell>
          <cell r="G723">
            <v>0</v>
          </cell>
          <cell r="H723">
            <v>1590.22</v>
          </cell>
        </row>
        <row r="724">
          <cell r="A724" t="str">
            <v>6.99% Notes</v>
          </cell>
          <cell r="E724">
            <v>2016</v>
          </cell>
          <cell r="F724" t="str">
            <v>5/2016</v>
          </cell>
          <cell r="G724">
            <v>0</v>
          </cell>
          <cell r="H724">
            <v>1590.22</v>
          </cell>
        </row>
        <row r="725">
          <cell r="A725" t="str">
            <v>6.75% Notes</v>
          </cell>
          <cell r="E725">
            <v>1999</v>
          </cell>
          <cell r="F725" t="str">
            <v>11/1999</v>
          </cell>
          <cell r="G725">
            <v>0</v>
          </cell>
          <cell r="H725">
            <v>168750</v>
          </cell>
        </row>
        <row r="726">
          <cell r="A726" t="str">
            <v>6.75% Notes</v>
          </cell>
          <cell r="E726">
            <v>2000</v>
          </cell>
          <cell r="F726" t="str">
            <v>11/2000</v>
          </cell>
          <cell r="G726">
            <v>0</v>
          </cell>
          <cell r="H726">
            <v>168750</v>
          </cell>
        </row>
        <row r="727">
          <cell r="A727" t="str">
            <v>6.75% Notes</v>
          </cell>
          <cell r="E727">
            <v>2001</v>
          </cell>
          <cell r="F727" t="str">
            <v>11/2001</v>
          </cell>
          <cell r="G727">
            <v>0</v>
          </cell>
          <cell r="H727">
            <v>168750</v>
          </cell>
        </row>
        <row r="728">
          <cell r="A728" t="str">
            <v>6.75% Notes</v>
          </cell>
          <cell r="E728">
            <v>2002</v>
          </cell>
          <cell r="F728" t="str">
            <v>11/2002</v>
          </cell>
          <cell r="G728">
            <v>0</v>
          </cell>
          <cell r="H728">
            <v>156093.75</v>
          </cell>
        </row>
        <row r="729">
          <cell r="A729" t="str">
            <v>6.75% Notes</v>
          </cell>
          <cell r="E729">
            <v>2004</v>
          </cell>
          <cell r="F729" t="str">
            <v>11/2004</v>
          </cell>
          <cell r="G729">
            <v>0</v>
          </cell>
          <cell r="H729">
            <v>130781.25</v>
          </cell>
        </row>
        <row r="730">
          <cell r="A730" t="str">
            <v>6.75% Notes</v>
          </cell>
          <cell r="E730">
            <v>2005</v>
          </cell>
          <cell r="F730" t="str">
            <v>11/2005</v>
          </cell>
          <cell r="G730">
            <v>0</v>
          </cell>
          <cell r="H730">
            <v>118125</v>
          </cell>
        </row>
        <row r="731">
          <cell r="A731" t="str">
            <v>6.75% Notes</v>
          </cell>
          <cell r="E731">
            <v>2006</v>
          </cell>
          <cell r="F731" t="str">
            <v>11/2006</v>
          </cell>
          <cell r="G731">
            <v>0</v>
          </cell>
          <cell r="H731">
            <v>105468.75</v>
          </cell>
        </row>
        <row r="732">
          <cell r="A732" t="str">
            <v>6.75% Notes</v>
          </cell>
          <cell r="E732">
            <v>2007</v>
          </cell>
          <cell r="F732" t="str">
            <v>11/2007</v>
          </cell>
          <cell r="G732">
            <v>0</v>
          </cell>
          <cell r="H732">
            <v>92812.5</v>
          </cell>
        </row>
        <row r="733">
          <cell r="A733" t="str">
            <v>6.75% Notes</v>
          </cell>
          <cell r="E733">
            <v>2009</v>
          </cell>
          <cell r="F733" t="str">
            <v>11/2009</v>
          </cell>
          <cell r="G733">
            <v>0</v>
          </cell>
          <cell r="H733">
            <v>67500</v>
          </cell>
        </row>
        <row r="734">
          <cell r="A734" t="str">
            <v>6.75% Notes</v>
          </cell>
          <cell r="E734">
            <v>2010</v>
          </cell>
          <cell r="F734" t="str">
            <v>11/2010</v>
          </cell>
          <cell r="G734">
            <v>0</v>
          </cell>
          <cell r="H734">
            <v>54843.75</v>
          </cell>
        </row>
        <row r="735">
          <cell r="A735" t="str">
            <v>6.75% Notes</v>
          </cell>
          <cell r="E735">
            <v>2011</v>
          </cell>
          <cell r="F735" t="str">
            <v>11/2011</v>
          </cell>
          <cell r="G735">
            <v>0</v>
          </cell>
          <cell r="H735">
            <v>42187.5</v>
          </cell>
        </row>
        <row r="736">
          <cell r="A736" t="str">
            <v>6.75% Notes</v>
          </cell>
          <cell r="E736">
            <v>2012</v>
          </cell>
          <cell r="F736" t="str">
            <v>11/2012</v>
          </cell>
          <cell r="G736">
            <v>0</v>
          </cell>
          <cell r="H736">
            <v>21093.75</v>
          </cell>
        </row>
        <row r="737">
          <cell r="A737" t="str">
            <v>6.99% Notes</v>
          </cell>
          <cell r="E737">
            <v>2003</v>
          </cell>
          <cell r="F737" t="str">
            <v>11/2003</v>
          </cell>
          <cell r="G737">
            <v>0</v>
          </cell>
          <cell r="H737">
            <v>174750</v>
          </cell>
        </row>
        <row r="738">
          <cell r="A738" t="str">
            <v>6.99% Notes</v>
          </cell>
          <cell r="E738">
            <v>2003</v>
          </cell>
          <cell r="F738" t="str">
            <v>11/2003</v>
          </cell>
          <cell r="G738">
            <v>0</v>
          </cell>
          <cell r="H738">
            <v>139800</v>
          </cell>
        </row>
        <row r="739">
          <cell r="A739" t="str">
            <v>6.99% Notes</v>
          </cell>
          <cell r="E739">
            <v>2003</v>
          </cell>
          <cell r="F739" t="str">
            <v>11/2003</v>
          </cell>
          <cell r="G739">
            <v>0</v>
          </cell>
          <cell r="H739">
            <v>17475</v>
          </cell>
        </row>
        <row r="740">
          <cell r="A740" t="str">
            <v>6.99% Notes</v>
          </cell>
          <cell r="E740">
            <v>2003</v>
          </cell>
          <cell r="F740" t="str">
            <v>11/2003</v>
          </cell>
          <cell r="G740">
            <v>0</v>
          </cell>
          <cell r="H740">
            <v>17475</v>
          </cell>
        </row>
        <row r="741">
          <cell r="A741" t="str">
            <v>6.99% Notes</v>
          </cell>
          <cell r="E741">
            <v>2008</v>
          </cell>
          <cell r="F741" t="str">
            <v>11/2008</v>
          </cell>
          <cell r="G741">
            <v>909000</v>
          </cell>
          <cell r="H741">
            <v>142980.45000000001</v>
          </cell>
        </row>
        <row r="742">
          <cell r="A742" t="str">
            <v>6.99% Notes</v>
          </cell>
          <cell r="E742">
            <v>2008</v>
          </cell>
          <cell r="F742" t="str">
            <v>11/2008</v>
          </cell>
          <cell r="G742">
            <v>727200</v>
          </cell>
          <cell r="H742">
            <v>114384.36</v>
          </cell>
        </row>
        <row r="743">
          <cell r="A743" t="str">
            <v>6.99% Notes</v>
          </cell>
          <cell r="E743">
            <v>2008</v>
          </cell>
          <cell r="F743" t="str">
            <v>11/2008</v>
          </cell>
          <cell r="G743">
            <v>90900</v>
          </cell>
          <cell r="H743">
            <v>14298.04</v>
          </cell>
        </row>
        <row r="744">
          <cell r="A744" t="str">
            <v>6.99% Notes</v>
          </cell>
          <cell r="E744">
            <v>2008</v>
          </cell>
          <cell r="F744" t="str">
            <v>11/2008</v>
          </cell>
          <cell r="G744">
            <v>90900</v>
          </cell>
          <cell r="H744">
            <v>14298.04</v>
          </cell>
        </row>
        <row r="745">
          <cell r="A745" t="str">
            <v>6.99% Notes</v>
          </cell>
          <cell r="E745">
            <v>2002</v>
          </cell>
          <cell r="F745" t="str">
            <v>11/2002</v>
          </cell>
          <cell r="G745">
            <v>0</v>
          </cell>
          <cell r="H745">
            <v>174750</v>
          </cell>
        </row>
        <row r="746">
          <cell r="A746" t="str">
            <v>6.99% Notes</v>
          </cell>
          <cell r="E746">
            <v>2002</v>
          </cell>
          <cell r="F746" t="str">
            <v>11/2002</v>
          </cell>
          <cell r="G746">
            <v>0</v>
          </cell>
          <cell r="H746">
            <v>139800</v>
          </cell>
        </row>
        <row r="747">
          <cell r="A747" t="str">
            <v>6.99% Notes</v>
          </cell>
          <cell r="E747">
            <v>2002</v>
          </cell>
          <cell r="F747" t="str">
            <v>11/2002</v>
          </cell>
          <cell r="G747">
            <v>0</v>
          </cell>
          <cell r="H747">
            <v>17475</v>
          </cell>
        </row>
        <row r="748">
          <cell r="A748" t="str">
            <v>6.99% Notes</v>
          </cell>
          <cell r="E748">
            <v>2002</v>
          </cell>
          <cell r="F748" t="str">
            <v>11/2002</v>
          </cell>
          <cell r="G748">
            <v>0</v>
          </cell>
          <cell r="H748">
            <v>17475</v>
          </cell>
        </row>
        <row r="749">
          <cell r="A749" t="str">
            <v>6.99% Notes</v>
          </cell>
          <cell r="E749">
            <v>2004</v>
          </cell>
          <cell r="F749" t="str">
            <v>11/2004</v>
          </cell>
          <cell r="G749">
            <v>0</v>
          </cell>
          <cell r="H749">
            <v>174750</v>
          </cell>
        </row>
        <row r="750">
          <cell r="A750" t="str">
            <v>6.99% Notes</v>
          </cell>
          <cell r="E750">
            <v>2004</v>
          </cell>
          <cell r="F750" t="str">
            <v>11/2004</v>
          </cell>
          <cell r="G750">
            <v>0</v>
          </cell>
          <cell r="H750">
            <v>139800</v>
          </cell>
        </row>
        <row r="751">
          <cell r="A751" t="str">
            <v>6.99% Notes</v>
          </cell>
          <cell r="E751">
            <v>2004</v>
          </cell>
          <cell r="F751" t="str">
            <v>11/2004</v>
          </cell>
          <cell r="G751">
            <v>0</v>
          </cell>
          <cell r="H751">
            <v>17475</v>
          </cell>
        </row>
        <row r="752">
          <cell r="A752" t="str">
            <v>6.99% Notes</v>
          </cell>
          <cell r="E752">
            <v>2004</v>
          </cell>
          <cell r="F752" t="str">
            <v>11/2004</v>
          </cell>
          <cell r="G752">
            <v>0</v>
          </cell>
          <cell r="H752">
            <v>17475</v>
          </cell>
        </row>
        <row r="753">
          <cell r="A753" t="str">
            <v>6.99% Notes</v>
          </cell>
          <cell r="E753">
            <v>2005</v>
          </cell>
          <cell r="F753" t="str">
            <v>11/2005</v>
          </cell>
          <cell r="G753">
            <v>0</v>
          </cell>
          <cell r="H753">
            <v>174750</v>
          </cell>
        </row>
        <row r="754">
          <cell r="A754" t="str">
            <v>6.99% Notes</v>
          </cell>
          <cell r="E754">
            <v>2005</v>
          </cell>
          <cell r="F754" t="str">
            <v>11/2005</v>
          </cell>
          <cell r="G754">
            <v>0</v>
          </cell>
          <cell r="H754">
            <v>139800</v>
          </cell>
        </row>
        <row r="755">
          <cell r="A755" t="str">
            <v>6.99% Notes</v>
          </cell>
          <cell r="E755">
            <v>2005</v>
          </cell>
          <cell r="F755" t="str">
            <v>11/2005</v>
          </cell>
          <cell r="G755">
            <v>0</v>
          </cell>
          <cell r="H755">
            <v>17475</v>
          </cell>
        </row>
        <row r="756">
          <cell r="A756" t="str">
            <v>6.99% Notes</v>
          </cell>
          <cell r="E756">
            <v>2005</v>
          </cell>
          <cell r="F756" t="str">
            <v>11/2005</v>
          </cell>
          <cell r="G756">
            <v>0</v>
          </cell>
          <cell r="H756">
            <v>17475</v>
          </cell>
        </row>
        <row r="757">
          <cell r="A757" t="str">
            <v>6.99% Notes</v>
          </cell>
          <cell r="E757">
            <v>2006</v>
          </cell>
          <cell r="F757" t="str">
            <v>11/2006</v>
          </cell>
          <cell r="G757">
            <v>909000</v>
          </cell>
          <cell r="H757">
            <v>174750</v>
          </cell>
        </row>
        <row r="758">
          <cell r="A758" t="str">
            <v>6.99% Notes</v>
          </cell>
          <cell r="E758">
            <v>2006</v>
          </cell>
          <cell r="F758" t="str">
            <v>11/2006</v>
          </cell>
          <cell r="G758">
            <v>727200</v>
          </cell>
          <cell r="H758">
            <v>139800</v>
          </cell>
        </row>
        <row r="759">
          <cell r="A759" t="str">
            <v>6.99% Notes</v>
          </cell>
          <cell r="E759">
            <v>2006</v>
          </cell>
          <cell r="F759" t="str">
            <v>11/2006</v>
          </cell>
          <cell r="G759">
            <v>90900</v>
          </cell>
          <cell r="H759">
            <v>17475</v>
          </cell>
        </row>
        <row r="760">
          <cell r="A760" t="str">
            <v>6.99% Notes</v>
          </cell>
          <cell r="E760">
            <v>2006</v>
          </cell>
          <cell r="F760" t="str">
            <v>11/2006</v>
          </cell>
          <cell r="G760">
            <v>90900</v>
          </cell>
          <cell r="H760">
            <v>17475</v>
          </cell>
        </row>
        <row r="761">
          <cell r="A761" t="str">
            <v>6.99% Notes</v>
          </cell>
          <cell r="E761">
            <v>2007</v>
          </cell>
          <cell r="F761" t="str">
            <v>11/2007</v>
          </cell>
          <cell r="G761">
            <v>909000</v>
          </cell>
          <cell r="H761">
            <v>158865.22</v>
          </cell>
        </row>
        <row r="762">
          <cell r="A762" t="str">
            <v>6.99% Notes</v>
          </cell>
          <cell r="E762">
            <v>2007</v>
          </cell>
          <cell r="F762" t="str">
            <v>11/2007</v>
          </cell>
          <cell r="G762">
            <v>727200</v>
          </cell>
          <cell r="H762">
            <v>127092.18</v>
          </cell>
        </row>
        <row r="763">
          <cell r="A763" t="str">
            <v>6.99% Notes</v>
          </cell>
          <cell r="E763">
            <v>2007</v>
          </cell>
          <cell r="F763" t="str">
            <v>11/2007</v>
          </cell>
          <cell r="G763">
            <v>90900</v>
          </cell>
          <cell r="H763">
            <v>15886.52</v>
          </cell>
        </row>
        <row r="764">
          <cell r="A764" t="str">
            <v>6.99% Notes</v>
          </cell>
          <cell r="E764">
            <v>2007</v>
          </cell>
          <cell r="F764" t="str">
            <v>11/2007</v>
          </cell>
          <cell r="G764">
            <v>90900</v>
          </cell>
          <cell r="H764">
            <v>15886.52</v>
          </cell>
        </row>
        <row r="765">
          <cell r="A765" t="str">
            <v>6.99% Notes</v>
          </cell>
          <cell r="E765">
            <v>2009</v>
          </cell>
          <cell r="F765" t="str">
            <v>11/2009</v>
          </cell>
          <cell r="G765">
            <v>909000</v>
          </cell>
          <cell r="H765">
            <v>127095.67</v>
          </cell>
        </row>
        <row r="766">
          <cell r="A766" t="str">
            <v>6.99% Notes</v>
          </cell>
          <cell r="E766">
            <v>2009</v>
          </cell>
          <cell r="F766" t="str">
            <v>11/2009</v>
          </cell>
          <cell r="G766">
            <v>727200</v>
          </cell>
          <cell r="H766">
            <v>101676.54</v>
          </cell>
        </row>
        <row r="767">
          <cell r="A767" t="str">
            <v>6.99% Notes</v>
          </cell>
          <cell r="E767">
            <v>2009</v>
          </cell>
          <cell r="F767" t="str">
            <v>11/2009</v>
          </cell>
          <cell r="G767">
            <v>90900</v>
          </cell>
          <cell r="H767">
            <v>12709.57</v>
          </cell>
        </row>
        <row r="768">
          <cell r="A768" t="str">
            <v>6.99% Notes</v>
          </cell>
          <cell r="E768">
            <v>2009</v>
          </cell>
          <cell r="F768" t="str">
            <v>11/2009</v>
          </cell>
          <cell r="G768">
            <v>90900</v>
          </cell>
          <cell r="H768">
            <v>12709.57</v>
          </cell>
        </row>
        <row r="769">
          <cell r="A769" t="str">
            <v>6.99% Notes</v>
          </cell>
          <cell r="E769">
            <v>2010</v>
          </cell>
          <cell r="F769" t="str">
            <v>11/2010</v>
          </cell>
          <cell r="G769">
            <v>909000</v>
          </cell>
          <cell r="H769">
            <v>111210.9</v>
          </cell>
        </row>
        <row r="770">
          <cell r="A770" t="str">
            <v>6.99% Notes</v>
          </cell>
          <cell r="E770">
            <v>2010</v>
          </cell>
          <cell r="F770" t="str">
            <v>11/2010</v>
          </cell>
          <cell r="G770">
            <v>727200</v>
          </cell>
          <cell r="H770">
            <v>88968.72</v>
          </cell>
        </row>
        <row r="771">
          <cell r="A771" t="str">
            <v>6.99% Notes</v>
          </cell>
          <cell r="E771">
            <v>2010</v>
          </cell>
          <cell r="F771" t="str">
            <v>11/2010</v>
          </cell>
          <cell r="G771">
            <v>90900</v>
          </cell>
          <cell r="H771">
            <v>11121.09</v>
          </cell>
        </row>
        <row r="772">
          <cell r="A772" t="str">
            <v>6.99% Notes</v>
          </cell>
          <cell r="E772">
            <v>2010</v>
          </cell>
          <cell r="F772" t="str">
            <v>11/2010</v>
          </cell>
          <cell r="G772">
            <v>90900</v>
          </cell>
          <cell r="H772">
            <v>11121.09</v>
          </cell>
        </row>
        <row r="773">
          <cell r="A773" t="str">
            <v>6.99% Notes</v>
          </cell>
          <cell r="E773">
            <v>2011</v>
          </cell>
          <cell r="F773" t="str">
            <v>11/2011</v>
          </cell>
          <cell r="G773">
            <v>909000</v>
          </cell>
          <cell r="H773">
            <v>95326.12</v>
          </cell>
        </row>
        <row r="774">
          <cell r="A774" t="str">
            <v>6.99% Notes</v>
          </cell>
          <cell r="E774">
            <v>2011</v>
          </cell>
          <cell r="F774" t="str">
            <v>11/2011</v>
          </cell>
          <cell r="G774">
            <v>727200</v>
          </cell>
          <cell r="H774">
            <v>76260.899999999994</v>
          </cell>
        </row>
        <row r="775">
          <cell r="A775" t="str">
            <v>6.99% Notes</v>
          </cell>
          <cell r="E775">
            <v>2011</v>
          </cell>
          <cell r="F775" t="str">
            <v>11/2011</v>
          </cell>
          <cell r="G775">
            <v>90900</v>
          </cell>
          <cell r="H775">
            <v>9532.61</v>
          </cell>
        </row>
        <row r="776">
          <cell r="A776" t="str">
            <v>6.99% Notes</v>
          </cell>
          <cell r="E776">
            <v>2011</v>
          </cell>
          <cell r="F776" t="str">
            <v>11/2011</v>
          </cell>
          <cell r="G776">
            <v>90900</v>
          </cell>
          <cell r="H776">
            <v>9532.61</v>
          </cell>
        </row>
        <row r="777">
          <cell r="A777" t="str">
            <v>6.99% Notes</v>
          </cell>
          <cell r="E777">
            <v>2012</v>
          </cell>
          <cell r="F777" t="str">
            <v>11/2012</v>
          </cell>
          <cell r="G777">
            <v>909000</v>
          </cell>
          <cell r="H777">
            <v>79441.350000000006</v>
          </cell>
        </row>
        <row r="778">
          <cell r="A778" t="str">
            <v>6.99% Notes</v>
          </cell>
          <cell r="E778">
            <v>2012</v>
          </cell>
          <cell r="F778" t="str">
            <v>11/2012</v>
          </cell>
          <cell r="G778">
            <v>727200</v>
          </cell>
          <cell r="H778">
            <v>63553.08</v>
          </cell>
        </row>
        <row r="779">
          <cell r="A779" t="str">
            <v>6.99% Notes</v>
          </cell>
          <cell r="E779">
            <v>2012</v>
          </cell>
          <cell r="F779" t="str">
            <v>11/2012</v>
          </cell>
          <cell r="G779">
            <v>90900</v>
          </cell>
          <cell r="H779">
            <v>7944.13</v>
          </cell>
        </row>
        <row r="780">
          <cell r="A780" t="str">
            <v>6.99% Notes</v>
          </cell>
          <cell r="E780">
            <v>2012</v>
          </cell>
          <cell r="F780" t="str">
            <v>11/2012</v>
          </cell>
          <cell r="G780">
            <v>90900</v>
          </cell>
          <cell r="H780">
            <v>7944.13</v>
          </cell>
        </row>
        <row r="781">
          <cell r="A781" t="str">
            <v>6.99% Notes</v>
          </cell>
          <cell r="E781">
            <v>2013</v>
          </cell>
          <cell r="F781" t="str">
            <v>11/2013</v>
          </cell>
          <cell r="G781">
            <v>909000</v>
          </cell>
          <cell r="H781">
            <v>63556.57</v>
          </cell>
        </row>
        <row r="782">
          <cell r="A782" t="str">
            <v>6.99% Notes</v>
          </cell>
          <cell r="E782">
            <v>2013</v>
          </cell>
          <cell r="F782" t="str">
            <v>11/2013</v>
          </cell>
          <cell r="G782">
            <v>727200</v>
          </cell>
          <cell r="H782">
            <v>50845.26</v>
          </cell>
        </row>
        <row r="783">
          <cell r="A783" t="str">
            <v>6.99% Notes</v>
          </cell>
          <cell r="E783">
            <v>2013</v>
          </cell>
          <cell r="F783" t="str">
            <v>11/2013</v>
          </cell>
          <cell r="G783">
            <v>90900</v>
          </cell>
          <cell r="H783">
            <v>6355.66</v>
          </cell>
        </row>
        <row r="784">
          <cell r="A784" t="str">
            <v>6.99% Notes</v>
          </cell>
          <cell r="E784">
            <v>2013</v>
          </cell>
          <cell r="F784" t="str">
            <v>11/2013</v>
          </cell>
          <cell r="G784">
            <v>90900</v>
          </cell>
          <cell r="H784">
            <v>6355.66</v>
          </cell>
        </row>
        <row r="785">
          <cell r="A785" t="str">
            <v>6.99% Notes</v>
          </cell>
          <cell r="E785">
            <v>2014</v>
          </cell>
          <cell r="F785" t="str">
            <v>11/2014</v>
          </cell>
          <cell r="G785">
            <v>909000</v>
          </cell>
          <cell r="H785">
            <v>47671.8</v>
          </cell>
        </row>
        <row r="786">
          <cell r="A786" t="str">
            <v>6.99% Notes</v>
          </cell>
          <cell r="E786">
            <v>2014</v>
          </cell>
          <cell r="F786" t="str">
            <v>11/2014</v>
          </cell>
          <cell r="G786">
            <v>727200</v>
          </cell>
          <cell r="H786">
            <v>38137.440000000002</v>
          </cell>
        </row>
        <row r="787">
          <cell r="A787" t="str">
            <v>6.99% Notes</v>
          </cell>
          <cell r="E787">
            <v>2014</v>
          </cell>
          <cell r="F787" t="str">
            <v>11/2014</v>
          </cell>
          <cell r="G787">
            <v>90900</v>
          </cell>
          <cell r="H787">
            <v>4767.18</v>
          </cell>
        </row>
        <row r="788">
          <cell r="A788" t="str">
            <v>6.99% Notes</v>
          </cell>
          <cell r="E788">
            <v>2014</v>
          </cell>
          <cell r="F788" t="str">
            <v>11/2014</v>
          </cell>
          <cell r="G788">
            <v>90900</v>
          </cell>
          <cell r="H788">
            <v>4767.18</v>
          </cell>
        </row>
        <row r="789">
          <cell r="A789" t="str">
            <v>6.99% Notes</v>
          </cell>
          <cell r="E789">
            <v>2015</v>
          </cell>
          <cell r="F789" t="str">
            <v>11/2015</v>
          </cell>
          <cell r="G789">
            <v>909000</v>
          </cell>
          <cell r="H789">
            <v>31787.02</v>
          </cell>
        </row>
        <row r="790">
          <cell r="A790" t="str">
            <v>6.99% Notes</v>
          </cell>
          <cell r="E790">
            <v>2015</v>
          </cell>
          <cell r="F790" t="str">
            <v>11/2015</v>
          </cell>
          <cell r="G790">
            <v>727200</v>
          </cell>
          <cell r="H790">
            <v>25429.62</v>
          </cell>
        </row>
        <row r="791">
          <cell r="A791" t="str">
            <v>6.99% Notes</v>
          </cell>
          <cell r="E791">
            <v>2015</v>
          </cell>
          <cell r="F791" t="str">
            <v>11/2015</v>
          </cell>
          <cell r="G791">
            <v>90900</v>
          </cell>
          <cell r="H791">
            <v>3178.7</v>
          </cell>
        </row>
        <row r="792">
          <cell r="A792" t="str">
            <v>6.99% Notes</v>
          </cell>
          <cell r="E792">
            <v>2015</v>
          </cell>
          <cell r="F792" t="str">
            <v>11/2015</v>
          </cell>
          <cell r="G792">
            <v>90900</v>
          </cell>
          <cell r="H792">
            <v>3178.7</v>
          </cell>
        </row>
        <row r="793">
          <cell r="A793" t="str">
            <v>6.99% Notes</v>
          </cell>
          <cell r="E793">
            <v>2016</v>
          </cell>
          <cell r="F793" t="str">
            <v>11/2016</v>
          </cell>
          <cell r="G793">
            <v>910000</v>
          </cell>
          <cell r="H793">
            <v>15902.25</v>
          </cell>
        </row>
        <row r="794">
          <cell r="A794" t="str">
            <v>6.99% Notes</v>
          </cell>
          <cell r="E794">
            <v>2016</v>
          </cell>
          <cell r="F794" t="str">
            <v>11/2016</v>
          </cell>
          <cell r="G794">
            <v>728000</v>
          </cell>
          <cell r="H794">
            <v>12721.8</v>
          </cell>
        </row>
        <row r="795">
          <cell r="A795" t="str">
            <v>6.99% Notes</v>
          </cell>
          <cell r="E795">
            <v>2016</v>
          </cell>
          <cell r="F795" t="str">
            <v>11/2016</v>
          </cell>
          <cell r="G795">
            <v>91000</v>
          </cell>
          <cell r="H795">
            <v>1590.22</v>
          </cell>
        </row>
        <row r="796">
          <cell r="A796" t="str">
            <v>6.99% Notes</v>
          </cell>
          <cell r="E796">
            <v>2016</v>
          </cell>
          <cell r="F796" t="str">
            <v>11/2016</v>
          </cell>
          <cell r="G796">
            <v>91000</v>
          </cell>
          <cell r="H796">
            <v>1590.22</v>
          </cell>
        </row>
        <row r="797">
          <cell r="A797" t="str">
            <v>5.99% Notes</v>
          </cell>
          <cell r="E797">
            <v>2004</v>
          </cell>
          <cell r="F797" t="str">
            <v>10/2004</v>
          </cell>
          <cell r="G797">
            <v>0</v>
          </cell>
          <cell r="H797">
            <v>119800</v>
          </cell>
        </row>
        <row r="798">
          <cell r="A798" t="str">
            <v>5.99% Notes</v>
          </cell>
          <cell r="E798">
            <v>2004</v>
          </cell>
          <cell r="F798" t="str">
            <v>10/2004</v>
          </cell>
          <cell r="G798">
            <v>0</v>
          </cell>
          <cell r="H798">
            <v>29950</v>
          </cell>
        </row>
        <row r="799">
          <cell r="A799" t="str">
            <v>5.67% Notes</v>
          </cell>
          <cell r="E799">
            <v>2004</v>
          </cell>
          <cell r="F799" t="str">
            <v>10/2004</v>
          </cell>
          <cell r="G799">
            <v>0</v>
          </cell>
          <cell r="H799">
            <v>70875</v>
          </cell>
        </row>
        <row r="800">
          <cell r="A800" t="str">
            <v>5.99% Notes</v>
          </cell>
          <cell r="E800">
            <v>2010</v>
          </cell>
          <cell r="F800" t="str">
            <v>10/2010</v>
          </cell>
          <cell r="G800">
            <v>0</v>
          </cell>
          <cell r="H800">
            <v>119800</v>
          </cell>
        </row>
        <row r="801">
          <cell r="A801" t="str">
            <v>5.99% Notes</v>
          </cell>
          <cell r="E801">
            <v>2010</v>
          </cell>
          <cell r="F801" t="str">
            <v>10/2010</v>
          </cell>
          <cell r="G801">
            <v>0</v>
          </cell>
          <cell r="H801">
            <v>29950</v>
          </cell>
        </row>
        <row r="802">
          <cell r="A802" t="str">
            <v>5.67% Notes</v>
          </cell>
          <cell r="E802">
            <v>2010</v>
          </cell>
          <cell r="F802" t="str">
            <v>10/2010</v>
          </cell>
          <cell r="G802">
            <v>454545</v>
          </cell>
          <cell r="H802">
            <v>57988.65</v>
          </cell>
        </row>
        <row r="803">
          <cell r="A803" t="str">
            <v>5.66% Notes</v>
          </cell>
          <cell r="E803">
            <v>2010</v>
          </cell>
          <cell r="F803" t="str">
            <v>10/2010</v>
          </cell>
          <cell r="G803">
            <v>1090908</v>
          </cell>
          <cell r="H803">
            <v>169800</v>
          </cell>
        </row>
        <row r="804">
          <cell r="A804" t="str">
            <v>5.66% Notes</v>
          </cell>
          <cell r="E804">
            <v>2010</v>
          </cell>
          <cell r="F804" t="str">
            <v>10/2010</v>
          </cell>
          <cell r="G804">
            <v>272727</v>
          </cell>
          <cell r="H804">
            <v>42450</v>
          </cell>
        </row>
        <row r="805">
          <cell r="A805" t="str">
            <v>5.99% Notes</v>
          </cell>
          <cell r="E805">
            <v>2021</v>
          </cell>
          <cell r="F805" t="str">
            <v>10/2021</v>
          </cell>
          <cell r="G805">
            <v>727272.8</v>
          </cell>
          <cell r="H805">
            <v>32672.720000000001</v>
          </cell>
        </row>
        <row r="806">
          <cell r="A806" t="str">
            <v>5.99% Notes</v>
          </cell>
          <cell r="E806">
            <v>2021</v>
          </cell>
          <cell r="F806" t="str">
            <v>10/2021</v>
          </cell>
          <cell r="G806">
            <v>181818.2</v>
          </cell>
          <cell r="H806">
            <v>8168.18</v>
          </cell>
        </row>
        <row r="807">
          <cell r="A807" t="str">
            <v>6.75% Notes</v>
          </cell>
          <cell r="E807">
            <v>1998</v>
          </cell>
          <cell r="F807" t="str">
            <v>10/1998</v>
          </cell>
          <cell r="G807">
            <v>0</v>
          </cell>
          <cell r="H807">
            <v>168750</v>
          </cell>
        </row>
        <row r="808">
          <cell r="A808" t="str">
            <v>5.99% Notes</v>
          </cell>
          <cell r="E808">
            <v>2009</v>
          </cell>
          <cell r="F808" t="str">
            <v>10/2009</v>
          </cell>
          <cell r="G808">
            <v>0</v>
          </cell>
          <cell r="H808">
            <v>119800</v>
          </cell>
        </row>
        <row r="809">
          <cell r="A809" t="str">
            <v>5.99% Notes</v>
          </cell>
          <cell r="E809">
            <v>2009</v>
          </cell>
          <cell r="F809" t="str">
            <v>10/2009</v>
          </cell>
          <cell r="G809">
            <v>0</v>
          </cell>
          <cell r="H809">
            <v>29950</v>
          </cell>
        </row>
        <row r="810">
          <cell r="A810" t="str">
            <v>5.67% Notes</v>
          </cell>
          <cell r="E810">
            <v>2009</v>
          </cell>
          <cell r="F810" t="str">
            <v>10/2009</v>
          </cell>
          <cell r="G810">
            <v>454545</v>
          </cell>
          <cell r="H810">
            <v>64431.83</v>
          </cell>
        </row>
        <row r="811">
          <cell r="A811" t="str">
            <v>5.66% Notes</v>
          </cell>
          <cell r="E811">
            <v>2009</v>
          </cell>
          <cell r="F811" t="str">
            <v>10/2009</v>
          </cell>
          <cell r="G811">
            <v>0</v>
          </cell>
          <cell r="H811">
            <v>169800</v>
          </cell>
        </row>
        <row r="812">
          <cell r="A812" t="str">
            <v>5.66% Notes</v>
          </cell>
          <cell r="E812">
            <v>2009</v>
          </cell>
          <cell r="F812" t="str">
            <v>10/2009</v>
          </cell>
          <cell r="G812">
            <v>0</v>
          </cell>
          <cell r="H812">
            <v>42450</v>
          </cell>
        </row>
        <row r="813">
          <cell r="A813" t="str">
            <v>5.99% Notes</v>
          </cell>
          <cell r="E813">
            <v>2015</v>
          </cell>
          <cell r="F813" t="str">
            <v>10/2015</v>
          </cell>
          <cell r="G813">
            <v>727272.8</v>
          </cell>
          <cell r="H813">
            <v>98018.18</v>
          </cell>
        </row>
        <row r="814">
          <cell r="A814" t="str">
            <v>5.99% Notes</v>
          </cell>
          <cell r="E814">
            <v>2015</v>
          </cell>
          <cell r="F814" t="str">
            <v>10/2015</v>
          </cell>
          <cell r="G814">
            <v>181818.2</v>
          </cell>
          <cell r="H814">
            <v>24504.54</v>
          </cell>
        </row>
        <row r="815">
          <cell r="A815" t="str">
            <v>5.67% Notes</v>
          </cell>
          <cell r="E815">
            <v>2015</v>
          </cell>
          <cell r="F815" t="str">
            <v>10/2015</v>
          </cell>
          <cell r="G815">
            <v>454545</v>
          </cell>
          <cell r="H815">
            <v>25772.77</v>
          </cell>
        </row>
        <row r="816">
          <cell r="A816" t="str">
            <v>5.66% Notes</v>
          </cell>
          <cell r="E816">
            <v>2015</v>
          </cell>
          <cell r="F816" t="str">
            <v>10/2015</v>
          </cell>
          <cell r="G816">
            <v>1090908</v>
          </cell>
          <cell r="H816">
            <v>92618.25</v>
          </cell>
        </row>
        <row r="817">
          <cell r="A817" t="str">
            <v>5.66% Notes</v>
          </cell>
          <cell r="E817">
            <v>2015</v>
          </cell>
          <cell r="F817" t="str">
            <v>10/2015</v>
          </cell>
          <cell r="G817">
            <v>272727</v>
          </cell>
          <cell r="H817">
            <v>23154.57</v>
          </cell>
        </row>
        <row r="818">
          <cell r="A818" t="str">
            <v>5.99% Notes</v>
          </cell>
          <cell r="E818">
            <v>2020</v>
          </cell>
          <cell r="F818" t="str">
            <v>10/2020</v>
          </cell>
          <cell r="G818">
            <v>727272.8</v>
          </cell>
          <cell r="H818">
            <v>43563.64</v>
          </cell>
        </row>
        <row r="819">
          <cell r="A819" t="str">
            <v>5.99% Notes</v>
          </cell>
          <cell r="E819">
            <v>2020</v>
          </cell>
          <cell r="F819" t="str">
            <v>10/2020</v>
          </cell>
          <cell r="G819">
            <v>181818.2</v>
          </cell>
          <cell r="H819">
            <v>10890.9</v>
          </cell>
        </row>
        <row r="820">
          <cell r="A820" t="str">
            <v>5.66% Notes</v>
          </cell>
          <cell r="E820">
            <v>2020</v>
          </cell>
          <cell r="F820" t="str">
            <v>10/2020</v>
          </cell>
          <cell r="G820">
            <v>1090920</v>
          </cell>
          <cell r="H820">
            <v>15436.53</v>
          </cell>
        </row>
        <row r="821">
          <cell r="A821" t="str">
            <v>5.66% Notes</v>
          </cell>
          <cell r="E821">
            <v>2020</v>
          </cell>
          <cell r="F821" t="str">
            <v>10/2020</v>
          </cell>
          <cell r="G821">
            <v>272730</v>
          </cell>
          <cell r="H821">
            <v>3859.14</v>
          </cell>
        </row>
        <row r="822">
          <cell r="A822" t="str">
            <v>6.75% Notes</v>
          </cell>
          <cell r="E822">
            <v>2003</v>
          </cell>
          <cell r="F822" t="str">
            <v>10/2003</v>
          </cell>
          <cell r="G822">
            <v>0</v>
          </cell>
          <cell r="H822">
            <v>143437.5</v>
          </cell>
        </row>
        <row r="823">
          <cell r="A823" t="str">
            <v>5.99% Notes</v>
          </cell>
          <cell r="E823">
            <v>2005</v>
          </cell>
          <cell r="F823" t="str">
            <v>10/2005</v>
          </cell>
          <cell r="G823">
            <v>0</v>
          </cell>
          <cell r="H823">
            <v>119800</v>
          </cell>
        </row>
        <row r="824">
          <cell r="A824" t="str">
            <v>5.99% Notes</v>
          </cell>
          <cell r="E824">
            <v>2005</v>
          </cell>
          <cell r="F824" t="str">
            <v>10/2005</v>
          </cell>
          <cell r="G824">
            <v>0</v>
          </cell>
          <cell r="H824">
            <v>29950</v>
          </cell>
        </row>
        <row r="825">
          <cell r="A825" t="str">
            <v>5.67% Notes</v>
          </cell>
          <cell r="E825">
            <v>2005</v>
          </cell>
          <cell r="F825" t="str">
            <v>10/2005</v>
          </cell>
          <cell r="G825">
            <v>0</v>
          </cell>
          <cell r="H825">
            <v>70875</v>
          </cell>
        </row>
        <row r="826">
          <cell r="A826" t="str">
            <v>5.99% Notes</v>
          </cell>
          <cell r="E826">
            <v>2006</v>
          </cell>
          <cell r="F826" t="str">
            <v>10/2006</v>
          </cell>
          <cell r="G826">
            <v>0</v>
          </cell>
          <cell r="H826">
            <v>119800</v>
          </cell>
        </row>
        <row r="827">
          <cell r="A827" t="str">
            <v>5.99% Notes</v>
          </cell>
          <cell r="E827">
            <v>2006</v>
          </cell>
          <cell r="F827" t="str">
            <v>10/2006</v>
          </cell>
          <cell r="G827">
            <v>0</v>
          </cell>
          <cell r="H827">
            <v>29950</v>
          </cell>
        </row>
        <row r="828">
          <cell r="A828" t="str">
            <v>5.67% Notes</v>
          </cell>
          <cell r="E828">
            <v>2006</v>
          </cell>
          <cell r="F828" t="str">
            <v>10/2006</v>
          </cell>
          <cell r="G828">
            <v>0</v>
          </cell>
          <cell r="H828">
            <v>70875</v>
          </cell>
        </row>
        <row r="829">
          <cell r="A829" t="str">
            <v>5.66% Notes</v>
          </cell>
          <cell r="E829">
            <v>2006</v>
          </cell>
          <cell r="F829" t="str">
            <v>10/2006</v>
          </cell>
          <cell r="G829">
            <v>0</v>
          </cell>
          <cell r="H829">
            <v>169800</v>
          </cell>
        </row>
        <row r="830">
          <cell r="A830" t="str">
            <v>5.66% Notes</v>
          </cell>
          <cell r="E830">
            <v>2006</v>
          </cell>
          <cell r="F830" t="str">
            <v>10/2006</v>
          </cell>
          <cell r="G830">
            <v>0</v>
          </cell>
          <cell r="H830">
            <v>42450</v>
          </cell>
        </row>
        <row r="831">
          <cell r="A831" t="str">
            <v>5.99% Notes</v>
          </cell>
          <cell r="E831">
            <v>2007</v>
          </cell>
          <cell r="F831" t="str">
            <v>10/2007</v>
          </cell>
          <cell r="G831">
            <v>0</v>
          </cell>
          <cell r="H831">
            <v>119800</v>
          </cell>
        </row>
        <row r="832">
          <cell r="A832" t="str">
            <v>5.99% Notes</v>
          </cell>
          <cell r="E832">
            <v>2007</v>
          </cell>
          <cell r="F832" t="str">
            <v>10/2007</v>
          </cell>
          <cell r="G832">
            <v>0</v>
          </cell>
          <cell r="H832">
            <v>29950</v>
          </cell>
        </row>
        <row r="833">
          <cell r="A833" t="str">
            <v>5.67% Notes</v>
          </cell>
          <cell r="E833">
            <v>2007</v>
          </cell>
          <cell r="F833" t="str">
            <v>10/2007</v>
          </cell>
          <cell r="G833">
            <v>0</v>
          </cell>
          <cell r="H833">
            <v>70875</v>
          </cell>
        </row>
        <row r="834">
          <cell r="A834" t="str">
            <v>5.66% Notes</v>
          </cell>
          <cell r="E834">
            <v>2007</v>
          </cell>
          <cell r="F834" t="str">
            <v>10/2007</v>
          </cell>
          <cell r="G834">
            <v>0</v>
          </cell>
          <cell r="H834">
            <v>169800</v>
          </cell>
        </row>
        <row r="835">
          <cell r="A835" t="str">
            <v>5.66% Notes</v>
          </cell>
          <cell r="E835">
            <v>2007</v>
          </cell>
          <cell r="F835" t="str">
            <v>10/2007</v>
          </cell>
          <cell r="G835">
            <v>0</v>
          </cell>
          <cell r="H835">
            <v>42450</v>
          </cell>
        </row>
        <row r="836">
          <cell r="A836" t="str">
            <v>6.75% Notes</v>
          </cell>
          <cell r="E836">
            <v>2008</v>
          </cell>
          <cell r="F836" t="str">
            <v>10/2008</v>
          </cell>
          <cell r="G836">
            <v>0</v>
          </cell>
          <cell r="H836">
            <v>80156.25</v>
          </cell>
        </row>
        <row r="837">
          <cell r="A837" t="str">
            <v>5.99% Notes</v>
          </cell>
          <cell r="E837">
            <v>2008</v>
          </cell>
          <cell r="F837" t="str">
            <v>10/2008</v>
          </cell>
          <cell r="G837">
            <v>0</v>
          </cell>
          <cell r="H837">
            <v>119800</v>
          </cell>
        </row>
        <row r="838">
          <cell r="A838" t="str">
            <v>5.99% Notes</v>
          </cell>
          <cell r="E838">
            <v>2008</v>
          </cell>
          <cell r="F838" t="str">
            <v>10/2008</v>
          </cell>
          <cell r="G838">
            <v>0</v>
          </cell>
          <cell r="H838">
            <v>29950</v>
          </cell>
        </row>
        <row r="839">
          <cell r="A839" t="str">
            <v>5.67% Notes</v>
          </cell>
          <cell r="E839">
            <v>2008</v>
          </cell>
          <cell r="F839" t="str">
            <v>10/2008</v>
          </cell>
          <cell r="G839">
            <v>454545</v>
          </cell>
          <cell r="H839">
            <v>70875</v>
          </cell>
        </row>
        <row r="840">
          <cell r="A840" t="str">
            <v>5.66% Notes</v>
          </cell>
          <cell r="E840">
            <v>2008</v>
          </cell>
          <cell r="F840" t="str">
            <v>10/2008</v>
          </cell>
          <cell r="G840">
            <v>0</v>
          </cell>
          <cell r="H840">
            <v>169800</v>
          </cell>
        </row>
        <row r="841">
          <cell r="A841" t="str">
            <v>5.66% Notes</v>
          </cell>
          <cell r="E841">
            <v>2008</v>
          </cell>
          <cell r="F841" t="str">
            <v>10/2008</v>
          </cell>
          <cell r="G841">
            <v>0</v>
          </cell>
          <cell r="H841">
            <v>42450</v>
          </cell>
        </row>
        <row r="842">
          <cell r="A842" t="str">
            <v>5.99% Notes</v>
          </cell>
          <cell r="E842">
            <v>2011</v>
          </cell>
          <cell r="F842" t="str">
            <v>10/2011</v>
          </cell>
          <cell r="G842">
            <v>0</v>
          </cell>
          <cell r="H842">
            <v>119800</v>
          </cell>
        </row>
        <row r="843">
          <cell r="A843" t="str">
            <v>5.99% Notes</v>
          </cell>
          <cell r="E843">
            <v>2011</v>
          </cell>
          <cell r="F843" t="str">
            <v>10/2011</v>
          </cell>
          <cell r="G843">
            <v>0</v>
          </cell>
          <cell r="H843">
            <v>29950</v>
          </cell>
        </row>
        <row r="844">
          <cell r="A844" t="str">
            <v>5.67% Notes</v>
          </cell>
          <cell r="E844">
            <v>2011</v>
          </cell>
          <cell r="F844" t="str">
            <v>10/2011</v>
          </cell>
          <cell r="G844">
            <v>454545</v>
          </cell>
          <cell r="H844">
            <v>51545.48</v>
          </cell>
        </row>
        <row r="845">
          <cell r="A845" t="str">
            <v>5.66% Notes</v>
          </cell>
          <cell r="E845">
            <v>2011</v>
          </cell>
          <cell r="F845" t="str">
            <v>10/2011</v>
          </cell>
          <cell r="G845">
            <v>1090908</v>
          </cell>
          <cell r="H845">
            <v>154363.65</v>
          </cell>
        </row>
        <row r="846">
          <cell r="A846" t="str">
            <v>5.66% Notes</v>
          </cell>
          <cell r="E846">
            <v>2011</v>
          </cell>
          <cell r="F846" t="str">
            <v>10/2011</v>
          </cell>
          <cell r="G846">
            <v>272727</v>
          </cell>
          <cell r="H846">
            <v>38590.92</v>
          </cell>
        </row>
        <row r="847">
          <cell r="A847" t="str">
            <v>5.99% Notes</v>
          </cell>
          <cell r="E847">
            <v>2012</v>
          </cell>
          <cell r="F847" t="str">
            <v>10/2012</v>
          </cell>
          <cell r="G847">
            <v>0</v>
          </cell>
          <cell r="H847">
            <v>119800</v>
          </cell>
        </row>
        <row r="848">
          <cell r="A848" t="str">
            <v>5.99% Notes</v>
          </cell>
          <cell r="E848">
            <v>2012</v>
          </cell>
          <cell r="F848" t="str">
            <v>10/2012</v>
          </cell>
          <cell r="G848">
            <v>0</v>
          </cell>
          <cell r="H848">
            <v>29950</v>
          </cell>
        </row>
        <row r="849">
          <cell r="A849" t="str">
            <v>5.67% Notes</v>
          </cell>
          <cell r="E849">
            <v>2012</v>
          </cell>
          <cell r="F849" t="str">
            <v>10/2012</v>
          </cell>
          <cell r="G849">
            <v>454545</v>
          </cell>
          <cell r="H849">
            <v>45102.3</v>
          </cell>
        </row>
        <row r="850">
          <cell r="A850" t="str">
            <v>5.66% Notes</v>
          </cell>
          <cell r="E850">
            <v>2012</v>
          </cell>
          <cell r="F850" t="str">
            <v>10/2012</v>
          </cell>
          <cell r="G850">
            <v>1090908</v>
          </cell>
          <cell r="H850">
            <v>138927.29999999999</v>
          </cell>
        </row>
        <row r="851">
          <cell r="A851" t="str">
            <v>5.66% Notes</v>
          </cell>
          <cell r="E851">
            <v>2012</v>
          </cell>
          <cell r="F851" t="str">
            <v>10/2012</v>
          </cell>
          <cell r="G851">
            <v>272727</v>
          </cell>
          <cell r="H851">
            <v>34731.839999999997</v>
          </cell>
        </row>
        <row r="852">
          <cell r="A852" t="str">
            <v>5.99% Notes</v>
          </cell>
          <cell r="E852">
            <v>2013</v>
          </cell>
          <cell r="F852" t="str">
            <v>10/2013</v>
          </cell>
          <cell r="G852">
            <v>727272.8</v>
          </cell>
          <cell r="H852">
            <v>119800</v>
          </cell>
        </row>
        <row r="853">
          <cell r="A853" t="str">
            <v>5.99% Notes</v>
          </cell>
          <cell r="E853">
            <v>2013</v>
          </cell>
          <cell r="F853" t="str">
            <v>10/2013</v>
          </cell>
          <cell r="G853">
            <v>181818.2</v>
          </cell>
          <cell r="H853">
            <v>29950</v>
          </cell>
        </row>
        <row r="854">
          <cell r="A854" t="str">
            <v>5.67% Notes</v>
          </cell>
          <cell r="E854">
            <v>2013</v>
          </cell>
          <cell r="F854" t="str">
            <v>10/2013</v>
          </cell>
          <cell r="G854">
            <v>454545</v>
          </cell>
          <cell r="H854">
            <v>38659.120000000003</v>
          </cell>
        </row>
        <row r="855">
          <cell r="A855" t="str">
            <v>5.66% Notes</v>
          </cell>
          <cell r="E855">
            <v>2013</v>
          </cell>
          <cell r="F855" t="str">
            <v>10/2013</v>
          </cell>
          <cell r="G855">
            <v>1090908</v>
          </cell>
          <cell r="H855">
            <v>123490.95</v>
          </cell>
        </row>
        <row r="856">
          <cell r="A856" t="str">
            <v>5.66% Notes</v>
          </cell>
          <cell r="E856">
            <v>2013</v>
          </cell>
          <cell r="F856" t="str">
            <v>10/2013</v>
          </cell>
          <cell r="G856">
            <v>272727</v>
          </cell>
          <cell r="H856">
            <v>30872.73</v>
          </cell>
        </row>
        <row r="857">
          <cell r="A857" t="str">
            <v>5.99% Notes</v>
          </cell>
          <cell r="E857">
            <v>2014</v>
          </cell>
          <cell r="F857" t="str">
            <v>10/2014</v>
          </cell>
          <cell r="G857">
            <v>727272.8</v>
          </cell>
          <cell r="H857">
            <v>108909.08</v>
          </cell>
        </row>
        <row r="858">
          <cell r="A858" t="str">
            <v>5.99% Notes</v>
          </cell>
          <cell r="E858">
            <v>2014</v>
          </cell>
          <cell r="F858" t="str">
            <v>10/2014</v>
          </cell>
          <cell r="G858">
            <v>181818.2</v>
          </cell>
          <cell r="H858">
            <v>27227.279999999999</v>
          </cell>
        </row>
        <row r="859">
          <cell r="A859" t="str">
            <v>5.67% Notes</v>
          </cell>
          <cell r="E859">
            <v>2014</v>
          </cell>
          <cell r="F859" t="str">
            <v>10/2014</v>
          </cell>
          <cell r="G859">
            <v>454545</v>
          </cell>
          <cell r="H859">
            <v>32215.95</v>
          </cell>
        </row>
        <row r="860">
          <cell r="A860" t="str">
            <v>5.66% Notes</v>
          </cell>
          <cell r="E860">
            <v>2014</v>
          </cell>
          <cell r="F860" t="str">
            <v>10/2014</v>
          </cell>
          <cell r="G860">
            <v>1090908</v>
          </cell>
          <cell r="H860">
            <v>108054.6</v>
          </cell>
        </row>
        <row r="861">
          <cell r="A861" t="str">
            <v>5.66% Notes</v>
          </cell>
          <cell r="E861">
            <v>2014</v>
          </cell>
          <cell r="F861" t="str">
            <v>10/2014</v>
          </cell>
          <cell r="G861">
            <v>272727</v>
          </cell>
          <cell r="H861">
            <v>27013.65</v>
          </cell>
        </row>
        <row r="862">
          <cell r="A862" t="str">
            <v>5.99% Notes</v>
          </cell>
          <cell r="E862">
            <v>2016</v>
          </cell>
          <cell r="F862" t="str">
            <v>10/2016</v>
          </cell>
          <cell r="G862">
            <v>727272.8</v>
          </cell>
          <cell r="H862">
            <v>87127.26</v>
          </cell>
        </row>
        <row r="863">
          <cell r="A863" t="str">
            <v>5.99% Notes</v>
          </cell>
          <cell r="E863">
            <v>2016</v>
          </cell>
          <cell r="F863" t="str">
            <v>10/2016</v>
          </cell>
          <cell r="G863">
            <v>181818.2</v>
          </cell>
          <cell r="H863">
            <v>21781.83</v>
          </cell>
        </row>
        <row r="864">
          <cell r="A864" t="str">
            <v>5.67% Notes</v>
          </cell>
          <cell r="E864">
            <v>2016</v>
          </cell>
          <cell r="F864" t="str">
            <v>10/2016</v>
          </cell>
          <cell r="G864">
            <v>454545</v>
          </cell>
          <cell r="H864">
            <v>19329.599999999999</v>
          </cell>
        </row>
        <row r="865">
          <cell r="A865" t="str">
            <v>5.66% Notes</v>
          </cell>
          <cell r="E865">
            <v>2016</v>
          </cell>
          <cell r="F865" t="str">
            <v>10/2016</v>
          </cell>
          <cell r="G865">
            <v>1090908</v>
          </cell>
          <cell r="H865">
            <v>77181.899999999994</v>
          </cell>
        </row>
        <row r="866">
          <cell r="A866" t="str">
            <v>5.66% Notes</v>
          </cell>
          <cell r="E866">
            <v>2016</v>
          </cell>
          <cell r="F866" t="str">
            <v>10/2016</v>
          </cell>
          <cell r="G866">
            <v>272727</v>
          </cell>
          <cell r="H866">
            <v>19295.490000000002</v>
          </cell>
        </row>
        <row r="867">
          <cell r="A867" t="str">
            <v>5.99% Notes</v>
          </cell>
          <cell r="E867">
            <v>2017</v>
          </cell>
          <cell r="F867" t="str">
            <v>10/2017</v>
          </cell>
          <cell r="G867">
            <v>727272.8</v>
          </cell>
          <cell r="H867">
            <v>76236.36</v>
          </cell>
        </row>
        <row r="868">
          <cell r="A868" t="str">
            <v>5.99% Notes</v>
          </cell>
          <cell r="E868">
            <v>2017</v>
          </cell>
          <cell r="F868" t="str">
            <v>10/2017</v>
          </cell>
          <cell r="G868">
            <v>181818.2</v>
          </cell>
          <cell r="H868">
            <v>19059.09</v>
          </cell>
        </row>
        <row r="869">
          <cell r="A869" t="str">
            <v>5.67% Notes</v>
          </cell>
          <cell r="E869">
            <v>2017</v>
          </cell>
          <cell r="F869" t="str">
            <v>10/2017</v>
          </cell>
          <cell r="G869">
            <v>454545</v>
          </cell>
          <cell r="H869">
            <v>12886.42</v>
          </cell>
        </row>
        <row r="870">
          <cell r="A870" t="str">
            <v>5.66% Notes</v>
          </cell>
          <cell r="E870">
            <v>2017</v>
          </cell>
          <cell r="F870" t="str">
            <v>10/2017</v>
          </cell>
          <cell r="G870">
            <v>1090908</v>
          </cell>
          <cell r="H870">
            <v>61745.55</v>
          </cell>
        </row>
        <row r="871">
          <cell r="A871" t="str">
            <v>5.66% Notes</v>
          </cell>
          <cell r="E871">
            <v>2017</v>
          </cell>
          <cell r="F871" t="str">
            <v>10/2017</v>
          </cell>
          <cell r="G871">
            <v>272727</v>
          </cell>
          <cell r="H871">
            <v>15436.38</v>
          </cell>
        </row>
        <row r="872">
          <cell r="A872" t="str">
            <v>5.99% Notes</v>
          </cell>
          <cell r="E872">
            <v>2018</v>
          </cell>
          <cell r="F872" t="str">
            <v>10/2018</v>
          </cell>
          <cell r="G872">
            <v>727272.8</v>
          </cell>
          <cell r="H872">
            <v>65345.46</v>
          </cell>
        </row>
        <row r="873">
          <cell r="A873" t="str">
            <v>5.99% Notes</v>
          </cell>
          <cell r="E873">
            <v>2018</v>
          </cell>
          <cell r="F873" t="str">
            <v>10/2018</v>
          </cell>
          <cell r="G873">
            <v>181818.2</v>
          </cell>
          <cell r="H873">
            <v>16336.35</v>
          </cell>
        </row>
        <row r="874">
          <cell r="A874" t="str">
            <v>5.67% Notes</v>
          </cell>
          <cell r="E874">
            <v>2018</v>
          </cell>
          <cell r="F874" t="str">
            <v>10/2018</v>
          </cell>
          <cell r="G874">
            <v>454550</v>
          </cell>
          <cell r="H874">
            <v>6443.25</v>
          </cell>
        </row>
        <row r="875">
          <cell r="A875" t="str">
            <v>5.66% Notes</v>
          </cell>
          <cell r="E875">
            <v>2018</v>
          </cell>
          <cell r="F875" t="str">
            <v>10/2018</v>
          </cell>
          <cell r="G875">
            <v>1090908</v>
          </cell>
          <cell r="H875">
            <v>46309.2</v>
          </cell>
        </row>
        <row r="876">
          <cell r="A876" t="str">
            <v>5.66% Notes</v>
          </cell>
          <cell r="E876">
            <v>2018</v>
          </cell>
          <cell r="F876" t="str">
            <v>10/2018</v>
          </cell>
          <cell r="G876">
            <v>272727</v>
          </cell>
          <cell r="H876">
            <v>11577.3</v>
          </cell>
        </row>
        <row r="877">
          <cell r="A877" t="str">
            <v>5.99% Notes</v>
          </cell>
          <cell r="E877">
            <v>2019</v>
          </cell>
          <cell r="F877" t="str">
            <v>10/2019</v>
          </cell>
          <cell r="G877">
            <v>727272.8</v>
          </cell>
          <cell r="H877">
            <v>54454.53</v>
          </cell>
        </row>
        <row r="878">
          <cell r="A878" t="str">
            <v>5.99% Notes</v>
          </cell>
          <cell r="E878">
            <v>2019</v>
          </cell>
          <cell r="F878" t="str">
            <v>10/2019</v>
          </cell>
          <cell r="G878">
            <v>181818.2</v>
          </cell>
          <cell r="H878">
            <v>13613.64</v>
          </cell>
        </row>
        <row r="879">
          <cell r="A879" t="str">
            <v>5.66% Notes</v>
          </cell>
          <cell r="E879">
            <v>2019</v>
          </cell>
          <cell r="F879" t="str">
            <v>10/2019</v>
          </cell>
          <cell r="G879">
            <v>1090908</v>
          </cell>
          <cell r="H879">
            <v>30872.880000000001</v>
          </cell>
        </row>
        <row r="880">
          <cell r="A880" t="str">
            <v>5.66% Notes</v>
          </cell>
          <cell r="E880">
            <v>2019</v>
          </cell>
          <cell r="F880" t="str">
            <v>10/2019</v>
          </cell>
          <cell r="G880">
            <v>272727</v>
          </cell>
          <cell r="H880">
            <v>7718.22</v>
          </cell>
        </row>
        <row r="881">
          <cell r="A881" t="str">
            <v>5.99% Notes</v>
          </cell>
          <cell r="E881">
            <v>2022</v>
          </cell>
          <cell r="F881" t="str">
            <v>10/2022</v>
          </cell>
          <cell r="G881">
            <v>727272.8</v>
          </cell>
          <cell r="H881">
            <v>21781.81</v>
          </cell>
        </row>
        <row r="882">
          <cell r="A882" t="str">
            <v>5.99% Notes</v>
          </cell>
          <cell r="E882">
            <v>2022</v>
          </cell>
          <cell r="F882" t="str">
            <v>10/2022</v>
          </cell>
          <cell r="G882">
            <v>181818.2</v>
          </cell>
          <cell r="H882">
            <v>5445.45</v>
          </cell>
        </row>
        <row r="883">
          <cell r="A883" t="str">
            <v>5.99% Notes</v>
          </cell>
          <cell r="E883">
            <v>2023</v>
          </cell>
          <cell r="F883" t="str">
            <v>10/2023</v>
          </cell>
          <cell r="G883">
            <v>727272</v>
          </cell>
          <cell r="H883">
            <v>10890.91</v>
          </cell>
        </row>
        <row r="884">
          <cell r="A884" t="str">
            <v>5.99% Notes</v>
          </cell>
          <cell r="E884">
            <v>2023</v>
          </cell>
          <cell r="F884" t="str">
            <v>10/2023</v>
          </cell>
          <cell r="G884">
            <v>181818</v>
          </cell>
          <cell r="H884">
            <v>2722.71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Explination"/>
      <sheetName val="Def Tax Recalc"/>
      <sheetName val="SAP Line Item Export OBS JE9a"/>
      <sheetName val="Summary Vacation Before Af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H Changes"/>
      <sheetName val="BSG"/>
      <sheetName val="CKY"/>
      <sheetName val="CMD"/>
      <sheetName val="CGV"/>
      <sheetName val="CP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/>
      <sheetData sheetId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4"/>
      <sheetName val="Summary 3"/>
      <sheetName val="Summary 2"/>
      <sheetName val="Summary 1"/>
      <sheetName val="2 $750"/>
      <sheetName val="Contributions"/>
      <sheetName val="Assumptions"/>
      <sheetName val="Active_COBRA Template"/>
      <sheetName val="COBRA"/>
      <sheetName val="Headcounts"/>
      <sheetName val="2006 Fees"/>
      <sheetName val="06 Counts"/>
      <sheetName val="05 Counts"/>
      <sheetName val="06 Runouts"/>
      <sheetName val="06 HRA II"/>
      <sheetName val="06 OAP"/>
      <sheetName val="06 HRA I"/>
      <sheetName val="06 HSA"/>
      <sheetName val="06 PPO"/>
      <sheetName val="06 Ind"/>
      <sheetName val="05 Network"/>
      <sheetName val="05 POS"/>
      <sheetName val="05 PPO"/>
      <sheetName val="05 IND"/>
      <sheetName val="05 OAP"/>
      <sheetName val="05 HRA"/>
      <sheetName val="05 HSA"/>
      <sheetName val="05 AZ HRA"/>
      <sheetName val="06 HP Detail"/>
      <sheetName val="05 HP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AP EXPORT"/>
      <sheetName val="CHECKS"/>
      <sheetName val="UPLOAD"/>
      <sheetName val="SUMMARY"/>
      <sheetName val="MAIN"/>
      <sheetName val="Buyback Pivot"/>
      <sheetName val="Buy back"/>
      <sheetName val="DALTON"/>
      <sheetName val="BBA"/>
      <sheetName val="SIP"/>
      <sheetName val="#1 BW Tax and Bill Print"/>
      <sheetName val="#2 BW Customer Payments"/>
      <sheetName val="REFERENCE TABLE"/>
    </sheetNames>
    <sheetDataSet>
      <sheetData sheetId="0"/>
      <sheetData sheetId="1"/>
      <sheetData sheetId="2"/>
      <sheetData sheetId="3"/>
      <sheetData sheetId="4">
        <row r="49">
          <cell r="P49" t="str">
            <v>Customer Number</v>
          </cell>
          <cell r="Q49" t="str">
            <v>DR/CR</v>
          </cell>
        </row>
        <row r="50">
          <cell r="P50">
            <v>800000003</v>
          </cell>
          <cell r="Q50">
            <v>1</v>
          </cell>
        </row>
        <row r="51">
          <cell r="P51">
            <v>800000111</v>
          </cell>
          <cell r="Q51">
            <v>11</v>
          </cell>
        </row>
        <row r="52">
          <cell r="P52">
            <v>800002629</v>
          </cell>
          <cell r="Q52">
            <v>1</v>
          </cell>
        </row>
        <row r="53">
          <cell r="P53">
            <v>800002939</v>
          </cell>
          <cell r="Q53">
            <v>1</v>
          </cell>
        </row>
        <row r="54">
          <cell r="P54">
            <v>800003305</v>
          </cell>
          <cell r="Q54">
            <v>1</v>
          </cell>
        </row>
        <row r="55">
          <cell r="P55">
            <v>800003834</v>
          </cell>
          <cell r="Q55">
            <v>11</v>
          </cell>
        </row>
        <row r="56">
          <cell r="P56">
            <v>800004015</v>
          </cell>
          <cell r="Q56">
            <v>1</v>
          </cell>
        </row>
        <row r="57">
          <cell r="P57">
            <v>800004016</v>
          </cell>
          <cell r="Q57">
            <v>11</v>
          </cell>
        </row>
        <row r="58">
          <cell r="P58">
            <v>800004020</v>
          </cell>
          <cell r="Q58">
            <v>11</v>
          </cell>
        </row>
        <row r="59">
          <cell r="P59">
            <v>800004022</v>
          </cell>
          <cell r="Q59">
            <v>11</v>
          </cell>
        </row>
        <row r="60">
          <cell r="P60">
            <v>800004063</v>
          </cell>
          <cell r="Q60">
            <v>11</v>
          </cell>
        </row>
        <row r="61">
          <cell r="P61">
            <v>800004067</v>
          </cell>
          <cell r="Q61">
            <v>1</v>
          </cell>
        </row>
        <row r="62">
          <cell r="P62">
            <v>800004109</v>
          </cell>
          <cell r="Q62">
            <v>11</v>
          </cell>
        </row>
        <row r="63">
          <cell r="P63">
            <v>800004110</v>
          </cell>
          <cell r="Q63">
            <v>11</v>
          </cell>
        </row>
        <row r="64">
          <cell r="P64">
            <v>800004120</v>
          </cell>
          <cell r="Q64">
            <v>11</v>
          </cell>
        </row>
        <row r="65">
          <cell r="P65">
            <v>800004127</v>
          </cell>
          <cell r="Q65">
            <v>11</v>
          </cell>
        </row>
        <row r="66">
          <cell r="P66">
            <v>800004128</v>
          </cell>
          <cell r="Q66">
            <v>11</v>
          </cell>
        </row>
        <row r="67">
          <cell r="P67">
            <v>800004131</v>
          </cell>
          <cell r="Q67">
            <v>11</v>
          </cell>
        </row>
        <row r="68">
          <cell r="P68">
            <v>800004280</v>
          </cell>
          <cell r="Q68">
            <v>11</v>
          </cell>
        </row>
        <row r="69">
          <cell r="P69">
            <v>800009192</v>
          </cell>
          <cell r="Q69">
            <v>1</v>
          </cell>
        </row>
        <row r="70">
          <cell r="P70">
            <v>800009246</v>
          </cell>
          <cell r="Q70">
            <v>11</v>
          </cell>
        </row>
        <row r="71">
          <cell r="P71">
            <v>800009253</v>
          </cell>
          <cell r="Q71">
            <v>11</v>
          </cell>
        </row>
        <row r="72">
          <cell r="P72">
            <v>800009277</v>
          </cell>
          <cell r="Q72">
            <v>11</v>
          </cell>
        </row>
        <row r="73">
          <cell r="P73">
            <v>800009291</v>
          </cell>
          <cell r="Q73">
            <v>11</v>
          </cell>
        </row>
        <row r="74">
          <cell r="P74">
            <v>800009349</v>
          </cell>
          <cell r="Q74">
            <v>11</v>
          </cell>
        </row>
        <row r="75">
          <cell r="P75">
            <v>800009368</v>
          </cell>
          <cell r="Q75">
            <v>11</v>
          </cell>
        </row>
        <row r="76">
          <cell r="P76">
            <v>800009381</v>
          </cell>
          <cell r="Q76">
            <v>11</v>
          </cell>
        </row>
        <row r="77">
          <cell r="P77">
            <v>800009383</v>
          </cell>
          <cell r="Q77">
            <v>1</v>
          </cell>
        </row>
        <row r="78">
          <cell r="P78">
            <v>800009402</v>
          </cell>
          <cell r="Q78">
            <v>11</v>
          </cell>
        </row>
        <row r="79">
          <cell r="P79">
            <v>800009404</v>
          </cell>
          <cell r="Q79">
            <v>11</v>
          </cell>
        </row>
        <row r="80">
          <cell r="P80">
            <v>800009432</v>
          </cell>
          <cell r="Q80">
            <v>1</v>
          </cell>
        </row>
        <row r="81">
          <cell r="P81">
            <v>800009438</v>
          </cell>
          <cell r="Q81">
            <v>11</v>
          </cell>
        </row>
        <row r="82">
          <cell r="P82">
            <v>800009577</v>
          </cell>
          <cell r="Q82">
            <v>11</v>
          </cell>
        </row>
        <row r="83">
          <cell r="P83">
            <v>800009615</v>
          </cell>
          <cell r="Q83">
            <v>1</v>
          </cell>
        </row>
        <row r="84">
          <cell r="P84">
            <v>800009619</v>
          </cell>
          <cell r="Q84">
            <v>11</v>
          </cell>
        </row>
        <row r="85">
          <cell r="P85">
            <v>800009622</v>
          </cell>
          <cell r="Q85">
            <v>11</v>
          </cell>
        </row>
        <row r="86">
          <cell r="P86"/>
          <cell r="Q86">
            <v>11</v>
          </cell>
        </row>
        <row r="87">
          <cell r="P87"/>
          <cell r="Q87">
            <v>11</v>
          </cell>
        </row>
        <row r="88">
          <cell r="P88"/>
          <cell r="Q88">
            <v>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&quot;scratch paper&quot;"/>
      <sheetName val="Substituions &amp; Extras"/>
      <sheetName val="&quot;scratch_paper&quot;"/>
      <sheetName val="Substituions_&amp;_Extras"/>
    </sheetNames>
    <sheetDataSet>
      <sheetData sheetId="0" refreshError="1"/>
      <sheetData sheetId="1" refreshError="1">
        <row r="28">
          <cell r="B28" t="str">
            <v>Kankakee</v>
          </cell>
        </row>
        <row r="29">
          <cell r="B29" t="str">
            <v>Will</v>
          </cell>
        </row>
        <row r="30">
          <cell r="B30" t="str">
            <v>Northern</v>
          </cell>
        </row>
        <row r="31">
          <cell r="B31" t="str">
            <v>Vermillion</v>
          </cell>
        </row>
      </sheetData>
      <sheetData sheetId="2" refreshError="1"/>
      <sheetData sheetId="3">
        <row r="28">
          <cell r="B28" t="str">
            <v>Kankakee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MAstsumry"/>
      <sheetName val="Exectutive Summry vs. GL"/>
      <sheetName val="ACTIVITY TIE OUT"/>
      <sheetName val="Working Gas Storage Position"/>
      <sheetName val="BOOK 0503"/>
      <sheetName val="storgvol_smrypricing_GL"/>
      <sheetName val="DSAR"/>
      <sheetName val="summary by source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</v>
          </cell>
          <cell r="B6">
            <v>76</v>
          </cell>
          <cell r="C6">
            <v>-96</v>
          </cell>
          <cell r="D6">
            <v>0</v>
          </cell>
          <cell r="E6">
            <v>-191</v>
          </cell>
          <cell r="F6">
            <v>0</v>
          </cell>
          <cell r="G6">
            <v>-89</v>
          </cell>
          <cell r="H6">
            <v>-104</v>
          </cell>
          <cell r="I6">
            <v>-49</v>
          </cell>
          <cell r="J6">
            <v>-100</v>
          </cell>
          <cell r="K6">
            <v>-32</v>
          </cell>
          <cell r="L6">
            <v>-16</v>
          </cell>
          <cell r="M6">
            <v>-414</v>
          </cell>
          <cell r="P6">
            <v>-1015</v>
          </cell>
          <cell r="S6">
            <v>-601.89285714285711</v>
          </cell>
          <cell r="T6">
            <v>-1015</v>
          </cell>
          <cell r="U6">
            <v>-750</v>
          </cell>
          <cell r="V6">
            <v>-601.89285714285711</v>
          </cell>
          <cell r="W6">
            <v>-374</v>
          </cell>
          <cell r="X6">
            <v>-405</v>
          </cell>
          <cell r="Y6">
            <v>-317.07142857142856</v>
          </cell>
          <cell r="AA6">
            <v>0</v>
          </cell>
          <cell r="AB6">
            <v>-12.178571428571429</v>
          </cell>
          <cell r="AF6">
            <v>0</v>
          </cell>
          <cell r="AG6">
            <v>2.6428571428571428</v>
          </cell>
          <cell r="AL6">
            <v>-287</v>
          </cell>
          <cell r="AM6">
            <v>-345</v>
          </cell>
          <cell r="AN6">
            <v>-275.28571428571428</v>
          </cell>
          <cell r="AR6">
            <v>-661</v>
          </cell>
          <cell r="AS6">
            <v>-750</v>
          </cell>
          <cell r="AT6">
            <v>-592.35714285714289</v>
          </cell>
          <cell r="AV6">
            <v>-16.321428571428573</v>
          </cell>
          <cell r="AW6">
            <v>-74.857142857142861</v>
          </cell>
          <cell r="AX6">
            <v>-90.678571428571431</v>
          </cell>
          <cell r="AY6">
            <v>-73.642857142857139</v>
          </cell>
          <cell r="AZ6">
            <v>-27.071428571428573</v>
          </cell>
          <cell r="BA6">
            <v>-34.5</v>
          </cell>
          <cell r="BB6">
            <v>-212.03571428571428</v>
          </cell>
          <cell r="BC6">
            <v>1.5</v>
          </cell>
          <cell r="BD6">
            <v>-59.5</v>
          </cell>
          <cell r="BE6">
            <v>-5.25</v>
          </cell>
          <cell r="BJ6">
            <v>-15</v>
          </cell>
          <cell r="BK6">
            <v>-110</v>
          </cell>
          <cell r="BL6">
            <v>-100</v>
          </cell>
          <cell r="BM6">
            <v>-100</v>
          </cell>
          <cell r="BN6">
            <v>-35</v>
          </cell>
          <cell r="BO6">
            <v>-45</v>
          </cell>
          <cell r="BP6">
            <v>-225</v>
          </cell>
          <cell r="BQ6">
            <v>-40</v>
          </cell>
          <cell r="BR6">
            <v>-80</v>
          </cell>
          <cell r="BS6">
            <v>0</v>
          </cell>
          <cell r="BY6">
            <v>-0.60189285714285712</v>
          </cell>
          <cell r="CB6">
            <v>-1.0149999999999999</v>
          </cell>
          <cell r="CD6">
            <v>-0.60189285714285712</v>
          </cell>
        </row>
        <row r="7">
          <cell r="A7">
            <v>2</v>
          </cell>
          <cell r="B7">
            <v>-33</v>
          </cell>
          <cell r="C7">
            <v>-90</v>
          </cell>
          <cell r="D7">
            <v>-17</v>
          </cell>
          <cell r="E7">
            <v>-151</v>
          </cell>
          <cell r="F7">
            <v>0</v>
          </cell>
          <cell r="G7">
            <v>-111</v>
          </cell>
          <cell r="H7">
            <v>-105</v>
          </cell>
          <cell r="I7">
            <v>-45</v>
          </cell>
          <cell r="J7">
            <v>-97</v>
          </cell>
          <cell r="K7">
            <v>-37</v>
          </cell>
          <cell r="L7">
            <v>-33</v>
          </cell>
          <cell r="M7">
            <v>-706</v>
          </cell>
          <cell r="P7">
            <v>-1425</v>
          </cell>
          <cell r="S7">
            <v>-601.89285714285711</v>
          </cell>
          <cell r="T7">
            <v>-1425</v>
          </cell>
          <cell r="U7">
            <v>-750</v>
          </cell>
          <cell r="V7">
            <v>-601.89285714285711</v>
          </cell>
          <cell r="W7">
            <v>-395</v>
          </cell>
          <cell r="X7">
            <v>-405</v>
          </cell>
          <cell r="Y7">
            <v>-317.07142857142856</v>
          </cell>
          <cell r="AA7">
            <v>0</v>
          </cell>
          <cell r="AB7">
            <v>-12.178571428571429</v>
          </cell>
          <cell r="AF7">
            <v>0</v>
          </cell>
          <cell r="AG7">
            <v>2.6428571428571428</v>
          </cell>
          <cell r="AL7">
            <v>-258</v>
          </cell>
          <cell r="AM7">
            <v>-345</v>
          </cell>
          <cell r="AN7">
            <v>-275.28571428571428</v>
          </cell>
          <cell r="AR7">
            <v>-653</v>
          </cell>
          <cell r="AS7">
            <v>-750</v>
          </cell>
          <cell r="AT7">
            <v>-592.35714285714289</v>
          </cell>
          <cell r="AV7">
            <v>-16.321428571428573</v>
          </cell>
          <cell r="AW7">
            <v>-74.857142857142861</v>
          </cell>
          <cell r="AX7">
            <v>-90.678571428571431</v>
          </cell>
          <cell r="AY7">
            <v>-73.642857142857139</v>
          </cell>
          <cell r="AZ7">
            <v>-27.071428571428573</v>
          </cell>
          <cell r="BA7">
            <v>-34.5</v>
          </cell>
          <cell r="BB7">
            <v>-212.03571428571428</v>
          </cell>
          <cell r="BC7">
            <v>1.5</v>
          </cell>
          <cell r="BD7">
            <v>-59.5</v>
          </cell>
          <cell r="BE7">
            <v>-5.25</v>
          </cell>
          <cell r="BJ7">
            <v>-15</v>
          </cell>
          <cell r="BK7">
            <v>-110</v>
          </cell>
          <cell r="BL7">
            <v>-100</v>
          </cell>
          <cell r="BM7">
            <v>-100</v>
          </cell>
          <cell r="BN7">
            <v>-35</v>
          </cell>
          <cell r="BO7">
            <v>-45</v>
          </cell>
          <cell r="BP7">
            <v>-225</v>
          </cell>
          <cell r="BQ7">
            <v>-40</v>
          </cell>
          <cell r="BR7">
            <v>-80</v>
          </cell>
          <cell r="BS7">
            <v>0</v>
          </cell>
          <cell r="BY7">
            <v>-1.2037857142857142</v>
          </cell>
          <cell r="CB7">
            <v>-2.44</v>
          </cell>
          <cell r="CD7">
            <v>-1.2037857142857142</v>
          </cell>
        </row>
        <row r="8">
          <cell r="A8">
            <v>3</v>
          </cell>
          <cell r="B8">
            <v>-30</v>
          </cell>
          <cell r="C8">
            <v>-84</v>
          </cell>
          <cell r="D8">
            <v>0</v>
          </cell>
          <cell r="E8">
            <v>-163</v>
          </cell>
          <cell r="F8">
            <v>0</v>
          </cell>
          <cell r="G8">
            <v>-33</v>
          </cell>
          <cell r="H8">
            <v>-105</v>
          </cell>
          <cell r="I8">
            <v>-28</v>
          </cell>
          <cell r="J8">
            <v>-86</v>
          </cell>
          <cell r="K8">
            <v>-11</v>
          </cell>
          <cell r="L8">
            <v>0</v>
          </cell>
          <cell r="M8">
            <v>-528</v>
          </cell>
          <cell r="P8">
            <v>-1068</v>
          </cell>
          <cell r="S8">
            <v>-601.89285714285711</v>
          </cell>
          <cell r="T8">
            <v>-1068</v>
          </cell>
          <cell r="U8">
            <v>-750</v>
          </cell>
          <cell r="V8">
            <v>-601.89285714285711</v>
          </cell>
          <cell r="W8">
            <v>-263</v>
          </cell>
          <cell r="X8">
            <v>-405</v>
          </cell>
          <cell r="Y8">
            <v>-317.07142857142856</v>
          </cell>
          <cell r="AA8">
            <v>0</v>
          </cell>
          <cell r="AB8">
            <v>-12.178571428571429</v>
          </cell>
          <cell r="AF8">
            <v>0</v>
          </cell>
          <cell r="AG8">
            <v>2.6428571428571428</v>
          </cell>
          <cell r="AL8">
            <v>-247</v>
          </cell>
          <cell r="AM8">
            <v>-345</v>
          </cell>
          <cell r="AN8">
            <v>-275.28571428571428</v>
          </cell>
          <cell r="AR8">
            <v>-510</v>
          </cell>
          <cell r="AS8">
            <v>-750</v>
          </cell>
          <cell r="AT8">
            <v>-592.35714285714289</v>
          </cell>
          <cell r="AV8">
            <v>-16.321428571428573</v>
          </cell>
          <cell r="AW8">
            <v>-74.857142857142861</v>
          </cell>
          <cell r="AX8">
            <v>-90.678571428571431</v>
          </cell>
          <cell r="AY8">
            <v>-73.642857142857139</v>
          </cell>
          <cell r="AZ8">
            <v>-27.071428571428573</v>
          </cell>
          <cell r="BA8">
            <v>-34.5</v>
          </cell>
          <cell r="BB8">
            <v>-212.03571428571428</v>
          </cell>
          <cell r="BC8">
            <v>1.5</v>
          </cell>
          <cell r="BD8">
            <v>-59.5</v>
          </cell>
          <cell r="BE8">
            <v>-5.25</v>
          </cell>
          <cell r="BJ8">
            <v>-15</v>
          </cell>
          <cell r="BK8">
            <v>-110</v>
          </cell>
          <cell r="BL8">
            <v>-100</v>
          </cell>
          <cell r="BM8">
            <v>-100</v>
          </cell>
          <cell r="BN8">
            <v>-35</v>
          </cell>
          <cell r="BO8">
            <v>-45</v>
          </cell>
          <cell r="BP8">
            <v>-225</v>
          </cell>
          <cell r="BQ8">
            <v>-40</v>
          </cell>
          <cell r="BR8">
            <v>-80</v>
          </cell>
          <cell r="BS8">
            <v>0</v>
          </cell>
          <cell r="BY8">
            <v>-1.8056785714285715</v>
          </cell>
          <cell r="CB8">
            <v>-3.508</v>
          </cell>
          <cell r="CD8">
            <v>-1.8056785714285715</v>
          </cell>
        </row>
        <row r="9">
          <cell r="A9">
            <v>4</v>
          </cell>
          <cell r="B9">
            <v>-60</v>
          </cell>
          <cell r="C9">
            <v>-52</v>
          </cell>
          <cell r="D9">
            <v>0</v>
          </cell>
          <cell r="E9">
            <v>0</v>
          </cell>
          <cell r="F9">
            <v>0</v>
          </cell>
          <cell r="G9">
            <v>-12</v>
          </cell>
          <cell r="H9">
            <v>-105</v>
          </cell>
          <cell r="I9">
            <v>0</v>
          </cell>
          <cell r="J9">
            <v>-98</v>
          </cell>
          <cell r="K9">
            <v>-4</v>
          </cell>
          <cell r="L9">
            <v>90</v>
          </cell>
          <cell r="M9">
            <v>-67</v>
          </cell>
          <cell r="P9">
            <v>-308</v>
          </cell>
          <cell r="S9">
            <v>-601.89285714285711</v>
          </cell>
          <cell r="T9">
            <v>-308</v>
          </cell>
          <cell r="U9">
            <v>-750</v>
          </cell>
          <cell r="V9">
            <v>-601.89285714285711</v>
          </cell>
          <cell r="W9">
            <v>-219</v>
          </cell>
          <cell r="X9">
            <v>-405</v>
          </cell>
          <cell r="Y9">
            <v>-317.07142857142856</v>
          </cell>
          <cell r="AA9">
            <v>0</v>
          </cell>
          <cell r="AB9">
            <v>-12.178571428571429</v>
          </cell>
          <cell r="AF9">
            <v>0</v>
          </cell>
          <cell r="AG9">
            <v>2.6428571428571428</v>
          </cell>
          <cell r="AL9">
            <v>-52</v>
          </cell>
          <cell r="AM9">
            <v>-345</v>
          </cell>
          <cell r="AN9">
            <v>-275.28571428571428</v>
          </cell>
          <cell r="AR9">
            <v>-271</v>
          </cell>
          <cell r="AS9">
            <v>-750</v>
          </cell>
          <cell r="AT9">
            <v>-592.35714285714289</v>
          </cell>
          <cell r="AV9">
            <v>-16.321428571428573</v>
          </cell>
          <cell r="AW9">
            <v>-74.857142857142861</v>
          </cell>
          <cell r="AX9">
            <v>-90.678571428571431</v>
          </cell>
          <cell r="AY9">
            <v>-73.642857142857139</v>
          </cell>
          <cell r="AZ9">
            <v>-27.071428571428573</v>
          </cell>
          <cell r="BA9">
            <v>-34.5</v>
          </cell>
          <cell r="BB9">
            <v>-212.03571428571428</v>
          </cell>
          <cell r="BC9">
            <v>1.5</v>
          </cell>
          <cell r="BD9">
            <v>-59.5</v>
          </cell>
          <cell r="BE9">
            <v>-5.25</v>
          </cell>
          <cell r="BJ9">
            <v>-15</v>
          </cell>
          <cell r="BK9">
            <v>-110</v>
          </cell>
          <cell r="BL9">
            <v>-100</v>
          </cell>
          <cell r="BM9">
            <v>-100</v>
          </cell>
          <cell r="BN9">
            <v>-35</v>
          </cell>
          <cell r="BO9">
            <v>-45</v>
          </cell>
          <cell r="BP9">
            <v>-225</v>
          </cell>
          <cell r="BQ9">
            <v>-40</v>
          </cell>
          <cell r="BR9">
            <v>-80</v>
          </cell>
          <cell r="BS9">
            <v>0</v>
          </cell>
          <cell r="BY9">
            <v>-2.4075714285714285</v>
          </cell>
          <cell r="CB9">
            <v>-3.8159999999999998</v>
          </cell>
          <cell r="CD9">
            <v>-2.4075714285714285</v>
          </cell>
        </row>
        <row r="10">
          <cell r="A10">
            <v>5</v>
          </cell>
          <cell r="B10">
            <v>12</v>
          </cell>
          <cell r="C10">
            <v>-28</v>
          </cell>
          <cell r="D10">
            <v>46</v>
          </cell>
          <cell r="E10">
            <v>0</v>
          </cell>
          <cell r="F10">
            <v>0</v>
          </cell>
          <cell r="G10">
            <v>0</v>
          </cell>
          <cell r="H10">
            <v>-105</v>
          </cell>
          <cell r="I10">
            <v>-1</v>
          </cell>
          <cell r="J10">
            <v>-38</v>
          </cell>
          <cell r="K10">
            <v>0</v>
          </cell>
          <cell r="L10">
            <v>225</v>
          </cell>
          <cell r="M10">
            <v>129</v>
          </cell>
          <cell r="P10">
            <v>240</v>
          </cell>
          <cell r="S10">
            <v>-601.89285714285711</v>
          </cell>
          <cell r="T10">
            <v>240</v>
          </cell>
          <cell r="U10">
            <v>-750</v>
          </cell>
          <cell r="V10">
            <v>-601.89285714285711</v>
          </cell>
          <cell r="W10">
            <v>-144</v>
          </cell>
          <cell r="X10">
            <v>-405</v>
          </cell>
          <cell r="Y10">
            <v>-317.07142857142856</v>
          </cell>
          <cell r="AA10">
            <v>0</v>
          </cell>
          <cell r="AB10">
            <v>-12.178571428571429</v>
          </cell>
          <cell r="AF10">
            <v>0</v>
          </cell>
          <cell r="AG10">
            <v>2.6428571428571428</v>
          </cell>
          <cell r="AL10">
            <v>18</v>
          </cell>
          <cell r="AM10">
            <v>-345</v>
          </cell>
          <cell r="AN10">
            <v>-275.28571428571428</v>
          </cell>
          <cell r="AR10">
            <v>-126</v>
          </cell>
          <cell r="AS10">
            <v>-750</v>
          </cell>
          <cell r="AT10">
            <v>-592.35714285714289</v>
          </cell>
          <cell r="AV10">
            <v>-16.321428571428573</v>
          </cell>
          <cell r="AW10">
            <v>-74.857142857142861</v>
          </cell>
          <cell r="AX10">
            <v>-90.678571428571431</v>
          </cell>
          <cell r="AY10">
            <v>-73.642857142857139</v>
          </cell>
          <cell r="AZ10">
            <v>-27.071428571428573</v>
          </cell>
          <cell r="BA10">
            <v>-34.5</v>
          </cell>
          <cell r="BB10">
            <v>-212.03571428571428</v>
          </cell>
          <cell r="BC10">
            <v>1.5</v>
          </cell>
          <cell r="BD10">
            <v>-59.5</v>
          </cell>
          <cell r="BE10">
            <v>-5.25</v>
          </cell>
          <cell r="BJ10">
            <v>-15</v>
          </cell>
          <cell r="BK10">
            <v>-110</v>
          </cell>
          <cell r="BL10">
            <v>-100</v>
          </cell>
          <cell r="BM10">
            <v>-100</v>
          </cell>
          <cell r="BN10">
            <v>-35</v>
          </cell>
          <cell r="BO10">
            <v>-45</v>
          </cell>
          <cell r="BP10">
            <v>-225</v>
          </cell>
          <cell r="BQ10">
            <v>-40</v>
          </cell>
          <cell r="BR10">
            <v>-80</v>
          </cell>
          <cell r="BS10">
            <v>0</v>
          </cell>
          <cell r="BY10">
            <v>-3.0094642857142855</v>
          </cell>
          <cell r="CD10">
            <v>-3.0094642857142855</v>
          </cell>
        </row>
        <row r="11">
          <cell r="A11">
            <v>6</v>
          </cell>
          <cell r="B11">
            <v>48</v>
          </cell>
          <cell r="C11">
            <v>-30</v>
          </cell>
          <cell r="D11">
            <v>30</v>
          </cell>
          <cell r="E11">
            <v>-10</v>
          </cell>
          <cell r="F11">
            <v>0</v>
          </cell>
          <cell r="G11">
            <v>-28</v>
          </cell>
          <cell r="H11">
            <v>-105</v>
          </cell>
          <cell r="I11">
            <v>-2</v>
          </cell>
          <cell r="J11">
            <v>-80</v>
          </cell>
          <cell r="K11">
            <v>-10</v>
          </cell>
          <cell r="L11">
            <v>179</v>
          </cell>
          <cell r="M11">
            <v>48</v>
          </cell>
          <cell r="P11">
            <v>40</v>
          </cell>
          <cell r="S11">
            <v>-601.89285714285711</v>
          </cell>
          <cell r="T11">
            <v>40</v>
          </cell>
          <cell r="U11">
            <v>-750</v>
          </cell>
          <cell r="V11">
            <v>-601.89285714285711</v>
          </cell>
          <cell r="W11">
            <v>-225</v>
          </cell>
          <cell r="X11">
            <v>-405</v>
          </cell>
          <cell r="Y11">
            <v>-317.07142857142856</v>
          </cell>
          <cell r="AA11">
            <v>0</v>
          </cell>
          <cell r="AB11">
            <v>-12.178571428571429</v>
          </cell>
          <cell r="AF11">
            <v>0</v>
          </cell>
          <cell r="AG11">
            <v>2.6428571428571428</v>
          </cell>
          <cell r="AL11">
            <v>-10</v>
          </cell>
          <cell r="AM11">
            <v>-345</v>
          </cell>
          <cell r="AN11">
            <v>-275.28571428571428</v>
          </cell>
          <cell r="AR11">
            <v>-235</v>
          </cell>
          <cell r="AS11">
            <v>-750</v>
          </cell>
          <cell r="AT11">
            <v>-592.35714285714289</v>
          </cell>
          <cell r="AV11">
            <v>-16.321428571428573</v>
          </cell>
          <cell r="AW11">
            <v>-74.857142857142861</v>
          </cell>
          <cell r="AX11">
            <v>-90.678571428571431</v>
          </cell>
          <cell r="AY11">
            <v>-73.642857142857139</v>
          </cell>
          <cell r="AZ11">
            <v>-27.071428571428573</v>
          </cell>
          <cell r="BA11">
            <v>-34.5</v>
          </cell>
          <cell r="BB11">
            <v>-212.03571428571428</v>
          </cell>
          <cell r="BC11">
            <v>1.5</v>
          </cell>
          <cell r="BD11">
            <v>-59.5</v>
          </cell>
          <cell r="BE11">
            <v>-5.25</v>
          </cell>
          <cell r="BJ11">
            <v>-15</v>
          </cell>
          <cell r="BK11">
            <v>-110</v>
          </cell>
          <cell r="BL11">
            <v>-100</v>
          </cell>
          <cell r="BM11">
            <v>-100</v>
          </cell>
          <cell r="BN11">
            <v>-35</v>
          </cell>
          <cell r="BO11">
            <v>-45</v>
          </cell>
          <cell r="BP11">
            <v>-225</v>
          </cell>
          <cell r="BQ11">
            <v>-40</v>
          </cell>
          <cell r="BR11">
            <v>-80</v>
          </cell>
          <cell r="BS11">
            <v>0</v>
          </cell>
          <cell r="BY11">
            <v>-3.6113571428571425</v>
          </cell>
          <cell r="CD11">
            <v>-3.6113571428571425</v>
          </cell>
        </row>
        <row r="12">
          <cell r="A12">
            <v>7</v>
          </cell>
          <cell r="B12">
            <v>0</v>
          </cell>
          <cell r="C12">
            <v>-60</v>
          </cell>
          <cell r="D12">
            <v>0</v>
          </cell>
          <cell r="E12">
            <v>-88</v>
          </cell>
          <cell r="F12">
            <v>0</v>
          </cell>
          <cell r="G12">
            <v>-125</v>
          </cell>
          <cell r="H12">
            <v>-105</v>
          </cell>
          <cell r="I12">
            <v>-45</v>
          </cell>
          <cell r="J12">
            <v>-98</v>
          </cell>
          <cell r="K12">
            <v>-40</v>
          </cell>
          <cell r="L12">
            <v>-53</v>
          </cell>
          <cell r="M12">
            <v>-153</v>
          </cell>
          <cell r="P12">
            <v>-767</v>
          </cell>
          <cell r="S12">
            <v>-601.89285714285711</v>
          </cell>
          <cell r="T12">
            <v>-767</v>
          </cell>
          <cell r="U12">
            <v>-750</v>
          </cell>
          <cell r="V12">
            <v>-601.89285714285711</v>
          </cell>
          <cell r="W12">
            <v>-413</v>
          </cell>
          <cell r="X12">
            <v>-405</v>
          </cell>
          <cell r="Y12">
            <v>-317.07142857142856</v>
          </cell>
          <cell r="AA12">
            <v>0</v>
          </cell>
          <cell r="AB12">
            <v>-12.178571428571429</v>
          </cell>
          <cell r="AF12">
            <v>0</v>
          </cell>
          <cell r="AG12">
            <v>2.6428571428571428</v>
          </cell>
          <cell r="AL12">
            <v>-148</v>
          </cell>
          <cell r="AM12">
            <v>-345</v>
          </cell>
          <cell r="AN12">
            <v>-275.28571428571428</v>
          </cell>
          <cell r="AR12">
            <v>-561</v>
          </cell>
          <cell r="AS12">
            <v>-750</v>
          </cell>
          <cell r="AT12">
            <v>-592.35714285714289</v>
          </cell>
          <cell r="AV12">
            <v>-16.321428571428573</v>
          </cell>
          <cell r="AW12">
            <v>-74.857142857142861</v>
          </cell>
          <cell r="AX12">
            <v>-90.678571428571431</v>
          </cell>
          <cell r="AY12">
            <v>-73.642857142857139</v>
          </cell>
          <cell r="AZ12">
            <v>-27.071428571428573</v>
          </cell>
          <cell r="BA12">
            <v>-34.5</v>
          </cell>
          <cell r="BB12">
            <v>-212.03571428571428</v>
          </cell>
          <cell r="BC12">
            <v>1.5</v>
          </cell>
          <cell r="BD12">
            <v>-59.5</v>
          </cell>
          <cell r="BE12">
            <v>-5.25</v>
          </cell>
          <cell r="BJ12">
            <v>-15</v>
          </cell>
          <cell r="BK12">
            <v>-110</v>
          </cell>
          <cell r="BL12">
            <v>-100</v>
          </cell>
          <cell r="BM12">
            <v>-100</v>
          </cell>
          <cell r="BN12">
            <v>-35</v>
          </cell>
          <cell r="BO12">
            <v>-45</v>
          </cell>
          <cell r="BP12">
            <v>-225</v>
          </cell>
          <cell r="BQ12">
            <v>-40</v>
          </cell>
          <cell r="BR12">
            <v>-80</v>
          </cell>
          <cell r="BS12">
            <v>0</v>
          </cell>
          <cell r="BY12">
            <v>-4.2132499999999995</v>
          </cell>
          <cell r="CD12">
            <v>-4.2132499999999995</v>
          </cell>
        </row>
        <row r="13">
          <cell r="A13">
            <v>8</v>
          </cell>
          <cell r="B13">
            <v>0</v>
          </cell>
          <cell r="C13">
            <v>-78</v>
          </cell>
          <cell r="D13">
            <v>-37</v>
          </cell>
          <cell r="E13">
            <v>-294</v>
          </cell>
          <cell r="F13">
            <v>-18</v>
          </cell>
          <cell r="G13">
            <v>-121</v>
          </cell>
          <cell r="H13">
            <v>-105</v>
          </cell>
          <cell r="I13">
            <v>-46</v>
          </cell>
          <cell r="J13">
            <v>-99</v>
          </cell>
          <cell r="K13">
            <v>-40</v>
          </cell>
          <cell r="L13">
            <v>-131</v>
          </cell>
          <cell r="M13">
            <v>-331</v>
          </cell>
          <cell r="P13">
            <v>-1300</v>
          </cell>
          <cell r="S13">
            <v>-601.89285714285711</v>
          </cell>
          <cell r="T13">
            <v>-1300</v>
          </cell>
          <cell r="U13">
            <v>-750</v>
          </cell>
          <cell r="V13">
            <v>-601.89285714285711</v>
          </cell>
          <cell r="W13">
            <v>-429</v>
          </cell>
          <cell r="X13">
            <v>-405</v>
          </cell>
          <cell r="Y13">
            <v>-317.07142857142856</v>
          </cell>
          <cell r="AA13">
            <v>0</v>
          </cell>
          <cell r="AB13">
            <v>-12.178571428571429</v>
          </cell>
          <cell r="AF13">
            <v>0</v>
          </cell>
          <cell r="AG13">
            <v>2.6428571428571428</v>
          </cell>
          <cell r="AL13">
            <v>-409</v>
          </cell>
          <cell r="AM13">
            <v>-345</v>
          </cell>
          <cell r="AN13">
            <v>-275.28571428571428</v>
          </cell>
          <cell r="AR13">
            <v>-838</v>
          </cell>
          <cell r="AS13">
            <v>-750</v>
          </cell>
          <cell r="AT13">
            <v>-592.35714285714289</v>
          </cell>
          <cell r="AV13">
            <v>-16.321428571428573</v>
          </cell>
          <cell r="AW13">
            <v>-74.857142857142861</v>
          </cell>
          <cell r="AX13">
            <v>-90.678571428571431</v>
          </cell>
          <cell r="AY13">
            <v>-73.642857142857139</v>
          </cell>
          <cell r="AZ13">
            <v>-27.071428571428573</v>
          </cell>
          <cell r="BA13">
            <v>-34.5</v>
          </cell>
          <cell r="BB13">
            <v>-212.03571428571428</v>
          </cell>
          <cell r="BC13">
            <v>1.5</v>
          </cell>
          <cell r="BD13">
            <v>-59.5</v>
          </cell>
          <cell r="BE13">
            <v>-5.25</v>
          </cell>
          <cell r="BJ13">
            <v>-15</v>
          </cell>
          <cell r="BK13">
            <v>-110</v>
          </cell>
          <cell r="BL13">
            <v>-100</v>
          </cell>
          <cell r="BM13">
            <v>-100</v>
          </cell>
          <cell r="BN13">
            <v>-35</v>
          </cell>
          <cell r="BO13">
            <v>-45</v>
          </cell>
          <cell r="BP13">
            <v>-225</v>
          </cell>
          <cell r="BQ13">
            <v>-40</v>
          </cell>
          <cell r="BR13">
            <v>-80</v>
          </cell>
          <cell r="BS13">
            <v>0</v>
          </cell>
          <cell r="BY13">
            <v>-4.8151428571428569</v>
          </cell>
          <cell r="CD13">
            <v>-4.8151428571428569</v>
          </cell>
        </row>
        <row r="14">
          <cell r="A14">
            <v>9</v>
          </cell>
          <cell r="B14">
            <v>0</v>
          </cell>
          <cell r="C14">
            <v>-74</v>
          </cell>
          <cell r="D14">
            <v>-44</v>
          </cell>
          <cell r="E14">
            <v>-413</v>
          </cell>
          <cell r="F14">
            <v>-20</v>
          </cell>
          <cell r="G14">
            <v>-120</v>
          </cell>
          <cell r="H14">
            <v>-105</v>
          </cell>
          <cell r="I14">
            <v>-46</v>
          </cell>
          <cell r="J14">
            <v>-100</v>
          </cell>
          <cell r="K14">
            <v>-40</v>
          </cell>
          <cell r="L14">
            <v>-181</v>
          </cell>
          <cell r="M14">
            <v>-219</v>
          </cell>
          <cell r="P14">
            <v>-1362</v>
          </cell>
          <cell r="S14">
            <v>-601.89285714285711</v>
          </cell>
          <cell r="T14">
            <v>-1362</v>
          </cell>
          <cell r="U14">
            <v>-750</v>
          </cell>
          <cell r="V14">
            <v>-601.89285714285711</v>
          </cell>
          <cell r="W14">
            <v>-431</v>
          </cell>
          <cell r="X14">
            <v>-405</v>
          </cell>
          <cell r="Y14">
            <v>-317.07142857142856</v>
          </cell>
          <cell r="AA14">
            <v>0</v>
          </cell>
          <cell r="AB14">
            <v>-12.178571428571429</v>
          </cell>
          <cell r="AF14">
            <v>0</v>
          </cell>
          <cell r="AG14">
            <v>2.6428571428571428</v>
          </cell>
          <cell r="AL14">
            <v>-531</v>
          </cell>
          <cell r="AM14">
            <v>-345</v>
          </cell>
          <cell r="AN14">
            <v>-275.28571428571428</v>
          </cell>
          <cell r="AR14">
            <v>-962</v>
          </cell>
          <cell r="AS14">
            <v>-750</v>
          </cell>
          <cell r="AT14">
            <v>-592.35714285714289</v>
          </cell>
          <cell r="AV14">
            <v>-16.321428571428573</v>
          </cell>
          <cell r="AW14">
            <v>-74.857142857142861</v>
          </cell>
          <cell r="AX14">
            <v>-90.678571428571431</v>
          </cell>
          <cell r="AY14">
            <v>-73.642857142857139</v>
          </cell>
          <cell r="AZ14">
            <v>-27.071428571428573</v>
          </cell>
          <cell r="BA14">
            <v>-34.5</v>
          </cell>
          <cell r="BB14">
            <v>-212.03571428571428</v>
          </cell>
          <cell r="BC14">
            <v>1.5</v>
          </cell>
          <cell r="BD14">
            <v>-59.5</v>
          </cell>
          <cell r="BE14">
            <v>-5.25</v>
          </cell>
          <cell r="BJ14">
            <v>-15</v>
          </cell>
          <cell r="BK14">
            <v>-110</v>
          </cell>
          <cell r="BL14">
            <v>-100</v>
          </cell>
          <cell r="BM14">
            <v>-100</v>
          </cell>
          <cell r="BN14">
            <v>-35</v>
          </cell>
          <cell r="BO14">
            <v>-45</v>
          </cell>
          <cell r="BP14">
            <v>-225</v>
          </cell>
          <cell r="BQ14">
            <v>-40</v>
          </cell>
          <cell r="BR14">
            <v>-80</v>
          </cell>
          <cell r="BS14">
            <v>0</v>
          </cell>
          <cell r="BY14">
            <v>-5.4170357142857144</v>
          </cell>
          <cell r="CD14">
            <v>-5.4170357142857144</v>
          </cell>
        </row>
        <row r="15">
          <cell r="A15">
            <v>10</v>
          </cell>
          <cell r="B15">
            <v>0</v>
          </cell>
          <cell r="C15">
            <v>-71</v>
          </cell>
          <cell r="D15">
            <v>-14</v>
          </cell>
          <cell r="E15">
            <v>-286</v>
          </cell>
          <cell r="F15">
            <v>-18</v>
          </cell>
          <cell r="G15">
            <v>-86</v>
          </cell>
          <cell r="H15">
            <v>-105</v>
          </cell>
          <cell r="I15">
            <v>-38</v>
          </cell>
          <cell r="J15">
            <v>-80</v>
          </cell>
          <cell r="K15">
            <v>-35</v>
          </cell>
          <cell r="L15">
            <v>-87</v>
          </cell>
          <cell r="M15">
            <v>-203</v>
          </cell>
          <cell r="P15">
            <v>-1023</v>
          </cell>
          <cell r="S15">
            <v>-601.89285714285711</v>
          </cell>
          <cell r="T15">
            <v>-1023</v>
          </cell>
          <cell r="U15">
            <v>-750</v>
          </cell>
          <cell r="V15">
            <v>-601.89285714285711</v>
          </cell>
          <cell r="W15">
            <v>-362</v>
          </cell>
          <cell r="X15">
            <v>-405</v>
          </cell>
          <cell r="Y15">
            <v>-317.07142857142856</v>
          </cell>
          <cell r="AA15">
            <v>0</v>
          </cell>
          <cell r="AB15">
            <v>-12.178571428571429</v>
          </cell>
          <cell r="AF15">
            <v>0</v>
          </cell>
          <cell r="AG15">
            <v>2.6428571428571428</v>
          </cell>
          <cell r="AL15">
            <v>-371</v>
          </cell>
          <cell r="AM15">
            <v>-345</v>
          </cell>
          <cell r="AN15">
            <v>-275.28571428571428</v>
          </cell>
          <cell r="AR15">
            <v>-733</v>
          </cell>
          <cell r="AS15">
            <v>-750</v>
          </cell>
          <cell r="AT15">
            <v>-592.35714285714289</v>
          </cell>
          <cell r="AV15">
            <v>-16.321428571428573</v>
          </cell>
          <cell r="AW15">
            <v>-74.857142857142861</v>
          </cell>
          <cell r="AX15">
            <v>-90.678571428571431</v>
          </cell>
          <cell r="AY15">
            <v>-73.642857142857139</v>
          </cell>
          <cell r="AZ15">
            <v>-27.071428571428573</v>
          </cell>
          <cell r="BA15">
            <v>-34.5</v>
          </cell>
          <cell r="BB15">
            <v>-212.03571428571428</v>
          </cell>
          <cell r="BC15">
            <v>1.5</v>
          </cell>
          <cell r="BD15">
            <v>-59.5</v>
          </cell>
          <cell r="BE15">
            <v>-5.25</v>
          </cell>
          <cell r="BJ15">
            <v>-15</v>
          </cell>
          <cell r="BK15">
            <v>-110</v>
          </cell>
          <cell r="BL15">
            <v>-100</v>
          </cell>
          <cell r="BM15">
            <v>-100</v>
          </cell>
          <cell r="BN15">
            <v>-35</v>
          </cell>
          <cell r="BO15">
            <v>-45</v>
          </cell>
          <cell r="BP15">
            <v>-225</v>
          </cell>
          <cell r="BQ15">
            <v>-40</v>
          </cell>
          <cell r="BR15">
            <v>-80</v>
          </cell>
          <cell r="BS15">
            <v>0</v>
          </cell>
          <cell r="BY15">
            <v>-6.0189285714285718</v>
          </cell>
          <cell r="CD15">
            <v>-6.0189285714285718</v>
          </cell>
        </row>
        <row r="16">
          <cell r="A16">
            <v>11</v>
          </cell>
          <cell r="B16">
            <v>0</v>
          </cell>
          <cell r="C16">
            <v>-54</v>
          </cell>
          <cell r="D16">
            <v>2</v>
          </cell>
          <cell r="E16">
            <v>-269</v>
          </cell>
          <cell r="F16">
            <v>-18</v>
          </cell>
          <cell r="G16">
            <v>-101</v>
          </cell>
          <cell r="H16">
            <v>-105</v>
          </cell>
          <cell r="I16">
            <v>-40</v>
          </cell>
          <cell r="J16">
            <v>-77</v>
          </cell>
          <cell r="K16">
            <v>-38</v>
          </cell>
          <cell r="L16">
            <v>-8</v>
          </cell>
          <cell r="M16">
            <v>-100</v>
          </cell>
          <cell r="P16">
            <v>-808</v>
          </cell>
          <cell r="S16">
            <v>-601.89285714285711</v>
          </cell>
          <cell r="T16">
            <v>-808</v>
          </cell>
          <cell r="U16">
            <v>-750</v>
          </cell>
          <cell r="V16">
            <v>-601.89285714285711</v>
          </cell>
          <cell r="W16">
            <v>-379</v>
          </cell>
          <cell r="X16">
            <v>-405</v>
          </cell>
          <cell r="Y16">
            <v>-317.07142857142856</v>
          </cell>
          <cell r="AA16">
            <v>0</v>
          </cell>
          <cell r="AB16">
            <v>-12.178571428571429</v>
          </cell>
          <cell r="AF16">
            <v>0</v>
          </cell>
          <cell r="AG16">
            <v>2.6428571428571428</v>
          </cell>
          <cell r="AL16">
            <v>-321</v>
          </cell>
          <cell r="AM16">
            <v>-345</v>
          </cell>
          <cell r="AN16">
            <v>-275.28571428571428</v>
          </cell>
          <cell r="AR16">
            <v>-700</v>
          </cell>
          <cell r="AS16">
            <v>-750</v>
          </cell>
          <cell r="AT16">
            <v>-592.35714285714289</v>
          </cell>
          <cell r="AV16">
            <v>-16.321428571428573</v>
          </cell>
          <cell r="AW16">
            <v>-74.857142857142861</v>
          </cell>
          <cell r="AX16">
            <v>-90.678571428571431</v>
          </cell>
          <cell r="AY16">
            <v>-73.642857142857139</v>
          </cell>
          <cell r="AZ16">
            <v>-27.071428571428573</v>
          </cell>
          <cell r="BA16">
            <v>-34.5</v>
          </cell>
          <cell r="BB16">
            <v>-212.03571428571428</v>
          </cell>
          <cell r="BC16">
            <v>1.5</v>
          </cell>
          <cell r="BD16">
            <v>-59.5</v>
          </cell>
          <cell r="BE16">
            <v>-5.25</v>
          </cell>
          <cell r="BJ16">
            <v>-15</v>
          </cell>
          <cell r="BK16">
            <v>-110</v>
          </cell>
          <cell r="BL16">
            <v>-100</v>
          </cell>
          <cell r="BM16">
            <v>-100</v>
          </cell>
          <cell r="BN16">
            <v>-35</v>
          </cell>
          <cell r="BO16">
            <v>-45</v>
          </cell>
          <cell r="BP16">
            <v>-225</v>
          </cell>
          <cell r="BQ16">
            <v>-40</v>
          </cell>
          <cell r="BR16">
            <v>-80</v>
          </cell>
          <cell r="BS16">
            <v>0</v>
          </cell>
          <cell r="BY16">
            <v>-6.6208214285714293</v>
          </cell>
          <cell r="CD16">
            <v>-6.6208214285714293</v>
          </cell>
        </row>
        <row r="17">
          <cell r="A17">
            <v>12</v>
          </cell>
          <cell r="B17">
            <v>46</v>
          </cell>
          <cell r="C17">
            <v>-25</v>
          </cell>
          <cell r="D17">
            <v>0</v>
          </cell>
          <cell r="E17">
            <v>-48</v>
          </cell>
          <cell r="F17">
            <v>-18</v>
          </cell>
          <cell r="G17">
            <v>-9</v>
          </cell>
          <cell r="H17">
            <v>-105</v>
          </cell>
          <cell r="I17">
            <v>-4</v>
          </cell>
          <cell r="J17">
            <v>-96</v>
          </cell>
          <cell r="K17">
            <v>-3</v>
          </cell>
          <cell r="L17">
            <v>0</v>
          </cell>
          <cell r="M17">
            <v>192</v>
          </cell>
          <cell r="P17">
            <v>-70</v>
          </cell>
          <cell r="S17">
            <v>-601.89285714285711</v>
          </cell>
          <cell r="T17">
            <v>-70</v>
          </cell>
          <cell r="U17">
            <v>-750</v>
          </cell>
          <cell r="V17">
            <v>-601.89285714285711</v>
          </cell>
          <cell r="W17">
            <v>-235</v>
          </cell>
          <cell r="X17">
            <v>-405</v>
          </cell>
          <cell r="Y17">
            <v>-317.07142857142856</v>
          </cell>
          <cell r="AA17">
            <v>0</v>
          </cell>
          <cell r="AB17">
            <v>-12.178571428571429</v>
          </cell>
          <cell r="AF17">
            <v>0</v>
          </cell>
          <cell r="AG17">
            <v>2.6428571428571428</v>
          </cell>
          <cell r="AL17">
            <v>-73</v>
          </cell>
          <cell r="AM17">
            <v>-345</v>
          </cell>
          <cell r="AN17">
            <v>-275.28571428571428</v>
          </cell>
          <cell r="AR17">
            <v>-308</v>
          </cell>
          <cell r="AS17">
            <v>-750</v>
          </cell>
          <cell r="AT17">
            <v>-592.35714285714289</v>
          </cell>
          <cell r="AV17">
            <v>-16.321428571428573</v>
          </cell>
          <cell r="AW17">
            <v>-74.857142857142861</v>
          </cell>
          <cell r="AX17">
            <v>-90.678571428571431</v>
          </cell>
          <cell r="AY17">
            <v>-73.642857142857139</v>
          </cell>
          <cell r="AZ17">
            <v>-27.071428571428573</v>
          </cell>
          <cell r="BA17">
            <v>-34.5</v>
          </cell>
          <cell r="BB17">
            <v>-212.03571428571428</v>
          </cell>
          <cell r="BC17">
            <v>1.5</v>
          </cell>
          <cell r="BD17">
            <v>-59.5</v>
          </cell>
          <cell r="BE17">
            <v>-5.25</v>
          </cell>
          <cell r="BJ17">
            <v>-15</v>
          </cell>
          <cell r="BK17">
            <v>-110</v>
          </cell>
          <cell r="BL17">
            <v>-100</v>
          </cell>
          <cell r="BM17">
            <v>-100</v>
          </cell>
          <cell r="BN17">
            <v>-35</v>
          </cell>
          <cell r="BO17">
            <v>-45</v>
          </cell>
          <cell r="BP17">
            <v>-225</v>
          </cell>
          <cell r="BQ17">
            <v>-40</v>
          </cell>
          <cell r="BR17">
            <v>-80</v>
          </cell>
          <cell r="BS17">
            <v>0</v>
          </cell>
          <cell r="BY17">
            <v>-7.2227142857142868</v>
          </cell>
          <cell r="CD17">
            <v>-7.2227142857142868</v>
          </cell>
        </row>
        <row r="18">
          <cell r="A18">
            <v>13</v>
          </cell>
          <cell r="B18">
            <v>38</v>
          </cell>
          <cell r="C18">
            <v>-69</v>
          </cell>
          <cell r="D18">
            <v>39</v>
          </cell>
          <cell r="E18">
            <v>-136</v>
          </cell>
          <cell r="F18">
            <v>-17</v>
          </cell>
          <cell r="G18">
            <v>0</v>
          </cell>
          <cell r="H18">
            <v>-105</v>
          </cell>
          <cell r="I18">
            <v>0</v>
          </cell>
          <cell r="J18">
            <v>-87</v>
          </cell>
          <cell r="K18">
            <v>0</v>
          </cell>
          <cell r="L18">
            <v>0</v>
          </cell>
          <cell r="M18">
            <v>233</v>
          </cell>
          <cell r="P18">
            <v>-104</v>
          </cell>
          <cell r="S18">
            <v>-601.89285714285711</v>
          </cell>
          <cell r="T18">
            <v>-104</v>
          </cell>
          <cell r="U18">
            <v>-750</v>
          </cell>
          <cell r="V18">
            <v>-601.89285714285711</v>
          </cell>
          <cell r="W18">
            <v>-209</v>
          </cell>
          <cell r="X18">
            <v>-405</v>
          </cell>
          <cell r="Y18">
            <v>-317.07142857142856</v>
          </cell>
          <cell r="AA18">
            <v>0</v>
          </cell>
          <cell r="AB18">
            <v>-12.178571428571429</v>
          </cell>
          <cell r="AF18">
            <v>0</v>
          </cell>
          <cell r="AG18">
            <v>2.6428571428571428</v>
          </cell>
          <cell r="AL18">
            <v>-166</v>
          </cell>
          <cell r="AM18">
            <v>-345</v>
          </cell>
          <cell r="AN18">
            <v>-275.28571428571428</v>
          </cell>
          <cell r="AR18">
            <v>-375</v>
          </cell>
          <cell r="AS18">
            <v>-750</v>
          </cell>
          <cell r="AT18">
            <v>-592.35714285714289</v>
          </cell>
          <cell r="AV18">
            <v>-16.321428571428573</v>
          </cell>
          <cell r="AW18">
            <v>-74.857142857142861</v>
          </cell>
          <cell r="AX18">
            <v>-90.678571428571431</v>
          </cell>
          <cell r="AY18">
            <v>-73.642857142857139</v>
          </cell>
          <cell r="AZ18">
            <v>-27.071428571428573</v>
          </cell>
          <cell r="BA18">
            <v>-34.5</v>
          </cell>
          <cell r="BB18">
            <v>-212.03571428571428</v>
          </cell>
          <cell r="BC18">
            <v>1.5</v>
          </cell>
          <cell r="BD18">
            <v>-59.5</v>
          </cell>
          <cell r="BE18">
            <v>-5.25</v>
          </cell>
          <cell r="BJ18">
            <v>-15</v>
          </cell>
          <cell r="BK18">
            <v>-110</v>
          </cell>
          <cell r="BL18">
            <v>-100</v>
          </cell>
          <cell r="BM18">
            <v>-100</v>
          </cell>
          <cell r="BN18">
            <v>-35</v>
          </cell>
          <cell r="BO18">
            <v>-45</v>
          </cell>
          <cell r="BP18">
            <v>-225</v>
          </cell>
          <cell r="BQ18">
            <v>-40</v>
          </cell>
          <cell r="BR18">
            <v>-80</v>
          </cell>
          <cell r="BS18">
            <v>0</v>
          </cell>
          <cell r="BY18">
            <v>-7.8246071428571442</v>
          </cell>
          <cell r="CD18">
            <v>-7.8246071428571442</v>
          </cell>
        </row>
        <row r="19">
          <cell r="A19">
            <v>14</v>
          </cell>
          <cell r="B19">
            <v>-15</v>
          </cell>
          <cell r="C19">
            <v>-71</v>
          </cell>
          <cell r="D19">
            <v>4</v>
          </cell>
          <cell r="E19">
            <v>-250</v>
          </cell>
          <cell r="F19">
            <v>-17</v>
          </cell>
          <cell r="G19">
            <v>0</v>
          </cell>
          <cell r="H19">
            <v>-91</v>
          </cell>
          <cell r="I19">
            <v>0</v>
          </cell>
          <cell r="J19">
            <v>-85</v>
          </cell>
          <cell r="K19">
            <v>0</v>
          </cell>
          <cell r="L19">
            <v>0</v>
          </cell>
          <cell r="M19">
            <v>23</v>
          </cell>
          <cell r="P19">
            <v>-502</v>
          </cell>
          <cell r="S19">
            <v>-601.89285714285711</v>
          </cell>
          <cell r="T19">
            <v>-502</v>
          </cell>
          <cell r="U19">
            <v>-750</v>
          </cell>
          <cell r="V19">
            <v>-601.89285714285711</v>
          </cell>
          <cell r="W19">
            <v>-193</v>
          </cell>
          <cell r="X19">
            <v>-405</v>
          </cell>
          <cell r="Y19">
            <v>-317.07142857142856</v>
          </cell>
          <cell r="AA19">
            <v>0</v>
          </cell>
          <cell r="AB19">
            <v>-12.178571428571429</v>
          </cell>
          <cell r="AF19">
            <v>0</v>
          </cell>
          <cell r="AG19">
            <v>2.6428571428571428</v>
          </cell>
          <cell r="AL19">
            <v>-317</v>
          </cell>
          <cell r="AM19">
            <v>-345</v>
          </cell>
          <cell r="AN19">
            <v>-275.28571428571428</v>
          </cell>
          <cell r="AR19">
            <v>-510</v>
          </cell>
          <cell r="AS19">
            <v>-750</v>
          </cell>
          <cell r="AT19">
            <v>-592.35714285714289</v>
          </cell>
          <cell r="AV19">
            <v>-16.321428571428573</v>
          </cell>
          <cell r="AW19">
            <v>-74.857142857142861</v>
          </cell>
          <cell r="AX19">
            <v>-90.678571428571431</v>
          </cell>
          <cell r="AY19">
            <v>-73.642857142857139</v>
          </cell>
          <cell r="AZ19">
            <v>-27.071428571428573</v>
          </cell>
          <cell r="BA19">
            <v>-34.5</v>
          </cell>
          <cell r="BB19">
            <v>-212.03571428571428</v>
          </cell>
          <cell r="BC19">
            <v>1.5</v>
          </cell>
          <cell r="BD19">
            <v>-59.5</v>
          </cell>
          <cell r="BE19">
            <v>-5.25</v>
          </cell>
          <cell r="BJ19">
            <v>-15</v>
          </cell>
          <cell r="BK19">
            <v>-110</v>
          </cell>
          <cell r="BL19">
            <v>-100</v>
          </cell>
          <cell r="BM19">
            <v>-100</v>
          </cell>
          <cell r="BN19">
            <v>-35</v>
          </cell>
          <cell r="BO19">
            <v>-45</v>
          </cell>
          <cell r="BP19">
            <v>-225</v>
          </cell>
          <cell r="BQ19">
            <v>-40</v>
          </cell>
          <cell r="BR19">
            <v>-80</v>
          </cell>
          <cell r="BS19">
            <v>0</v>
          </cell>
          <cell r="BY19">
            <v>-8.4265000000000008</v>
          </cell>
          <cell r="CD19">
            <v>-8.4265000000000008</v>
          </cell>
        </row>
        <row r="20">
          <cell r="A20">
            <v>15</v>
          </cell>
          <cell r="B20">
            <v>-33</v>
          </cell>
          <cell r="C20">
            <v>-38</v>
          </cell>
          <cell r="D20">
            <v>81</v>
          </cell>
          <cell r="E20">
            <v>-256</v>
          </cell>
          <cell r="F20">
            <v>-17</v>
          </cell>
          <cell r="G20">
            <v>-87</v>
          </cell>
          <cell r="H20">
            <v>-92</v>
          </cell>
          <cell r="I20">
            <v>-28</v>
          </cell>
          <cell r="J20">
            <v>-78</v>
          </cell>
          <cell r="K20">
            <v>-29</v>
          </cell>
          <cell r="L20">
            <v>0</v>
          </cell>
          <cell r="M20">
            <v>290</v>
          </cell>
          <cell r="P20">
            <v>-287</v>
          </cell>
          <cell r="S20">
            <v>-601.89285714285711</v>
          </cell>
          <cell r="T20">
            <v>-287</v>
          </cell>
          <cell r="U20">
            <v>-750</v>
          </cell>
          <cell r="V20">
            <v>-601.89285714285711</v>
          </cell>
          <cell r="W20">
            <v>-331</v>
          </cell>
          <cell r="X20">
            <v>-405</v>
          </cell>
          <cell r="Y20">
            <v>-317.07142857142856</v>
          </cell>
          <cell r="AA20">
            <v>0</v>
          </cell>
          <cell r="AB20">
            <v>-12.178571428571429</v>
          </cell>
          <cell r="AF20">
            <v>0</v>
          </cell>
          <cell r="AG20">
            <v>2.6428571428571428</v>
          </cell>
          <cell r="AL20">
            <v>-213</v>
          </cell>
          <cell r="AM20">
            <v>-345</v>
          </cell>
          <cell r="AN20">
            <v>-275.28571428571428</v>
          </cell>
          <cell r="AR20">
            <v>-544</v>
          </cell>
          <cell r="AS20">
            <v>-750</v>
          </cell>
          <cell r="AT20">
            <v>-592.35714285714289</v>
          </cell>
          <cell r="AV20">
            <v>-16.321428571428573</v>
          </cell>
          <cell r="AW20">
            <v>-74.857142857142861</v>
          </cell>
          <cell r="AX20">
            <v>-90.678571428571431</v>
          </cell>
          <cell r="AY20">
            <v>-73.642857142857139</v>
          </cell>
          <cell r="AZ20">
            <v>-27.071428571428573</v>
          </cell>
          <cell r="BA20">
            <v>-34.5</v>
          </cell>
          <cell r="BB20">
            <v>-212.03571428571428</v>
          </cell>
          <cell r="BC20">
            <v>1.5</v>
          </cell>
          <cell r="BD20">
            <v>-59.5</v>
          </cell>
          <cell r="BE20">
            <v>-5.25</v>
          </cell>
          <cell r="BJ20">
            <v>-15</v>
          </cell>
          <cell r="BK20">
            <v>-110</v>
          </cell>
          <cell r="BL20">
            <v>-100</v>
          </cell>
          <cell r="BM20">
            <v>-100</v>
          </cell>
          <cell r="BN20">
            <v>-35</v>
          </cell>
          <cell r="BO20">
            <v>-45</v>
          </cell>
          <cell r="BP20">
            <v>-225</v>
          </cell>
          <cell r="BQ20">
            <v>-40</v>
          </cell>
          <cell r="BR20">
            <v>-80</v>
          </cell>
          <cell r="BS20">
            <v>0</v>
          </cell>
          <cell r="BY20">
            <v>-9.0283928571428582</v>
          </cell>
          <cell r="CD20">
            <v>-9.0283928571428582</v>
          </cell>
        </row>
        <row r="21">
          <cell r="A21">
            <v>16</v>
          </cell>
          <cell r="B21">
            <v>-77</v>
          </cell>
          <cell r="C21">
            <v>-22</v>
          </cell>
          <cell r="D21">
            <v>-18</v>
          </cell>
          <cell r="E21">
            <v>-260</v>
          </cell>
          <cell r="F21">
            <v>-17</v>
          </cell>
          <cell r="G21">
            <v>-118</v>
          </cell>
          <cell r="H21">
            <v>-93</v>
          </cell>
          <cell r="I21">
            <v>-45</v>
          </cell>
          <cell r="J21">
            <v>-78</v>
          </cell>
          <cell r="K21">
            <v>-41</v>
          </cell>
          <cell r="L21">
            <v>0</v>
          </cell>
          <cell r="M21">
            <v>271</v>
          </cell>
          <cell r="P21">
            <v>-498</v>
          </cell>
          <cell r="S21">
            <v>-601.89285714285711</v>
          </cell>
          <cell r="T21">
            <v>-498</v>
          </cell>
          <cell r="U21">
            <v>-750</v>
          </cell>
          <cell r="V21">
            <v>-601.89285714285711</v>
          </cell>
          <cell r="W21">
            <v>-392</v>
          </cell>
          <cell r="X21">
            <v>-405</v>
          </cell>
          <cell r="Y21">
            <v>-317.07142857142856</v>
          </cell>
          <cell r="AA21">
            <v>0</v>
          </cell>
          <cell r="AB21">
            <v>-12.178571428571429</v>
          </cell>
          <cell r="AF21">
            <v>0</v>
          </cell>
          <cell r="AG21">
            <v>2.6428571428571428</v>
          </cell>
          <cell r="AL21">
            <v>-300</v>
          </cell>
          <cell r="AM21">
            <v>-345</v>
          </cell>
          <cell r="AN21">
            <v>-275.28571428571428</v>
          </cell>
          <cell r="AR21">
            <v>-692</v>
          </cell>
          <cell r="AS21">
            <v>-750</v>
          </cell>
          <cell r="AT21">
            <v>-592.35714285714289</v>
          </cell>
          <cell r="AV21">
            <v>-16.321428571428573</v>
          </cell>
          <cell r="AW21">
            <v>-74.857142857142861</v>
          </cell>
          <cell r="AX21">
            <v>-90.678571428571431</v>
          </cell>
          <cell r="AY21">
            <v>-73.642857142857139</v>
          </cell>
          <cell r="AZ21">
            <v>-27.071428571428573</v>
          </cell>
          <cell r="BA21">
            <v>-34.5</v>
          </cell>
          <cell r="BB21">
            <v>-212.03571428571428</v>
          </cell>
          <cell r="BC21">
            <v>1.5</v>
          </cell>
          <cell r="BD21">
            <v>-59.5</v>
          </cell>
          <cell r="BE21">
            <v>-5.25</v>
          </cell>
          <cell r="BJ21">
            <v>-15</v>
          </cell>
          <cell r="BK21">
            <v>-110</v>
          </cell>
          <cell r="BL21">
            <v>-100</v>
          </cell>
          <cell r="BM21">
            <v>-100</v>
          </cell>
          <cell r="BN21">
            <v>-35</v>
          </cell>
          <cell r="BO21">
            <v>-45</v>
          </cell>
          <cell r="BP21">
            <v>-225</v>
          </cell>
          <cell r="BQ21">
            <v>-40</v>
          </cell>
          <cell r="BR21">
            <v>-80</v>
          </cell>
          <cell r="BS21">
            <v>0</v>
          </cell>
          <cell r="BY21">
            <v>-9.6302857142857157</v>
          </cell>
          <cell r="CD21">
            <v>-9.6302857142857157</v>
          </cell>
        </row>
        <row r="22">
          <cell r="A22">
            <v>17</v>
          </cell>
          <cell r="B22">
            <v>-129</v>
          </cell>
          <cell r="C22">
            <v>-75</v>
          </cell>
          <cell r="D22">
            <v>-46</v>
          </cell>
          <cell r="E22">
            <v>-500</v>
          </cell>
          <cell r="F22">
            <v>-29</v>
          </cell>
          <cell r="G22">
            <v>-113</v>
          </cell>
          <cell r="H22">
            <v>-119</v>
          </cell>
          <cell r="I22">
            <v>-46</v>
          </cell>
          <cell r="J22">
            <v>-80</v>
          </cell>
          <cell r="K22">
            <v>-40</v>
          </cell>
          <cell r="L22">
            <v>0</v>
          </cell>
          <cell r="M22">
            <v>-244</v>
          </cell>
          <cell r="P22">
            <v>-1421</v>
          </cell>
          <cell r="S22">
            <v>-601.89285714285711</v>
          </cell>
          <cell r="T22">
            <v>-1421</v>
          </cell>
          <cell r="U22">
            <v>-750</v>
          </cell>
          <cell r="V22">
            <v>-601.89285714285711</v>
          </cell>
          <cell r="W22">
            <v>-427</v>
          </cell>
          <cell r="X22">
            <v>-405</v>
          </cell>
          <cell r="Y22">
            <v>-317.07142857142856</v>
          </cell>
          <cell r="AA22">
            <v>0</v>
          </cell>
          <cell r="AB22">
            <v>-12.178571428571429</v>
          </cell>
          <cell r="AF22">
            <v>0</v>
          </cell>
          <cell r="AG22">
            <v>2.6428571428571428</v>
          </cell>
          <cell r="AL22">
            <v>-621</v>
          </cell>
          <cell r="AM22">
            <v>-345</v>
          </cell>
          <cell r="AN22">
            <v>-275.28571428571428</v>
          </cell>
          <cell r="AR22">
            <v>-1048</v>
          </cell>
          <cell r="AS22">
            <v>-750</v>
          </cell>
          <cell r="AT22">
            <v>-592.35714285714289</v>
          </cell>
          <cell r="AV22">
            <v>-16.321428571428573</v>
          </cell>
          <cell r="AW22">
            <v>-74.857142857142861</v>
          </cell>
          <cell r="AX22">
            <v>-90.678571428571431</v>
          </cell>
          <cell r="AY22">
            <v>-73.642857142857139</v>
          </cell>
          <cell r="AZ22">
            <v>-27.071428571428573</v>
          </cell>
          <cell r="BA22">
            <v>-34.5</v>
          </cell>
          <cell r="BB22">
            <v>-212.03571428571428</v>
          </cell>
          <cell r="BC22">
            <v>1.5</v>
          </cell>
          <cell r="BD22">
            <v>-59.5</v>
          </cell>
          <cell r="BE22">
            <v>-5.25</v>
          </cell>
          <cell r="BJ22">
            <v>-15</v>
          </cell>
          <cell r="BK22">
            <v>-110</v>
          </cell>
          <cell r="BL22">
            <v>-100</v>
          </cell>
          <cell r="BM22">
            <v>-100</v>
          </cell>
          <cell r="BN22">
            <v>-35</v>
          </cell>
          <cell r="BO22">
            <v>-45</v>
          </cell>
          <cell r="BP22">
            <v>-225</v>
          </cell>
          <cell r="BQ22">
            <v>-40</v>
          </cell>
          <cell r="BR22">
            <v>-80</v>
          </cell>
          <cell r="BS22">
            <v>0</v>
          </cell>
          <cell r="BY22">
            <v>-10.232178571428573</v>
          </cell>
          <cell r="CD22">
            <v>-10.232178571428573</v>
          </cell>
        </row>
        <row r="23">
          <cell r="A23">
            <v>18</v>
          </cell>
          <cell r="B23">
            <v>-55</v>
          </cell>
          <cell r="C23">
            <v>-71</v>
          </cell>
          <cell r="D23">
            <v>-51</v>
          </cell>
          <cell r="E23">
            <v>-397</v>
          </cell>
          <cell r="F23">
            <v>-29</v>
          </cell>
          <cell r="G23">
            <v>-122</v>
          </cell>
          <cell r="H23">
            <v>-113</v>
          </cell>
          <cell r="I23">
            <v>-46</v>
          </cell>
          <cell r="J23">
            <v>-80</v>
          </cell>
          <cell r="K23">
            <v>-43</v>
          </cell>
          <cell r="L23">
            <v>0</v>
          </cell>
          <cell r="M23">
            <v>-44</v>
          </cell>
          <cell r="P23">
            <v>-1051</v>
          </cell>
          <cell r="S23">
            <v>-601.89285714285711</v>
          </cell>
          <cell r="T23">
            <v>-1051</v>
          </cell>
          <cell r="U23">
            <v>-750</v>
          </cell>
          <cell r="V23">
            <v>-601.89285714285711</v>
          </cell>
          <cell r="W23">
            <v>-433</v>
          </cell>
          <cell r="X23">
            <v>-405</v>
          </cell>
          <cell r="Y23">
            <v>-317.07142857142856</v>
          </cell>
          <cell r="AA23">
            <v>0</v>
          </cell>
          <cell r="AB23">
            <v>-12.178571428571429</v>
          </cell>
          <cell r="AF23">
            <v>0</v>
          </cell>
          <cell r="AG23">
            <v>2.6428571428571428</v>
          </cell>
          <cell r="AL23">
            <v>-519</v>
          </cell>
          <cell r="AM23">
            <v>-345</v>
          </cell>
          <cell r="AN23">
            <v>-275.28571428571428</v>
          </cell>
          <cell r="AR23">
            <v>-952</v>
          </cell>
          <cell r="AS23">
            <v>-750</v>
          </cell>
          <cell r="AT23">
            <v>-592.35714285714289</v>
          </cell>
          <cell r="AV23">
            <v>-16.321428571428573</v>
          </cell>
          <cell r="AW23">
            <v>-74.857142857142861</v>
          </cell>
          <cell r="AX23">
            <v>-90.678571428571431</v>
          </cell>
          <cell r="AY23">
            <v>-73.642857142857139</v>
          </cell>
          <cell r="AZ23">
            <v>-27.071428571428573</v>
          </cell>
          <cell r="BA23">
            <v>-34.5</v>
          </cell>
          <cell r="BB23">
            <v>-212.03571428571428</v>
          </cell>
          <cell r="BC23">
            <v>1.5</v>
          </cell>
          <cell r="BD23">
            <v>-59.5</v>
          </cell>
          <cell r="BE23">
            <v>-5.25</v>
          </cell>
          <cell r="BJ23">
            <v>-15</v>
          </cell>
          <cell r="BK23">
            <v>-110</v>
          </cell>
          <cell r="BL23">
            <v>-100</v>
          </cell>
          <cell r="BM23">
            <v>-100</v>
          </cell>
          <cell r="BN23">
            <v>-35</v>
          </cell>
          <cell r="BO23">
            <v>-45</v>
          </cell>
          <cell r="BP23">
            <v>-225</v>
          </cell>
          <cell r="BQ23">
            <v>-40</v>
          </cell>
          <cell r="BR23">
            <v>-80</v>
          </cell>
          <cell r="BS23">
            <v>0</v>
          </cell>
          <cell r="BY23">
            <v>-10.834071428571431</v>
          </cell>
          <cell r="CD23">
            <v>-10.834071428571431</v>
          </cell>
        </row>
        <row r="24">
          <cell r="A24">
            <v>19</v>
          </cell>
          <cell r="B24">
            <v>88</v>
          </cell>
          <cell r="C24">
            <v>-68</v>
          </cell>
          <cell r="D24">
            <v>-5</v>
          </cell>
          <cell r="E24">
            <v>-225</v>
          </cell>
          <cell r="F24">
            <v>-29</v>
          </cell>
          <cell r="G24">
            <v>-88</v>
          </cell>
          <cell r="H24">
            <v>-9</v>
          </cell>
          <cell r="I24">
            <v>-50</v>
          </cell>
          <cell r="J24">
            <v>-6</v>
          </cell>
          <cell r="K24">
            <v>-37</v>
          </cell>
          <cell r="L24">
            <v>0</v>
          </cell>
          <cell r="M24">
            <v>114</v>
          </cell>
          <cell r="P24">
            <v>-315</v>
          </cell>
          <cell r="U24">
            <v>-750</v>
          </cell>
          <cell r="W24">
            <v>-219</v>
          </cell>
          <cell r="X24">
            <v>-405</v>
          </cell>
          <cell r="Y24">
            <v>-317.07142857142856</v>
          </cell>
          <cell r="AA24">
            <v>0</v>
          </cell>
          <cell r="AB24">
            <v>-12.178571428571429</v>
          </cell>
          <cell r="AF24">
            <v>0</v>
          </cell>
          <cell r="AG24">
            <v>2.6428571428571428</v>
          </cell>
          <cell r="AM24">
            <v>-345</v>
          </cell>
          <cell r="AS24">
            <v>-750</v>
          </cell>
          <cell r="AV24">
            <v>-16.321428571428573</v>
          </cell>
          <cell r="AW24">
            <v>-74.857142857142861</v>
          </cell>
          <cell r="AX24">
            <v>-90.678571428571431</v>
          </cell>
          <cell r="AY24">
            <v>-73.642857142857139</v>
          </cell>
          <cell r="AZ24">
            <v>-27.071428571428573</v>
          </cell>
          <cell r="BA24">
            <v>-34.5</v>
          </cell>
          <cell r="BB24">
            <v>-212.03571428571428</v>
          </cell>
          <cell r="BC24">
            <v>1.5</v>
          </cell>
          <cell r="BD24">
            <v>-59.5</v>
          </cell>
          <cell r="BE24">
            <v>-5.25</v>
          </cell>
          <cell r="BJ24">
            <v>-15</v>
          </cell>
          <cell r="BK24">
            <v>-110</v>
          </cell>
          <cell r="BL24">
            <v>-100</v>
          </cell>
          <cell r="BM24">
            <v>-100</v>
          </cell>
          <cell r="BN24">
            <v>-35</v>
          </cell>
          <cell r="BO24">
            <v>-45</v>
          </cell>
          <cell r="BP24">
            <v>-225</v>
          </cell>
          <cell r="BQ24">
            <v>-40</v>
          </cell>
          <cell r="BR24">
            <v>-80</v>
          </cell>
          <cell r="BS24">
            <v>0</v>
          </cell>
          <cell r="BY24">
            <v>-11.435964285714288</v>
          </cell>
          <cell r="CD24">
            <v>-11.435964285714288</v>
          </cell>
        </row>
        <row r="25">
          <cell r="A25">
            <v>20</v>
          </cell>
          <cell r="B25">
            <v>52</v>
          </cell>
          <cell r="C25">
            <v>-70</v>
          </cell>
          <cell r="D25">
            <v>36</v>
          </cell>
          <cell r="E25">
            <v>-221</v>
          </cell>
          <cell r="F25">
            <v>-27</v>
          </cell>
          <cell r="G25">
            <v>-117</v>
          </cell>
          <cell r="H25">
            <v>0</v>
          </cell>
          <cell r="I25">
            <v>-50</v>
          </cell>
          <cell r="J25">
            <v>0</v>
          </cell>
          <cell r="K25">
            <v>-42</v>
          </cell>
          <cell r="L25">
            <v>0</v>
          </cell>
          <cell r="M25">
            <v>79</v>
          </cell>
          <cell r="P25">
            <v>-360</v>
          </cell>
          <cell r="U25">
            <v>-750</v>
          </cell>
          <cell r="W25">
            <v>-236</v>
          </cell>
          <cell r="X25">
            <v>-405</v>
          </cell>
          <cell r="Y25">
            <v>-317.07142857142856</v>
          </cell>
          <cell r="AA25">
            <v>0</v>
          </cell>
          <cell r="AB25">
            <v>-12.178571428571429</v>
          </cell>
          <cell r="AF25">
            <v>0</v>
          </cell>
          <cell r="AG25">
            <v>2.6428571428571428</v>
          </cell>
          <cell r="AM25">
            <v>-345</v>
          </cell>
          <cell r="AS25">
            <v>-750</v>
          </cell>
          <cell r="AV25">
            <v>-16.321428571428573</v>
          </cell>
          <cell r="AW25">
            <v>-74.857142857142861</v>
          </cell>
          <cell r="AX25">
            <v>-90.678571428571431</v>
          </cell>
          <cell r="AY25">
            <v>-73.642857142857139</v>
          </cell>
          <cell r="AZ25">
            <v>-27.071428571428573</v>
          </cell>
          <cell r="BA25">
            <v>-34.5</v>
          </cell>
          <cell r="BB25">
            <v>-212.03571428571428</v>
          </cell>
          <cell r="BC25">
            <v>1.5</v>
          </cell>
          <cell r="BD25">
            <v>-59.5</v>
          </cell>
          <cell r="BE25">
            <v>-5.25</v>
          </cell>
          <cell r="BJ25">
            <v>-15</v>
          </cell>
          <cell r="BK25">
            <v>-110</v>
          </cell>
          <cell r="BL25">
            <v>-100</v>
          </cell>
          <cell r="BM25">
            <v>-100</v>
          </cell>
          <cell r="BN25">
            <v>-35</v>
          </cell>
          <cell r="BO25">
            <v>-45</v>
          </cell>
          <cell r="BP25">
            <v>-225</v>
          </cell>
          <cell r="BQ25">
            <v>-40</v>
          </cell>
          <cell r="BR25">
            <v>-80</v>
          </cell>
          <cell r="BS25">
            <v>0</v>
          </cell>
          <cell r="BY25">
            <v>-12.037857142857145</v>
          </cell>
          <cell r="CD25">
            <v>-12.037857142857145</v>
          </cell>
        </row>
        <row r="26">
          <cell r="A26">
            <v>21</v>
          </cell>
          <cell r="B26">
            <v>3</v>
          </cell>
          <cell r="C26">
            <v>-70</v>
          </cell>
          <cell r="D26">
            <v>103</v>
          </cell>
          <cell r="E26">
            <v>-225</v>
          </cell>
          <cell r="F26">
            <v>-26</v>
          </cell>
          <cell r="G26">
            <v>-120</v>
          </cell>
          <cell r="H26">
            <v>0</v>
          </cell>
          <cell r="I26">
            <v>-50</v>
          </cell>
          <cell r="J26">
            <v>0</v>
          </cell>
          <cell r="K26">
            <v>-44</v>
          </cell>
          <cell r="L26">
            <v>0</v>
          </cell>
          <cell r="M26">
            <v>114</v>
          </cell>
          <cell r="P26">
            <v>-315</v>
          </cell>
          <cell r="U26">
            <v>-750</v>
          </cell>
          <cell r="W26">
            <v>-240</v>
          </cell>
          <cell r="X26">
            <v>-405</v>
          </cell>
          <cell r="Y26">
            <v>-317.07142857142856</v>
          </cell>
          <cell r="AA26">
            <v>0</v>
          </cell>
          <cell r="AB26">
            <v>-12.178571428571429</v>
          </cell>
          <cell r="AF26">
            <v>0</v>
          </cell>
          <cell r="AG26">
            <v>2.6428571428571428</v>
          </cell>
          <cell r="AM26">
            <v>-345</v>
          </cell>
          <cell r="AS26">
            <v>-750</v>
          </cell>
          <cell r="AV26">
            <v>-16.321428571428573</v>
          </cell>
          <cell r="AW26">
            <v>-74.857142857142861</v>
          </cell>
          <cell r="AX26">
            <v>-90.678571428571431</v>
          </cell>
          <cell r="AY26">
            <v>-73.642857142857139</v>
          </cell>
          <cell r="AZ26">
            <v>-27.071428571428573</v>
          </cell>
          <cell r="BA26">
            <v>-34.5</v>
          </cell>
          <cell r="BB26">
            <v>-212.03571428571428</v>
          </cell>
          <cell r="BC26">
            <v>1.5</v>
          </cell>
          <cell r="BD26">
            <v>-59.5</v>
          </cell>
          <cell r="BE26">
            <v>-5.25</v>
          </cell>
          <cell r="BJ26">
            <v>-15</v>
          </cell>
          <cell r="BK26">
            <v>-110</v>
          </cell>
          <cell r="BL26">
            <v>-100</v>
          </cell>
          <cell r="BM26">
            <v>-100</v>
          </cell>
          <cell r="BN26">
            <v>-35</v>
          </cell>
          <cell r="BO26">
            <v>-45</v>
          </cell>
          <cell r="BP26">
            <v>-225</v>
          </cell>
          <cell r="BQ26">
            <v>-40</v>
          </cell>
          <cell r="BR26">
            <v>-80</v>
          </cell>
          <cell r="BS26">
            <v>0</v>
          </cell>
          <cell r="BY26">
            <v>-12.639750000000003</v>
          </cell>
          <cell r="CD26">
            <v>-12.639750000000003</v>
          </cell>
        </row>
        <row r="27">
          <cell r="A27">
            <v>22</v>
          </cell>
          <cell r="B27">
            <v>4</v>
          </cell>
          <cell r="C27">
            <v>-62</v>
          </cell>
          <cell r="D27">
            <v>3</v>
          </cell>
          <cell r="E27">
            <v>-225</v>
          </cell>
          <cell r="F27">
            <v>-27</v>
          </cell>
          <cell r="G27">
            <v>-116</v>
          </cell>
          <cell r="H27">
            <v>-92</v>
          </cell>
          <cell r="I27">
            <v>-48</v>
          </cell>
          <cell r="J27">
            <v>-68</v>
          </cell>
          <cell r="K27">
            <v>-43</v>
          </cell>
          <cell r="L27">
            <v>0</v>
          </cell>
          <cell r="M27">
            <v>225</v>
          </cell>
          <cell r="P27">
            <v>-449</v>
          </cell>
          <cell r="U27">
            <v>-750</v>
          </cell>
          <cell r="W27">
            <v>-394</v>
          </cell>
          <cell r="X27">
            <v>-405</v>
          </cell>
          <cell r="Y27">
            <v>-317.07142857142856</v>
          </cell>
          <cell r="AA27">
            <v>0</v>
          </cell>
          <cell r="AB27">
            <v>-12.178571428571429</v>
          </cell>
          <cell r="AF27">
            <v>0</v>
          </cell>
          <cell r="AG27">
            <v>2.6428571428571428</v>
          </cell>
          <cell r="AM27">
            <v>-345</v>
          </cell>
          <cell r="AS27">
            <v>-750</v>
          </cell>
          <cell r="AV27">
            <v>-16.321428571428573</v>
          </cell>
          <cell r="AW27">
            <v>-74.857142857142861</v>
          </cell>
          <cell r="AX27">
            <v>-90.678571428571431</v>
          </cell>
          <cell r="AY27">
            <v>-73.642857142857139</v>
          </cell>
          <cell r="AZ27">
            <v>-27.071428571428573</v>
          </cell>
          <cell r="BA27">
            <v>-34.5</v>
          </cell>
          <cell r="BB27">
            <v>-212.03571428571428</v>
          </cell>
          <cell r="BC27">
            <v>1.5</v>
          </cell>
          <cell r="BD27">
            <v>-59.5</v>
          </cell>
          <cell r="BE27">
            <v>-5.25</v>
          </cell>
          <cell r="BJ27">
            <v>-15</v>
          </cell>
          <cell r="BK27">
            <v>-110</v>
          </cell>
          <cell r="BL27">
            <v>-100</v>
          </cell>
          <cell r="BM27">
            <v>-100</v>
          </cell>
          <cell r="BN27">
            <v>-35</v>
          </cell>
          <cell r="BO27">
            <v>-45</v>
          </cell>
          <cell r="BP27">
            <v>-225</v>
          </cell>
          <cell r="BQ27">
            <v>-40</v>
          </cell>
          <cell r="BR27">
            <v>-80</v>
          </cell>
          <cell r="BS27">
            <v>0</v>
          </cell>
          <cell r="BY27">
            <v>-13.24164285714286</v>
          </cell>
          <cell r="CD27">
            <v>-13.24164285714286</v>
          </cell>
        </row>
        <row r="28">
          <cell r="A28">
            <v>23</v>
          </cell>
          <cell r="B28">
            <v>0</v>
          </cell>
          <cell r="C28">
            <v>-55</v>
          </cell>
          <cell r="D28">
            <v>-21</v>
          </cell>
          <cell r="E28">
            <v>-225</v>
          </cell>
          <cell r="F28">
            <v>-26</v>
          </cell>
          <cell r="G28">
            <v>-81</v>
          </cell>
          <cell r="H28">
            <v>-95</v>
          </cell>
          <cell r="I28">
            <v>-46</v>
          </cell>
          <cell r="J28">
            <v>-75</v>
          </cell>
          <cell r="K28">
            <v>-37</v>
          </cell>
          <cell r="L28">
            <v>-39</v>
          </cell>
          <cell r="M28">
            <v>69</v>
          </cell>
          <cell r="P28">
            <v>-631</v>
          </cell>
          <cell r="U28">
            <v>-750</v>
          </cell>
          <cell r="W28">
            <v>-360</v>
          </cell>
          <cell r="X28">
            <v>-405</v>
          </cell>
          <cell r="Y28">
            <v>-317.07142857142856</v>
          </cell>
          <cell r="AA28">
            <v>0</v>
          </cell>
          <cell r="AB28">
            <v>-12.178571428571429</v>
          </cell>
          <cell r="AF28">
            <v>0</v>
          </cell>
          <cell r="AG28">
            <v>2.6428571428571428</v>
          </cell>
          <cell r="AM28">
            <v>-345</v>
          </cell>
          <cell r="AS28">
            <v>-750</v>
          </cell>
          <cell r="AV28">
            <v>-16.321428571428573</v>
          </cell>
          <cell r="AW28">
            <v>-74.857142857142861</v>
          </cell>
          <cell r="AX28">
            <v>-90.678571428571431</v>
          </cell>
          <cell r="AY28">
            <v>-73.642857142857139</v>
          </cell>
          <cell r="AZ28">
            <v>-27.071428571428573</v>
          </cell>
          <cell r="BA28">
            <v>-34.5</v>
          </cell>
          <cell r="BB28">
            <v>-212.03571428571428</v>
          </cell>
          <cell r="BC28">
            <v>1.5</v>
          </cell>
          <cell r="BD28">
            <v>-59.5</v>
          </cell>
          <cell r="BE28">
            <v>-5.25</v>
          </cell>
          <cell r="BJ28">
            <v>-15</v>
          </cell>
          <cell r="BK28">
            <v>-110</v>
          </cell>
          <cell r="BL28">
            <v>-100</v>
          </cell>
          <cell r="BM28">
            <v>-100</v>
          </cell>
          <cell r="BN28">
            <v>-35</v>
          </cell>
          <cell r="BO28">
            <v>-45</v>
          </cell>
          <cell r="BP28">
            <v>-225</v>
          </cell>
          <cell r="BQ28">
            <v>-40</v>
          </cell>
          <cell r="BR28">
            <v>-80</v>
          </cell>
          <cell r="BS28">
            <v>0</v>
          </cell>
          <cell r="BY28">
            <v>-13.843535714285718</v>
          </cell>
          <cell r="CD28">
            <v>-13.843535714285718</v>
          </cell>
        </row>
        <row r="29">
          <cell r="A29">
            <v>24</v>
          </cell>
          <cell r="B29">
            <v>0</v>
          </cell>
          <cell r="C29">
            <v>-54</v>
          </cell>
          <cell r="D29">
            <v>33</v>
          </cell>
          <cell r="E29">
            <v>-225</v>
          </cell>
          <cell r="F29">
            <v>-26</v>
          </cell>
          <cell r="G29">
            <v>-111</v>
          </cell>
          <cell r="H29">
            <v>-95</v>
          </cell>
          <cell r="I29">
            <v>-44</v>
          </cell>
          <cell r="J29">
            <v>-75</v>
          </cell>
          <cell r="K29">
            <v>-43</v>
          </cell>
          <cell r="L29">
            <v>0</v>
          </cell>
          <cell r="M29">
            <v>297</v>
          </cell>
          <cell r="P29">
            <v>-343</v>
          </cell>
          <cell r="U29">
            <v>-750</v>
          </cell>
          <cell r="W29">
            <v>-394</v>
          </cell>
          <cell r="X29">
            <v>-405</v>
          </cell>
          <cell r="Y29">
            <v>-317.07142857142856</v>
          </cell>
          <cell r="AA29">
            <v>0</v>
          </cell>
          <cell r="AB29">
            <v>-12.178571428571429</v>
          </cell>
          <cell r="AF29">
            <v>0</v>
          </cell>
          <cell r="AG29">
            <v>2.6428571428571428</v>
          </cell>
          <cell r="AM29">
            <v>-345</v>
          </cell>
          <cell r="AS29">
            <v>-750</v>
          </cell>
          <cell r="AV29">
            <v>-16.321428571428573</v>
          </cell>
          <cell r="AW29">
            <v>-74.857142857142861</v>
          </cell>
          <cell r="AX29">
            <v>-90.678571428571431</v>
          </cell>
          <cell r="AY29">
            <v>-73.642857142857139</v>
          </cell>
          <cell r="AZ29">
            <v>-27.071428571428573</v>
          </cell>
          <cell r="BA29">
            <v>-34.5</v>
          </cell>
          <cell r="BB29">
            <v>-212.03571428571428</v>
          </cell>
          <cell r="BC29">
            <v>1.5</v>
          </cell>
          <cell r="BD29">
            <v>-59.5</v>
          </cell>
          <cell r="BE29">
            <v>-5.25</v>
          </cell>
          <cell r="BJ29">
            <v>-15</v>
          </cell>
          <cell r="BK29">
            <v>-110</v>
          </cell>
          <cell r="BL29">
            <v>-100</v>
          </cell>
          <cell r="BM29">
            <v>-100</v>
          </cell>
          <cell r="BN29">
            <v>-35</v>
          </cell>
          <cell r="BO29">
            <v>-45</v>
          </cell>
          <cell r="BP29">
            <v>-225</v>
          </cell>
          <cell r="BQ29">
            <v>-40</v>
          </cell>
          <cell r="BR29">
            <v>-80</v>
          </cell>
          <cell r="BS29">
            <v>0</v>
          </cell>
          <cell r="BY29">
            <v>-14.445428571428575</v>
          </cell>
          <cell r="CD29">
            <v>-14.445428571428575</v>
          </cell>
        </row>
        <row r="30">
          <cell r="A30">
            <v>25</v>
          </cell>
          <cell r="B30">
            <v>0</v>
          </cell>
          <cell r="C30">
            <v>-57</v>
          </cell>
          <cell r="D30">
            <v>0</v>
          </cell>
          <cell r="E30">
            <v>-225</v>
          </cell>
          <cell r="F30">
            <v>-20</v>
          </cell>
          <cell r="G30">
            <v>-109</v>
          </cell>
          <cell r="H30">
            <v>-95</v>
          </cell>
          <cell r="I30">
            <v>-43</v>
          </cell>
          <cell r="J30">
            <v>-75</v>
          </cell>
          <cell r="K30">
            <v>-43</v>
          </cell>
          <cell r="L30">
            <v>0</v>
          </cell>
          <cell r="M30">
            <v>152</v>
          </cell>
          <cell r="P30">
            <v>-515</v>
          </cell>
          <cell r="U30">
            <v>-750</v>
          </cell>
          <cell r="W30">
            <v>-385</v>
          </cell>
          <cell r="X30">
            <v>-405</v>
          </cell>
          <cell r="Y30">
            <v>-317.07142857142856</v>
          </cell>
          <cell r="AA30">
            <v>0</v>
          </cell>
          <cell r="AB30">
            <v>-12.178571428571429</v>
          </cell>
          <cell r="AF30">
            <v>0</v>
          </cell>
          <cell r="AG30">
            <v>2.6428571428571428</v>
          </cell>
          <cell r="AM30">
            <v>-345</v>
          </cell>
          <cell r="AS30">
            <v>-750</v>
          </cell>
          <cell r="AV30">
            <v>-16.321428571428573</v>
          </cell>
          <cell r="AW30">
            <v>-74.857142857142861</v>
          </cell>
          <cell r="AX30">
            <v>-90.678571428571431</v>
          </cell>
          <cell r="BC30">
            <v>1.5</v>
          </cell>
          <cell r="BJ30">
            <v>-15</v>
          </cell>
          <cell r="BK30">
            <v>-110</v>
          </cell>
          <cell r="BL30">
            <v>-100</v>
          </cell>
          <cell r="BM30">
            <v>-100</v>
          </cell>
          <cell r="BN30">
            <v>-35</v>
          </cell>
          <cell r="BO30">
            <v>-45</v>
          </cell>
          <cell r="BP30">
            <v>-225</v>
          </cell>
          <cell r="BQ30">
            <v>-40</v>
          </cell>
          <cell r="BR30">
            <v>-80</v>
          </cell>
          <cell r="BS30">
            <v>0</v>
          </cell>
          <cell r="BY30">
            <v>-15.047321428571433</v>
          </cell>
          <cell r="CD30">
            <v>-15.047321428571433</v>
          </cell>
        </row>
        <row r="31">
          <cell r="A31">
            <v>26</v>
          </cell>
          <cell r="B31">
            <v>0</v>
          </cell>
          <cell r="C31">
            <v>-27</v>
          </cell>
          <cell r="D31">
            <v>1</v>
          </cell>
          <cell r="E31">
            <v>-138</v>
          </cell>
          <cell r="F31">
            <v>-20</v>
          </cell>
          <cell r="G31">
            <v>0</v>
          </cell>
          <cell r="H31">
            <v>-94</v>
          </cell>
          <cell r="I31">
            <v>-42</v>
          </cell>
          <cell r="J31">
            <v>-75</v>
          </cell>
          <cell r="K31">
            <v>0</v>
          </cell>
          <cell r="L31">
            <v>36</v>
          </cell>
          <cell r="M31">
            <v>290</v>
          </cell>
          <cell r="P31">
            <v>-69</v>
          </cell>
          <cell r="U31">
            <v>-750</v>
          </cell>
          <cell r="W31">
            <v>-231</v>
          </cell>
          <cell r="X31">
            <v>-405</v>
          </cell>
          <cell r="Y31">
            <v>-317.07142857142856</v>
          </cell>
          <cell r="AA31">
            <v>0</v>
          </cell>
          <cell r="AF31">
            <v>0</v>
          </cell>
          <cell r="AM31">
            <v>-345</v>
          </cell>
          <cell r="AS31">
            <v>-750</v>
          </cell>
          <cell r="AV31">
            <v>-16.321428571428573</v>
          </cell>
          <cell r="AW31">
            <v>-74.857142857142861</v>
          </cell>
          <cell r="AX31">
            <v>-90.678571428571431</v>
          </cell>
          <cell r="BC31">
            <v>1.5</v>
          </cell>
          <cell r="BJ31">
            <v>-15</v>
          </cell>
          <cell r="BK31">
            <v>-110</v>
          </cell>
          <cell r="BL31">
            <v>-100</v>
          </cell>
          <cell r="BM31">
            <v>-100</v>
          </cell>
          <cell r="BN31">
            <v>-35</v>
          </cell>
          <cell r="BO31">
            <v>-45</v>
          </cell>
          <cell r="BP31">
            <v>-225</v>
          </cell>
          <cell r="BQ31">
            <v>-40</v>
          </cell>
          <cell r="BR31">
            <v>-80</v>
          </cell>
          <cell r="BS31">
            <v>0</v>
          </cell>
          <cell r="BY31">
            <v>-15.64921428571429</v>
          </cell>
          <cell r="CD31">
            <v>-15.64921428571429</v>
          </cell>
        </row>
        <row r="32">
          <cell r="A32">
            <v>27</v>
          </cell>
          <cell r="B32">
            <v>-29</v>
          </cell>
          <cell r="C32">
            <v>-60</v>
          </cell>
          <cell r="D32">
            <v>0</v>
          </cell>
          <cell r="E32">
            <v>-154</v>
          </cell>
          <cell r="F32">
            <v>-19</v>
          </cell>
          <cell r="G32">
            <v>0</v>
          </cell>
          <cell r="H32">
            <v>-93</v>
          </cell>
          <cell r="I32">
            <v>-43</v>
          </cell>
          <cell r="J32">
            <v>-75</v>
          </cell>
          <cell r="K32">
            <v>0</v>
          </cell>
          <cell r="L32">
            <v>93</v>
          </cell>
          <cell r="M32">
            <v>182</v>
          </cell>
          <cell r="P32">
            <v>-198</v>
          </cell>
          <cell r="U32">
            <v>-750</v>
          </cell>
          <cell r="X32">
            <v>-405</v>
          </cell>
          <cell r="AA32">
            <v>0</v>
          </cell>
          <cell r="AF32">
            <v>0</v>
          </cell>
          <cell r="AM32">
            <v>-345</v>
          </cell>
          <cell r="AS32">
            <v>-750</v>
          </cell>
          <cell r="BJ32">
            <v>-15</v>
          </cell>
          <cell r="BK32">
            <v>-110</v>
          </cell>
          <cell r="BL32">
            <v>-100</v>
          </cell>
          <cell r="BM32">
            <v>-100</v>
          </cell>
          <cell r="BN32">
            <v>-35</v>
          </cell>
          <cell r="BO32">
            <v>-45</v>
          </cell>
          <cell r="BP32">
            <v>-225</v>
          </cell>
          <cell r="BQ32">
            <v>-40</v>
          </cell>
          <cell r="BR32">
            <v>-80</v>
          </cell>
          <cell r="BS32">
            <v>0</v>
          </cell>
          <cell r="BY32">
            <v>-16.251107142857148</v>
          </cell>
          <cell r="CD32">
            <v>-16.251107142857148</v>
          </cell>
        </row>
      </sheetData>
      <sheetData sheetId="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am Report"/>
      <sheetName val="DAILY"/>
      <sheetName val="Weather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8">
          <cell r="E18">
            <v>385200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A"/>
      <sheetName val="Sch A-1"/>
      <sheetName val="Sch A-2"/>
      <sheetName val="Schedule B"/>
      <sheetName val="Sch B-1"/>
      <sheetName val="Sch B-2"/>
      <sheetName val="Sch B-2.1"/>
      <sheetName val="Sch B-2.2"/>
      <sheetName val="Sch B-2.3"/>
      <sheetName val="Sch B-2.4"/>
      <sheetName val="Sch B-2.5"/>
      <sheetName val="Sch B-3"/>
      <sheetName val="Sch B-3.1"/>
      <sheetName val="Sch B-3.2"/>
      <sheetName val="Sch B-3.3"/>
      <sheetName val="Sch B-3.4"/>
      <sheetName val="Sch B-4"/>
      <sheetName val="Sch B-4.1"/>
      <sheetName val="Sch B-4.2"/>
      <sheetName val="Sch B-5"/>
      <sheetName val="Sch B-5.1"/>
      <sheetName val="Sch B-6"/>
      <sheetName val="Sch B-6.1"/>
      <sheetName val="Sch B-6.2"/>
      <sheetName val="Sch B-7"/>
      <sheetName val="Sch B-7.1"/>
      <sheetName val="Sch B-7.2"/>
      <sheetName val="Sch B-8"/>
      <sheetName val="Sch B-9"/>
      <sheetName val="Schedule C"/>
      <sheetName val="Sch C-1"/>
      <sheetName val="Sch C-2"/>
      <sheetName val="Sch C2.1 p1"/>
      <sheetName val="Sch C2.1 p2"/>
      <sheetName val="Sch C2.1 p3"/>
      <sheetName val="Sch C2.1 p4"/>
      <sheetName val="Sch C2.1 p5"/>
      <sheetName val="Sch C2.1 p6"/>
      <sheetName val="Sch C2.1 p7"/>
      <sheetName val="Sch C2.1 p 8"/>
      <sheetName val="Sch C-3"/>
      <sheetName val="Sch C3.1"/>
      <sheetName val="Sch C3.2"/>
      <sheetName val="Sch C3.3"/>
      <sheetName val="Sch C3.4"/>
      <sheetName val="Sch C3.5"/>
      <sheetName val="Sch C3.6"/>
      <sheetName val="Sch C3.7"/>
      <sheetName val="Sch C3.8"/>
      <sheetName val="Sch C3.9"/>
      <sheetName val="Sch C3.10"/>
      <sheetName val="Sch C3.11"/>
      <sheetName val="Sch C3.12"/>
      <sheetName val="Sch C3.13"/>
      <sheetName val="Sch C3.14"/>
      <sheetName val="Sch C3.15"/>
      <sheetName val="Sch C3.16"/>
      <sheetName val="Sch C3.17"/>
      <sheetName val="Sch C3.18"/>
      <sheetName val="Sch C3.19"/>
      <sheetName val="Sch C3.20"/>
      <sheetName val="Sch C3.21"/>
      <sheetName val="Sch C3.22"/>
      <sheetName val="Sch C-4 p1"/>
      <sheetName val="Sch C-4 p2"/>
      <sheetName val="Sch C-4.1 p1"/>
      <sheetName val="Sch C-4.1 p2"/>
      <sheetName val="Sch C-5"/>
      <sheetName val="Sch C-6"/>
      <sheetName val="Sch C-7"/>
      <sheetName val="Sch C-8"/>
      <sheetName val="Sch C-9"/>
      <sheetName val="Sch C-9.1 p1"/>
      <sheetName val="Sch C-9.1 p2"/>
      <sheetName val="Sch C-9.1 p3"/>
      <sheetName val="Sch C-9.1 p4"/>
      <sheetName val="Sch C-10.1 p1"/>
      <sheetName val="Sch C-10.1 p2"/>
      <sheetName val="Sch C-10.1 p3"/>
      <sheetName val="Sch C-10.1 p4"/>
      <sheetName val="Sch C-10.2"/>
      <sheetName val="Sch C-11.1"/>
      <sheetName val="Sch C-11.2"/>
      <sheetName val="Sch C-11.3"/>
      <sheetName val="Sch C-11.4"/>
      <sheetName val="Sch C-12"/>
      <sheetName val="Section D"/>
      <sheetName val="Sch D-1"/>
      <sheetName val="Sch D-2"/>
      <sheetName val="Sch D-3"/>
      <sheetName val="Sch D-4"/>
      <sheetName val="Sch D-5 P 1"/>
      <sheetName val="Sch D-5 P 2"/>
      <sheetName val="Sch D-5 P 3"/>
      <sheetName val="Sch D-5 P 4"/>
      <sheetName val="Schedule E"/>
      <sheetName val="Sch E-1"/>
      <sheetName val="Sch E1-E1h pdf"/>
      <sheetName val="Sch E-1a"/>
      <sheetName val="Sch E-1b"/>
      <sheetName val="Sch E-1c"/>
      <sheetName val="Sch E-1d"/>
      <sheetName val="Sch E-1e"/>
      <sheetName val="Sch E-1f"/>
      <sheetName val="Sch E-1g"/>
      <sheetName val="Sch E-1h"/>
      <sheetName val="Sch E-1i"/>
      <sheetName val="Sch E-2"/>
      <sheetName val="Sch E2-E2h pdf"/>
      <sheetName val="Sch E-2a"/>
      <sheetName val="Sch E-2b"/>
      <sheetName val="Sch E-2c"/>
      <sheetName val="Sch E-2d"/>
      <sheetName val="Sch E-2e"/>
      <sheetName val="Sch E-2f"/>
      <sheetName val="Sch E-2g"/>
      <sheetName val="Sch E-2h"/>
      <sheetName val="Sch E-2i"/>
      <sheetName val="Sch E-2.1"/>
      <sheetName val="Sch E2.1-E2.1h pdf"/>
      <sheetName val="Sch E-2.1a"/>
      <sheetName val="Sch E-2.1b"/>
      <sheetName val="Sch E-2.1c"/>
      <sheetName val="Sch E-2.1d"/>
      <sheetName val="Sch E-2.1e"/>
      <sheetName val="Sch E-2.1f"/>
      <sheetName val="Sch E-2.1g"/>
      <sheetName val="Sch E-2.1h"/>
      <sheetName val="Sch E-2.1i"/>
      <sheetName val="Sch E-3"/>
      <sheetName val="Sch E-3.1"/>
      <sheetName val="Sch E-3.2"/>
      <sheetName val="Sch E-4"/>
      <sheetName val="Sch E-4.1 p1"/>
      <sheetName val="Sch E-4.1 p2"/>
      <sheetName val="Sch E-4.1 p3"/>
      <sheetName val="Sch E-5a p1-3"/>
      <sheetName val="Sch E-5b p1-3"/>
      <sheetName val="Sch E-5c"/>
      <sheetName val="Sch E-5d"/>
      <sheetName val="Sch E-5e"/>
      <sheetName val="Sch E-5f p1-2"/>
      <sheetName val="Sch E-5g p1-3"/>
      <sheetName val="Sch E-5h"/>
      <sheetName val="Sch S"/>
      <sheetName val="S-1 p1"/>
      <sheetName val="S-1 p2"/>
      <sheetName val="S-1 p3"/>
      <sheetName val="S-1 p4"/>
      <sheetName val="S-1 p5"/>
      <sheetName val="S-1 p6"/>
      <sheetName val="S-1 p7"/>
      <sheetName val="S-1 p8"/>
      <sheetName val="S-1 p9"/>
      <sheetName val="S 2.1 "/>
      <sheetName val="S 2.2"/>
      <sheetName val="S 2.3"/>
      <sheetName val="S 3  p1"/>
      <sheetName val="S 3 p2"/>
      <sheetName val="S 3 p3"/>
      <sheetName val="S 3 p4"/>
      <sheetName val="S 3 p5"/>
      <sheetName val="S 3 p6"/>
      <sheetName val="S 3 p7"/>
      <sheetName val="S 3 p8"/>
      <sheetName val="S4.1"/>
      <sheetName val="S4.1 Exh 1"/>
      <sheetName val="S4.1 Exh 2"/>
      <sheetName val="S4.1 Exh 3"/>
      <sheetName val="S4.1 Exh 4"/>
      <sheetName val="S4.2"/>
    </sheetNames>
    <sheetDataSet>
      <sheetData sheetId="0">
        <row r="19">
          <cell r="F19" t="str">
            <v>PUCO Regulated Water Divisions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"/>
      <sheetName val="Board_slide"/>
      <sheetName val="EPS"/>
      <sheetName val="IS STATE QTR"/>
      <sheetName val="IS STATE YTD"/>
      <sheetName val="IS CONS QTR"/>
      <sheetName val="IS CONS YTD"/>
      <sheetName val="CF QTR STATE"/>
      <sheetName val="CF YTD STATE"/>
      <sheetName val="CF QTR CONS"/>
      <sheetName val="CF YTD CONS"/>
      <sheetName val="BS STATE ASSETS"/>
      <sheetName val="BS STATE LIAB EQUITY"/>
      <sheetName val="BS CONS ASSETS"/>
      <sheetName val="BS CONS LIAB EQUITY"/>
      <sheetName val="NI QTR STATE"/>
      <sheetName val="NI YTD STATE"/>
      <sheetName val="REV QTR STATE"/>
      <sheetName val="REV YTD STATE"/>
      <sheetName val="OM QTR STATE"/>
      <sheetName val="OM YTD STATE"/>
      <sheetName val="BM STATE"/>
      <sheetName val="BM CONS"/>
      <sheetName val="EBITD"/>
      <sheetName val="IS_All"/>
      <sheetName val="IS_Reg"/>
      <sheetName val="BS_All"/>
      <sheetName val="BS_Reg"/>
      <sheetName val="PNG IS Tab 30"/>
      <sheetName val="PNG Assets Tab 10"/>
      <sheetName val="PNG Liab Eq Tab 20"/>
      <sheetName val="Bud_All"/>
      <sheetName val="Bud_Reg"/>
      <sheetName val="PNG &amp; Cons Budget"/>
      <sheetName val="Peoples PA (1000) Assets "/>
      <sheetName val="Peoples PA (1000) LIAB"/>
      <sheetName val="Peoples PA (1000) IS"/>
      <sheetName val="Peoples WV (1200) Assets "/>
      <sheetName val="Peoples WV (1200) LIAB"/>
      <sheetName val="Peoples WV (1200) IS"/>
      <sheetName val="Peoples KY (1300) Assets "/>
      <sheetName val="Peoples KY (1300) LIAB"/>
      <sheetName val="Peoples KY (1300) IS"/>
      <sheetName val="Delta (1600) Assets "/>
      <sheetName val="Delta (1600) LIAB"/>
      <sheetName val="Delta (1600) IS"/>
      <sheetName val="Peoples PA (3100) Assets "/>
      <sheetName val="Peoples PA (3100) LIAB"/>
      <sheetName val="Peoples PA (3100) IS"/>
      <sheetName val="Peoples Non_reg Assets "/>
      <sheetName val="Peoples Non_reg LIAB"/>
      <sheetName val="Peoples Non_reg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3">
          <cell r="N63">
            <v>0</v>
          </cell>
          <cell r="O63">
            <v>0.75</v>
          </cell>
          <cell r="P63">
            <v>0</v>
          </cell>
          <cell r="Q63">
            <v>0</v>
          </cell>
        </row>
        <row r="64">
          <cell r="N64">
            <v>0.75</v>
          </cell>
          <cell r="O64">
            <v>0.8</v>
          </cell>
          <cell r="P64">
            <v>0.35</v>
          </cell>
          <cell r="Q64">
            <v>0.4</v>
          </cell>
        </row>
        <row r="65">
          <cell r="N65">
            <v>0.8</v>
          </cell>
          <cell r="O65">
            <v>0.85</v>
          </cell>
          <cell r="P65">
            <v>0.4</v>
          </cell>
          <cell r="Q65">
            <v>0.45</v>
          </cell>
        </row>
        <row r="66">
          <cell r="N66">
            <v>0.85</v>
          </cell>
          <cell r="O66">
            <v>0.9</v>
          </cell>
          <cell r="P66">
            <v>0.45</v>
          </cell>
          <cell r="Q66">
            <v>0.6</v>
          </cell>
        </row>
        <row r="67">
          <cell r="N67">
            <v>0.9</v>
          </cell>
          <cell r="O67">
            <v>0.95</v>
          </cell>
          <cell r="P67">
            <v>0.6</v>
          </cell>
          <cell r="Q67">
            <v>0.8</v>
          </cell>
        </row>
        <row r="68">
          <cell r="N68">
            <v>0.95</v>
          </cell>
          <cell r="O68">
            <v>1</v>
          </cell>
          <cell r="P68">
            <v>0.8</v>
          </cell>
          <cell r="Q68">
            <v>1</v>
          </cell>
        </row>
        <row r="69">
          <cell r="N69">
            <v>1</v>
          </cell>
          <cell r="O69">
            <v>1.05</v>
          </cell>
          <cell r="P69">
            <v>1</v>
          </cell>
          <cell r="Q69">
            <v>1.1000000000000001</v>
          </cell>
        </row>
        <row r="70">
          <cell r="N70">
            <v>1.05</v>
          </cell>
          <cell r="O70">
            <v>1.1000000000000001</v>
          </cell>
          <cell r="P70">
            <v>1.1000000000000001</v>
          </cell>
          <cell r="Q70">
            <v>1.25</v>
          </cell>
        </row>
        <row r="71">
          <cell r="N71">
            <v>1.1000000000000001</v>
          </cell>
          <cell r="O71">
            <v>999.99</v>
          </cell>
          <cell r="P71">
            <v>1.25</v>
          </cell>
          <cell r="Q71">
            <v>1.25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"/>
      <sheetName val="Board_slide"/>
      <sheetName val="EPS"/>
      <sheetName val="IS STATE QTR"/>
      <sheetName val="IS STATE YTD"/>
      <sheetName val="IS CONS QTR"/>
      <sheetName val="IS CONS YTD"/>
      <sheetName val="CF QTR STATE"/>
      <sheetName val="CF YTD STATE"/>
      <sheetName val="CF QTR CONS"/>
      <sheetName val="CF YTD CONS"/>
      <sheetName val="BS STATE ASSETS"/>
      <sheetName val="BS STATE LIAB EQUITY"/>
      <sheetName val="BS CONS ASSETS"/>
      <sheetName val="BS CONS LIAB EQUITY"/>
      <sheetName val="NI QTR STATE"/>
      <sheetName val="NI YTD STATE"/>
      <sheetName val="REV QTR STATE"/>
      <sheetName val="REV YTD STATE"/>
      <sheetName val="OM QTR STATE"/>
      <sheetName val="OM YTD STATE"/>
      <sheetName val="BM STATE"/>
      <sheetName val="BM CONS"/>
      <sheetName val="EBITD"/>
      <sheetName val="IS_All"/>
      <sheetName val="IS_Reg"/>
      <sheetName val="BS_All"/>
      <sheetName val="BS_Reg"/>
      <sheetName val="PNG IS Tab 30"/>
      <sheetName val="PNG Assets Tab 10"/>
      <sheetName val="PNG Liab Eq Tab 20"/>
      <sheetName val="Bud_All"/>
      <sheetName val="Bud_Reg"/>
      <sheetName val="PNG &amp; Cons Budget"/>
      <sheetName val="Peoples PA (1000) Assets "/>
      <sheetName val="Peoples PA (1000) LIAB"/>
      <sheetName val="Peoples PA (1000) IS"/>
      <sheetName val="Peoples WV (1200) Assets "/>
      <sheetName val="Peoples WV (1200) LIAB"/>
      <sheetName val="Peoples WV (1200) IS"/>
      <sheetName val="Peoples KY (1300) Assets "/>
      <sheetName val="Peoples KY (1300) LIAB"/>
      <sheetName val="Peoples KY (1300) IS"/>
      <sheetName val="Delta (1600) Assets "/>
      <sheetName val="Delta (1600) LIAB"/>
      <sheetName val="Delta (1600) IS"/>
      <sheetName val="Peoples PA (3100) Assets "/>
      <sheetName val="Peoples PA (3100) LIAB"/>
      <sheetName val="Peoples PA (3100) IS"/>
      <sheetName val="Peoples Non_reg Assets "/>
      <sheetName val="Peoples Non_reg LIAB"/>
      <sheetName val="Peoples Non_reg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3">
          <cell r="N63">
            <v>0</v>
          </cell>
          <cell r="O63">
            <v>0.75</v>
          </cell>
          <cell r="P63">
            <v>0</v>
          </cell>
          <cell r="Q63">
            <v>0</v>
          </cell>
        </row>
        <row r="64">
          <cell r="N64">
            <v>0.75</v>
          </cell>
          <cell r="O64">
            <v>0.8</v>
          </cell>
          <cell r="P64">
            <v>0.35</v>
          </cell>
          <cell r="Q64">
            <v>0.4</v>
          </cell>
        </row>
        <row r="65">
          <cell r="N65">
            <v>0.8</v>
          </cell>
          <cell r="O65">
            <v>0.85</v>
          </cell>
          <cell r="P65">
            <v>0.4</v>
          </cell>
          <cell r="Q65">
            <v>0.45</v>
          </cell>
        </row>
        <row r="66">
          <cell r="N66">
            <v>0.85</v>
          </cell>
          <cell r="O66">
            <v>0.9</v>
          </cell>
          <cell r="P66">
            <v>0.45</v>
          </cell>
          <cell r="Q66">
            <v>0.6</v>
          </cell>
        </row>
        <row r="67">
          <cell r="N67">
            <v>0.9</v>
          </cell>
          <cell r="O67">
            <v>0.95</v>
          </cell>
          <cell r="P67">
            <v>0.6</v>
          </cell>
          <cell r="Q67">
            <v>0.8</v>
          </cell>
        </row>
        <row r="68">
          <cell r="N68">
            <v>0.95</v>
          </cell>
          <cell r="O68">
            <v>1</v>
          </cell>
          <cell r="P68">
            <v>0.8</v>
          </cell>
          <cell r="Q68">
            <v>1</v>
          </cell>
        </row>
        <row r="69">
          <cell r="N69">
            <v>1</v>
          </cell>
          <cell r="O69">
            <v>1.05</v>
          </cell>
          <cell r="P69">
            <v>1</v>
          </cell>
          <cell r="Q69">
            <v>1.1000000000000001</v>
          </cell>
        </row>
        <row r="70">
          <cell r="N70">
            <v>1.05</v>
          </cell>
          <cell r="O70">
            <v>1.1000000000000001</v>
          </cell>
          <cell r="P70">
            <v>1.1000000000000001</v>
          </cell>
          <cell r="Q70">
            <v>1.25</v>
          </cell>
        </row>
        <row r="71">
          <cell r="N71">
            <v>1.1000000000000001</v>
          </cell>
          <cell r="O71">
            <v>999.99</v>
          </cell>
          <cell r="P71">
            <v>1.25</v>
          </cell>
          <cell r="Q71">
            <v>1.25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PS"/>
      <sheetName val="Board_slide"/>
      <sheetName val="IS STATE QTR"/>
      <sheetName val="IS STATE YTD"/>
      <sheetName val="IS CONS QTR"/>
      <sheetName val="IS CONS YTD"/>
      <sheetName val="CF QTR STATE"/>
      <sheetName val="CF YTD STATE"/>
      <sheetName val="CF QTR CONS"/>
      <sheetName val="CF YTD CONS"/>
      <sheetName val="BS STATE ASSETS"/>
      <sheetName val="BS STATE LIAB EQUITY"/>
      <sheetName val="BS CONS ASSETS"/>
      <sheetName val="BS CONS LIAB EQUITY"/>
      <sheetName val="NI QTR STATE"/>
      <sheetName val="NI YTD STATE"/>
      <sheetName val="REV QTR STATE"/>
      <sheetName val="REV YTD STATE"/>
      <sheetName val="OM QTR STATE"/>
      <sheetName val="OM YTD STATE"/>
      <sheetName val="BM STATE"/>
      <sheetName val="BM CONS"/>
      <sheetName val="EBITD"/>
      <sheetName val="Input"/>
      <sheetName val="IS_All"/>
      <sheetName val="IS_Reg"/>
      <sheetName val="BS_All"/>
      <sheetName val="BS_Reg"/>
      <sheetName val="Bud_All"/>
      <sheetName val="Bud_Reg"/>
    </sheetNames>
    <sheetDataSet>
      <sheetData sheetId="0"/>
      <sheetData sheetId="1"/>
      <sheetData sheetId="2"/>
      <sheetData sheetId="3">
        <row r="6">
          <cell r="L6" t="str">
            <v>Infra-</v>
          </cell>
        </row>
      </sheetData>
      <sheetData sheetId="4">
        <row r="12">
          <cell r="B12">
            <v>12414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7">
          <cell r="B17">
            <v>619</v>
          </cell>
        </row>
      </sheetData>
      <sheetData sheetId="12">
        <row r="27">
          <cell r="Q2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2">
          <cell r="N62">
            <v>0</v>
          </cell>
          <cell r="O62">
            <v>0.75</v>
          </cell>
          <cell r="P62">
            <v>0</v>
          </cell>
          <cell r="Q62">
            <v>0</v>
          </cell>
        </row>
        <row r="63">
          <cell r="N63">
            <v>0.75</v>
          </cell>
          <cell r="O63">
            <v>0.8</v>
          </cell>
          <cell r="P63">
            <v>0.35</v>
          </cell>
          <cell r="Q63">
            <v>0.4</v>
          </cell>
        </row>
        <row r="64">
          <cell r="N64">
            <v>0.8</v>
          </cell>
          <cell r="O64">
            <v>0.85</v>
          </cell>
          <cell r="P64">
            <v>0.4</v>
          </cell>
          <cell r="Q64">
            <v>0.45</v>
          </cell>
        </row>
        <row r="65">
          <cell r="N65">
            <v>0.85</v>
          </cell>
          <cell r="O65">
            <v>0.9</v>
          </cell>
          <cell r="P65">
            <v>0.45</v>
          </cell>
          <cell r="Q65">
            <v>0.6</v>
          </cell>
        </row>
        <row r="66">
          <cell r="N66">
            <v>0.9</v>
          </cell>
          <cell r="O66">
            <v>0.95</v>
          </cell>
          <cell r="P66">
            <v>0.6</v>
          </cell>
          <cell r="Q66">
            <v>0.8</v>
          </cell>
        </row>
        <row r="67">
          <cell r="N67">
            <v>0.95</v>
          </cell>
          <cell r="O67">
            <v>1</v>
          </cell>
          <cell r="P67">
            <v>0.8</v>
          </cell>
          <cell r="Q67">
            <v>1</v>
          </cell>
        </row>
        <row r="68">
          <cell r="N68">
            <v>1</v>
          </cell>
          <cell r="O68">
            <v>1.05</v>
          </cell>
          <cell r="P68">
            <v>1</v>
          </cell>
          <cell r="Q68">
            <v>1.1000000000000001</v>
          </cell>
        </row>
        <row r="69">
          <cell r="N69">
            <v>1.05</v>
          </cell>
          <cell r="O69">
            <v>1.1000000000000001</v>
          </cell>
          <cell r="P69">
            <v>1.1000000000000001</v>
          </cell>
          <cell r="Q69">
            <v>1.25</v>
          </cell>
        </row>
        <row r="70">
          <cell r="N70">
            <v>1.1000000000000001</v>
          </cell>
          <cell r="O70">
            <v>999.99</v>
          </cell>
          <cell r="P70">
            <v>1.25</v>
          </cell>
          <cell r="Q70">
            <v>1.25</v>
          </cell>
        </row>
      </sheetData>
      <sheetData sheetId="24">
        <row r="15">
          <cell r="E15">
            <v>42735</v>
          </cell>
        </row>
      </sheetData>
      <sheetData sheetId="25">
        <row r="9">
          <cell r="C9">
            <v>0</v>
          </cell>
        </row>
      </sheetData>
      <sheetData sheetId="26">
        <row r="9">
          <cell r="C9">
            <v>103363908.75</v>
          </cell>
        </row>
      </sheetData>
      <sheetData sheetId="27">
        <row r="11">
          <cell r="C11">
            <v>0</v>
          </cell>
        </row>
      </sheetData>
      <sheetData sheetId="28">
        <row r="11">
          <cell r="C11">
            <v>569884511.13</v>
          </cell>
        </row>
      </sheetData>
      <sheetData sheetId="29"/>
      <sheetData sheetId="3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"/>
      <sheetName val="Board_slide"/>
      <sheetName val="EPS"/>
      <sheetName val="IS STATE QTR"/>
      <sheetName val="IS STATE YTD"/>
      <sheetName val="IS CONS QTR"/>
      <sheetName val="IS CONS YTD"/>
      <sheetName val="CF QTR STATE"/>
      <sheetName val="CF YTD STATE"/>
      <sheetName val="CF QTR CONS"/>
      <sheetName val="CF YTD CONS"/>
      <sheetName val="BS STATE ASSETS"/>
      <sheetName val="BS STATE LIAB EQUITY"/>
      <sheetName val="BS CONS ASSETS"/>
      <sheetName val="BS CONS LIAB EQUITY"/>
      <sheetName val="NI QTR STATE"/>
      <sheetName val="NI YTD STATE"/>
      <sheetName val="REV QTR STATE"/>
      <sheetName val="REV YTD STATE"/>
      <sheetName val="OM QTR STATE"/>
      <sheetName val="OM YTD STATE"/>
      <sheetName val="BM STATE"/>
      <sheetName val="BM CONS"/>
      <sheetName val="EBITD"/>
      <sheetName val="IS_All"/>
      <sheetName val="IS_Reg"/>
      <sheetName val="BS_All"/>
      <sheetName val="BS_Reg"/>
      <sheetName val="PNG IS Tab 30"/>
      <sheetName val="PNG Assets Tab 10"/>
      <sheetName val="PNG Liab Eq Tab 20"/>
      <sheetName val="Bud_All"/>
      <sheetName val="Bud_Reg"/>
      <sheetName val="Essential &amp; PNG Bud IS"/>
      <sheetName val="Essential Bud CF"/>
      <sheetName val="Essential Bud BS"/>
    </sheetNames>
    <sheetDataSet>
      <sheetData sheetId="0"/>
      <sheetData sheetId="1">
        <row r="4">
          <cell r="D4">
            <v>124441</v>
          </cell>
        </row>
      </sheetData>
      <sheetData sheetId="2"/>
      <sheetData sheetId="3"/>
      <sheetData sheetId="4">
        <row r="6">
          <cell r="J6" t="str">
            <v>Regulated-</v>
          </cell>
        </row>
      </sheetData>
      <sheetData sheetId="5">
        <row r="8">
          <cell r="B8">
            <v>27157</v>
          </cell>
        </row>
      </sheetData>
      <sheetData sheetId="6"/>
      <sheetData sheetId="7"/>
      <sheetData sheetId="8"/>
      <sheetData sheetId="9">
        <row r="9">
          <cell r="B9">
            <v>5197</v>
          </cell>
        </row>
      </sheetData>
      <sheetData sheetId="10"/>
      <sheetData sheetId="11"/>
      <sheetData sheetId="12">
        <row r="9">
          <cell r="V9">
            <v>11395367</v>
          </cell>
        </row>
      </sheetData>
      <sheetData sheetId="13">
        <row r="12">
          <cell r="P12">
            <v>4295</v>
          </cell>
        </row>
      </sheetData>
      <sheetData sheetId="14">
        <row r="11">
          <cell r="B11">
            <v>11771225</v>
          </cell>
        </row>
      </sheetData>
      <sheetData sheetId="15">
        <row r="8">
          <cell r="B8">
            <v>124441</v>
          </cell>
        </row>
      </sheetData>
      <sheetData sheetId="16"/>
      <sheetData sheetId="17">
        <row r="26">
          <cell r="D26">
            <v>51781</v>
          </cell>
        </row>
      </sheetData>
      <sheetData sheetId="18"/>
      <sheetData sheetId="19">
        <row r="26">
          <cell r="F26">
            <v>584902</v>
          </cell>
        </row>
      </sheetData>
      <sheetData sheetId="20"/>
      <sheetData sheetId="21">
        <row r="27">
          <cell r="F27">
            <v>129163</v>
          </cell>
        </row>
      </sheetData>
      <sheetData sheetId="22"/>
      <sheetData sheetId="23"/>
      <sheetData sheetId="24"/>
      <sheetData sheetId="25">
        <row r="9">
          <cell r="C9">
            <v>0</v>
          </cell>
        </row>
      </sheetData>
      <sheetData sheetId="26">
        <row r="9">
          <cell r="C9">
            <v>27157239.57</v>
          </cell>
        </row>
      </sheetData>
      <sheetData sheetId="27">
        <row r="11">
          <cell r="C11">
            <v>0</v>
          </cell>
        </row>
      </sheetData>
      <sheetData sheetId="28">
        <row r="11">
          <cell r="C11">
            <v>732836025.84000003</v>
          </cell>
        </row>
      </sheetData>
      <sheetData sheetId="29">
        <row r="10">
          <cell r="Q10">
            <v>354384</v>
          </cell>
        </row>
      </sheetData>
      <sheetData sheetId="30">
        <row r="10">
          <cell r="O10">
            <v>2725887</v>
          </cell>
        </row>
      </sheetData>
      <sheetData sheetId="31">
        <row r="11">
          <cell r="O11">
            <v>57377</v>
          </cell>
        </row>
      </sheetData>
      <sheetData sheetId="32">
        <row r="29">
          <cell r="K29">
            <v>0</v>
          </cell>
        </row>
      </sheetData>
      <sheetData sheetId="33"/>
      <sheetData sheetId="34">
        <row r="6">
          <cell r="B6">
            <v>584902</v>
          </cell>
        </row>
      </sheetData>
      <sheetData sheetId="35"/>
      <sheetData sheetId="3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9"/>
      <sheetName val="2010"/>
      <sheetName val="Calc"/>
      <sheetName val="2010 Shares Budget"/>
      <sheetName val="Check 3-22-10"/>
      <sheetName val="2010_Shares_Budget"/>
      <sheetName val="Check_3-22-10"/>
    </sheetNames>
    <sheetDataSet>
      <sheetData sheetId="0"/>
      <sheetData sheetId="1"/>
      <sheetData sheetId="2"/>
      <sheetData sheetId="3">
        <row r="3">
          <cell r="D3" t="str">
            <v>Jan</v>
          </cell>
        </row>
      </sheetData>
      <sheetData sheetId="4">
        <row r="3">
          <cell r="D3" t="str">
            <v>Jan</v>
          </cell>
        </row>
      </sheetData>
      <sheetData sheetId="5">
        <row r="3">
          <cell r="D3" t="str">
            <v>Jan</v>
          </cell>
        </row>
      </sheetData>
      <sheetData sheetId="6">
        <row r="3">
          <cell r="D3" t="str">
            <v>Jan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Depr adj"/>
      <sheetName val="Budget Check"/>
      <sheetName val="SFAS 109"/>
      <sheetName val="FT Deferred Split"/>
      <sheetName val="Tax Valid"/>
      <sheetName val="Source &amp; Use"/>
      <sheetName val="TI Compare"/>
      <sheetName val="EFT"/>
      <sheetName val="Tax Submission"/>
      <sheetName val="Export"/>
      <sheetName val="khalix"/>
      <sheetName val="DeprData"/>
      <sheetName val="lifo"/>
      <sheetName val="rate"/>
      <sheetName val="data"/>
      <sheetName val="AMT Adj"/>
      <sheetName val="ACE Input"/>
      <sheetName val="CKYACE"/>
      <sheetName val="AMT"/>
      <sheetName val="Depr Adj old"/>
      <sheetName val="Depr"/>
      <sheetName val="SFAS 109-2006"/>
      <sheetName val="Variance"/>
      <sheetName val="Macr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Unposted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02 Rate Rec"/>
      <sheetName val="203 Current Provision"/>
      <sheetName val="203a Federal AMT calc"/>
      <sheetName val="204 Consolidated Def Provision"/>
      <sheetName val="205 Beg &amp; End Deferred"/>
      <sheetName val="206 Net Income"/>
      <sheetName val="251 WW Rollfoward"/>
      <sheetName val="251 WW Rollfoward (2)"/>
      <sheetName val="252 RTI Tax roll 2006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D11">
            <v>10239000</v>
          </cell>
        </row>
        <row r="12">
          <cell r="D12">
            <v>87532000</v>
          </cell>
        </row>
        <row r="13">
          <cell r="D13">
            <v>0</v>
          </cell>
        </row>
        <row r="14">
          <cell r="D14">
            <v>110000</v>
          </cell>
        </row>
        <row r="15">
          <cell r="D15">
            <v>15000</v>
          </cell>
        </row>
        <row r="17">
          <cell r="C17">
            <v>826000</v>
          </cell>
          <cell r="D17">
            <v>2241000</v>
          </cell>
        </row>
        <row r="18">
          <cell r="D18">
            <v>4376000</v>
          </cell>
        </row>
        <row r="19">
          <cell r="D19">
            <v>4000</v>
          </cell>
        </row>
        <row r="20">
          <cell r="D20">
            <v>4027000</v>
          </cell>
        </row>
        <row r="22">
          <cell r="D22">
            <v>12281000</v>
          </cell>
        </row>
        <row r="25">
          <cell r="D25">
            <v>1000</v>
          </cell>
        </row>
        <row r="26">
          <cell r="D26">
            <v>222000</v>
          </cell>
        </row>
        <row r="27">
          <cell r="D27">
            <v>2125000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10">
          <cell r="F10">
            <v>0</v>
          </cell>
        </row>
        <row r="18">
          <cell r="E18">
            <v>-84970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"/>
      <sheetName val="Summary"/>
      <sheetName val="Worksheet Ref"/>
      <sheetName val="2002 K-1s"/>
      <sheetName val="TCC 60"/>
      <sheetName val="Crow Union Trust"/>
      <sheetName val="Tampa 2"/>
      <sheetName val="Crow Irvine #1"/>
      <sheetName val="C LTV"/>
      <sheetName val="Crow Chesapeake"/>
      <sheetName val="Crow Master"/>
      <sheetName val="Salt Creek"/>
      <sheetName val="Thorndale"/>
      <sheetName val="Tampa Ret 2A"/>
      <sheetName val="Chanc Land"/>
      <sheetName val="Crow Hobbs #1"/>
      <sheetName val="Alb S.F. Assoc"/>
      <sheetName val="Crow Paul 2"/>
      <sheetName val="Coliseum #1"/>
      <sheetName val="Crow Watson 9"/>
      <sheetName val="TCC 103"/>
      <sheetName val="Shreveport"/>
      <sheetName val="Williams #9"/>
      <sheetName val="Crow Birn (a)"/>
      <sheetName val="Crow Phoenix"/>
      <sheetName val="Special Basis"/>
      <sheetName val="TCP_SPB"/>
      <sheetName val="#47101300"/>
      <sheetName val="#73301600"/>
      <sheetName val="#73301500"/>
      <sheetName val="#73301000"/>
      <sheetName val="#73301350"/>
      <sheetName val="#44991910"/>
      <sheetName val="Worksheet_Ref"/>
      <sheetName val="2002_K-1s"/>
      <sheetName val="TCC_60"/>
      <sheetName val="Crow_Union_Trust"/>
      <sheetName val="Tampa_2"/>
      <sheetName val="Crow_Irvine_#1"/>
      <sheetName val="C_LTV"/>
      <sheetName val="Crow_Chesapeake"/>
      <sheetName val="Crow_Master"/>
      <sheetName val="Salt_Creek"/>
      <sheetName val="Tampa_Ret_2A"/>
      <sheetName val="Chanc_Land"/>
      <sheetName val="Crow_Hobbs_#1"/>
      <sheetName val="Alb_S_F__Assoc"/>
      <sheetName val="Crow_Paul_2"/>
      <sheetName val="Coliseum_#1"/>
      <sheetName val="Crow_Watson_9"/>
      <sheetName val="TCC_103"/>
      <sheetName val="Williams_#9"/>
      <sheetName val="Crow_Birn_(a)"/>
      <sheetName val="Crow_Phoenix"/>
      <sheetName val="Special_Ba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6">
          <cell r="B6">
            <v>2003</v>
          </cell>
          <cell r="C6">
            <v>2004</v>
          </cell>
          <cell r="D6">
            <v>2005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>
        <row r="6">
          <cell r="B6">
            <v>2003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est Sensitivity"/>
      <sheetName val="Cust Sensitivity"/>
      <sheetName val="Inflation Sensitivity"/>
      <sheetName val="IS-SUM"/>
      <sheetName val="BS-SUM"/>
      <sheetName val="CF-SUM"/>
      <sheetName val="IS-SUM CO -slide"/>
      <sheetName val="IS-SUM CO"/>
      <sheetName val="BS-SUM CO"/>
      <sheetName val="CF-SUM CO"/>
      <sheetName val="IS-SUM-NR"/>
      <sheetName val="BS-SUM-NR"/>
      <sheetName val="CF-SUM -NR"/>
      <sheetName val="IS-SUM CO NR"/>
      <sheetName val="BS-SUM CO NR"/>
      <sheetName val="NY ADJ"/>
      <sheetName val="Plan Comparison"/>
      <sheetName val="Charts"/>
      <sheetName val="Plan Summary"/>
      <sheetName val="Summary Assumptions"/>
      <sheetName val="Plan Summary1"/>
      <sheetName val="Ratios and Benchmarks-REPAIR"/>
      <sheetName val="Ratios and Benchmarks-NO RPR"/>
      <sheetName val="Capital Structure"/>
      <sheetName val="Capital Structure NO REPAIR"/>
      <sheetName val="Dividend History"/>
      <sheetName val="Payout Ratio Analysis"/>
      <sheetName val="Dividend Rec"/>
      <sheetName val="Cap Ex"/>
      <sheetName val="Consol Repairs Tax Impact"/>
      <sheetName val="Hist and Future EPS"/>
      <sheetName val="Summary Cash Flow"/>
      <sheetName val="State Cash Flow REPAIR"/>
      <sheetName val="State Cash Flow NO REPAIR"/>
      <sheetName val="Rate Base"/>
      <sheetName val="PA vs Other Operations"/>
      <sheetName val="PA Repair Election Impact"/>
      <sheetName val="FL removed"/>
      <sheetName val="2011 Plan input"/>
      <sheetName val="GAP Analysis-Repair"/>
      <sheetName val="GAP Analysis-No repair"/>
      <sheetName val="IS"/>
      <sheetName val="BS"/>
      <sheetName val="CF"/>
      <sheetName val="Ratios"/>
      <sheetName val="Equity Roll"/>
      <sheetName val="FL-IS"/>
      <sheetName val="PA-IS"/>
      <sheetName val="FL-CF"/>
      <sheetName val="PA-BS"/>
      <sheetName val="FL-BS"/>
      <sheetName val="PA-CF"/>
      <sheetName val="2012"/>
      <sheetName val="2013"/>
      <sheetName val="2014"/>
      <sheetName val="2015"/>
      <sheetName val="2016"/>
      <sheetName val="IS-NR"/>
      <sheetName val="BS-NR"/>
      <sheetName val="CF-NR"/>
      <sheetName val="Ratios-NR"/>
      <sheetName val="Equity Roll-NR"/>
      <sheetName val="FL-IS-NR"/>
      <sheetName val="PA-IS-NR"/>
      <sheetName val="FL-CF-NR"/>
      <sheetName val="PA-BS-NR"/>
      <sheetName val="FL-BS-NR"/>
      <sheetName val="PA-CF-NR"/>
      <sheetName val="Shares 5 Year Plan"/>
      <sheetName val="2012Base"/>
      <sheetName val="2012NoRepair"/>
      <sheetName val="2012 Diff"/>
      <sheetName val="2013Base"/>
      <sheetName val="2013NoRepair"/>
      <sheetName val="2013 Diff"/>
      <sheetName val="2014Base"/>
      <sheetName val="2014NoRepair"/>
      <sheetName val="2014 Diff"/>
      <sheetName val="2015Base"/>
      <sheetName val="2015NoRepair"/>
      <sheetName val="2015 Diff"/>
      <sheetName val="2016Base"/>
      <sheetName val="2016NoRepair"/>
      <sheetName val="2016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7">
          <cell r="D7" t="str">
            <v>Q113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MH001"/>
      <sheetName val="TB-MH003"/>
      <sheetName val="TB-MH007"/>
      <sheetName val="100000"/>
      <sheetName val="100300"/>
      <sheetName val="110000"/>
      <sheetName val="110020 &amp; 200020"/>
      <sheetName val="130000"/>
      <sheetName val="130090"/>
      <sheetName val="170000-170003"/>
      <sheetName val="180030-180031"/>
      <sheetName val="Amortz of Fin Costs"/>
      <sheetName val="200000-200010"/>
      <sheetName val="210100"/>
      <sheetName val="290300"/>
      <sheetName val="240280 &amp; 290200"/>
      <sheetName val="Swap Rollforward"/>
      <sheetName val="230001&amp;280000"/>
      <sheetName val="Debt &amp; Int Sch"/>
      <sheetName val="Equity Rollforward"/>
      <sheetName val="690200"/>
      <sheetName val="690400"/>
      <sheetName val="700000-700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202 Rate Rec (2)"/>
      <sheetName val="202 Rate Rec"/>
      <sheetName val="LD400 Book to Tax 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5">
          <cell r="B35">
            <v>-1388835</v>
          </cell>
        </row>
      </sheetData>
      <sheetData sheetId="10">
        <row r="12">
          <cell r="F12">
            <v>-310305.53000000899</v>
          </cell>
        </row>
      </sheetData>
      <sheetData sheetId="11">
        <row r="137">
          <cell r="D137">
            <v>19450000</v>
          </cell>
        </row>
      </sheetData>
      <sheetData sheetId="12" refreshError="1"/>
      <sheetData sheetId="13" refreshError="1"/>
      <sheetData sheetId="14">
        <row r="68">
          <cell r="E68">
            <v>226138.04417331057</v>
          </cell>
        </row>
      </sheetData>
      <sheetData sheetId="15" refreshError="1"/>
      <sheetData sheetId="16">
        <row r="11">
          <cell r="D11">
            <v>11505000</v>
          </cell>
        </row>
      </sheetData>
      <sheetData sheetId="17">
        <row r="10">
          <cell r="F10">
            <v>0</v>
          </cell>
        </row>
        <row r="18">
          <cell r="E18">
            <v>-84970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on"/>
      <sheetName val="Final Prov to Rtrn"/>
      <sheetName val="US Tax Return"/>
      <sheetName val="RTI Workup"/>
      <sheetName val="RMI Workup"/>
      <sheetName val="Micron Workup"/>
      <sheetName val="NATI Workup"/>
      <sheetName val="TRADCO Workup"/>
      <sheetName val="Galt Workup"/>
      <sheetName val="Weld Tech Workup"/>
      <sheetName val="Earthline"/>
      <sheetName val="Extrusion Workup"/>
      <sheetName val="Pierce Workup"/>
      <sheetName val="NCM SE Workup"/>
      <sheetName val="Bow Steel Workup"/>
      <sheetName val="Bow TX Workup"/>
      <sheetName val="RTI Fab &amp; Dist Inc"/>
      <sheetName val="Reamet &amp; France"/>
      <sheetName val="RTI CP"/>
      <sheetName val="RTI STL"/>
      <sheetName val="RTI Claro"/>
      <sheetName val="Claro rollforward"/>
      <sheetName val="Claro Support"/>
      <sheetName val="Elimination"/>
      <sheetName val="301 R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801) Tax Reserve"/>
      <sheetName val="UK Allocations (802a)"/>
      <sheetName val="Reamet Allocations (802b)"/>
      <sheetName val="Claro Allocations (802c)"/>
      <sheetName val="TP Reamet (803a)"/>
      <sheetName val="Uncertain Tax Position (2007)"/>
      <sheetName val="TP UKb (803b)"/>
      <sheetName val="Transfer Pricing Summ (803c1)"/>
      <sheetName val="Comparable Data Set (803c2)"/>
      <sheetName val="Claro Loan (804)"/>
      <sheetName val="Boeing (805)"/>
      <sheetName val="RTI France (806)"/>
      <sheetName val="Sheet1"/>
      <sheetName val="RMI Wor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F8">
            <v>57909.460000000006</v>
          </cell>
        </row>
        <row r="11">
          <cell r="J11" t="str">
            <v>A</v>
          </cell>
        </row>
        <row r="12">
          <cell r="F12">
            <v>59318.44</v>
          </cell>
          <cell r="J12" t="str">
            <v>A</v>
          </cell>
        </row>
        <row r="13">
          <cell r="J13" t="str">
            <v>A</v>
          </cell>
        </row>
        <row r="75">
          <cell r="C75">
            <v>69444.88</v>
          </cell>
        </row>
        <row r="78">
          <cell r="C78">
            <v>-267969.58</v>
          </cell>
        </row>
      </sheetData>
      <sheetData sheetId="11"/>
      <sheetData sheetId="12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DGEN"/>
      <sheetName val="CUST_ADV"/>
      <sheetName val="Macros"/>
    </sheetNames>
    <sheetDataSet>
      <sheetData sheetId="0"/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Depr adj"/>
      <sheetName val="Submission Check"/>
      <sheetName val="Export"/>
      <sheetName val="Macros"/>
      <sheetName val="Valid"/>
      <sheetName val="Exp Check"/>
      <sheetName val="Source &amp; Use"/>
      <sheetName val="SFAS 109"/>
      <sheetName val="FT Deferred Split"/>
      <sheetName val="DeprData"/>
      <sheetName val="AMT Adj"/>
      <sheetName val="khalix"/>
      <sheetName val="data"/>
      <sheetName val="lifo"/>
      <sheetName val="rate"/>
      <sheetName val="ETR"/>
      <sheetName val="TI Compare"/>
      <sheetName val="Tax Rec"/>
      <sheetName val="Bldr Incentive"/>
      <sheetName val="Useful Tabs End Here"/>
      <sheetName val="Depr-na"/>
      <sheetName val="Depr Adj-na"/>
      <sheetName val="ACE Input-na"/>
      <sheetName val="CPAACE-na"/>
      <sheetName val="AMT-na"/>
      <sheetName val="CompACE-na"/>
      <sheetName val="Variance-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ntrol"/>
      <sheetName val="Transaction"/>
      <sheetName val="Dividend Payout"/>
      <sheetName val="Arthur Operating Assumptions"/>
      <sheetName val="TEUs"/>
      <sheetName val="MCPs"/>
      <sheetName val="AVP"/>
      <sheetName val="Net Debt Calcs"/>
      <sheetName val="CAGR Sensitivities"/>
      <sheetName val="Muni CapEx Sensitivities - CAGR"/>
      <sheetName val="3 Statement Model --&gt;"/>
      <sheetName val="Mercury Financials"/>
      <sheetName val="Arthur Financials"/>
      <sheetName val="Pro Forma"/>
      <sheetName val="Arthur Financials --&gt;"/>
      <sheetName val="Arthur - Summary"/>
      <sheetName val="Arthur 5 Yr. Plan - Nov Refresh"/>
      <sheetName val="Mercury Financials --&gt;"/>
      <sheetName val="PNG Financials"/>
      <sheetName val="Mercury Comparison"/>
      <sheetName val="Moody's Metrics--&gt;"/>
      <sheetName val="Moody's Metrics Calcs"/>
      <sheetName val="Moody's Metrics Summary"/>
      <sheetName val="S&amp;U - Moody's"/>
      <sheetName val="S&amp;P Metrics--&gt;"/>
      <sheetName val="S&amp;U &amp; Metrics"/>
      <sheetName val="Holdco Debt"/>
      <sheetName val="Pro Forma Valuation--&gt;"/>
      <sheetName val="CIQ_LinkingNames"/>
      <sheetName val="DCF - PF for Transaction"/>
      <sheetName val="_CIQHiddenCacheSheet"/>
      <sheetName val="DCF as of 12.31.18 (Ref. Only)"/>
      <sheetName val="WACC"/>
      <sheetName val="DCF - Trading Comps"/>
      <sheetName val="NTM Trading Comparison"/>
      <sheetName val="Support--&gt;"/>
      <sheetName val="Mkt - Trading Comps"/>
      <sheetName val="Mkt - Transaction Comps"/>
      <sheetName val="CapEx Comparison"/>
      <sheetName val="LIBOR"/>
      <sheetName val="Gas LDCs Seasonality"/>
      <sheetName val="Arthur Model--&gt;"/>
      <sheetName val="PNG - Annual"/>
      <sheetName val="Quarterly Control"/>
      <sheetName val="Peoples - Annual"/>
      <sheetName val="Peoples - Quarterly"/>
      <sheetName val="Peoples Gas - Annual"/>
      <sheetName val="Peoples Gas - Quarterly "/>
      <sheetName val="Delta Gas - Annual"/>
      <sheetName val="Delta Gas - Quarterly"/>
      <sheetName val="Disallowed Expenses"/>
      <sheetName val="From Mercury--&gt;"/>
      <sheetName val="Inputs"/>
      <sheetName val="Peoples"/>
      <sheetName val="Peoples Gas"/>
      <sheetName val="DGAS"/>
      <sheetName val="Rate Base"/>
      <sheetName val="2018 Budget"/>
      <sheetName val="NOL Summary"/>
      <sheetName val="Working Capital"/>
      <sheetName val="Depreciation"/>
      <sheetName val="PNG Capex"/>
      <sheetName val="Peoples Gas Capex"/>
      <sheetName val="DGAS Capex"/>
      <sheetName val="Peoples Gas Rev"/>
      <sheetName val="DGAS O&amp;M"/>
      <sheetName val="DGAS Unregulated"/>
      <sheetName val="Projections Comparison"/>
      <sheetName val="Output--&gt;"/>
      <sheetName val="Growth CAGRS"/>
      <sheetName val="Selected Financials - Bars"/>
      <sheetName val="Utility Capex and Rate Base"/>
      <sheetName val="Credit Metric Backup"/>
      <sheetName val="Credit Charts"/>
      <sheetName val="S&amp;U"/>
      <sheetName val="Moodys Charts"/>
      <sheetName val="Liquidity Summary"/>
      <sheetName val="Old--&gt;"/>
      <sheetName val="PNG Financials (Rec'd 6.28.18)"/>
      <sheetName val="Mercury (2016 Model)"/>
    </sheetNames>
    <sheetDataSet>
      <sheetData sheetId="0" refreshError="1"/>
      <sheetData sheetId="1">
        <row r="27">
          <cell r="F27">
            <v>0.1</v>
          </cell>
        </row>
      </sheetData>
      <sheetData sheetId="2">
        <row r="52">
          <cell r="K52">
            <v>1.4692075218267293</v>
          </cell>
        </row>
      </sheetData>
      <sheetData sheetId="3" refreshError="1"/>
      <sheetData sheetId="4">
        <row r="11">
          <cell r="D11" t="str">
            <v>Arthur Revised Base Case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">
          <cell r="B2" t="str">
            <v>Pro Forma</v>
          </cell>
          <cell r="C2"/>
          <cell r="D2"/>
          <cell r="E2"/>
          <cell r="F2">
            <v>2020</v>
          </cell>
          <cell r="G2">
            <v>2021</v>
          </cell>
          <cell r="H2">
            <v>2022</v>
          </cell>
        </row>
        <row r="4">
          <cell r="B4" t="str">
            <v>Debt &amp; Capital Structure</v>
          </cell>
          <cell r="C4"/>
          <cell r="D4"/>
          <cell r="E4"/>
          <cell r="F4"/>
          <cell r="G4"/>
          <cell r="H4"/>
        </row>
        <row r="5">
          <cell r="B5" t="str">
            <v>Arthur Holdco Debt</v>
          </cell>
          <cell r="E5"/>
          <cell r="F5">
            <v>122.31491800000001</v>
          </cell>
          <cell r="G5">
            <v>122.31491800000001</v>
          </cell>
          <cell r="H5">
            <v>122.31491800000001</v>
          </cell>
        </row>
        <row r="6">
          <cell r="B6" t="str">
            <v>Mercury Holdco Debt</v>
          </cell>
          <cell r="E6"/>
          <cell r="F6">
            <v>0</v>
          </cell>
          <cell r="G6">
            <v>0</v>
          </cell>
          <cell r="H6">
            <v>0</v>
          </cell>
        </row>
        <row r="7">
          <cell r="B7" t="str">
            <v>Debt Issued for Transaction</v>
          </cell>
          <cell r="E7"/>
          <cell r="F7">
            <v>436.25</v>
          </cell>
          <cell r="G7">
            <v>436.25</v>
          </cell>
          <cell r="H7">
            <v>436.25</v>
          </cell>
        </row>
        <row r="8">
          <cell r="B8" t="str">
            <v>Revolver</v>
          </cell>
          <cell r="C8"/>
          <cell r="D8"/>
          <cell r="E8"/>
          <cell r="F8">
            <v>0</v>
          </cell>
          <cell r="G8">
            <v>0</v>
          </cell>
          <cell r="H8">
            <v>0</v>
          </cell>
        </row>
        <row r="9">
          <cell r="B9" t="str">
            <v>TEUs Treated as Debt</v>
          </cell>
          <cell r="C9"/>
          <cell r="D9"/>
          <cell r="E9"/>
          <cell r="F9">
            <v>79.588664213104593</v>
          </cell>
          <cell r="G9">
            <v>40.497492303934003</v>
          </cell>
          <cell r="H9">
            <v>0</v>
          </cell>
        </row>
        <row r="10">
          <cell r="B10" t="str">
            <v>Holdco Debt (Unadjusted)</v>
          </cell>
          <cell r="C10"/>
          <cell r="D10"/>
          <cell r="E10"/>
          <cell r="F10">
            <v>638.15358221310498</v>
          </cell>
          <cell r="G10">
            <v>599.06241030393403</v>
          </cell>
          <cell r="H10">
            <v>558.56491800000003</v>
          </cell>
        </row>
        <row r="12">
          <cell r="B12" t="str">
            <v>Arthur Standalone Unadjusted Debt</v>
          </cell>
          <cell r="D12"/>
          <cell r="E12"/>
          <cell r="F12">
            <v>3104.2150000000001</v>
          </cell>
          <cell r="G12">
            <v>3251.2460000000001</v>
          </cell>
          <cell r="H12">
            <v>3336.0990000000002</v>
          </cell>
        </row>
        <row r="13">
          <cell r="B13" t="str">
            <v>Mercury Standalone Unadjusted Debt</v>
          </cell>
          <cell r="D13"/>
          <cell r="E13"/>
          <cell r="F13">
            <v>1476.81873404409</v>
          </cell>
          <cell r="G13">
            <v>1590.4227990209299</v>
          </cell>
          <cell r="H13">
            <v>1701.82838864675</v>
          </cell>
        </row>
        <row r="14">
          <cell r="B14" t="str">
            <v>Debt Issued for Transaction</v>
          </cell>
          <cell r="D14"/>
          <cell r="E14"/>
          <cell r="F14">
            <v>436.25</v>
          </cell>
          <cell r="G14">
            <v>436.25</v>
          </cell>
          <cell r="H14">
            <v>436.25</v>
          </cell>
        </row>
        <row r="15">
          <cell r="B15" t="str">
            <v>Revolver</v>
          </cell>
          <cell r="D15"/>
          <cell r="E15"/>
          <cell r="F15">
            <v>100.11261995332499</v>
          </cell>
          <cell r="G15">
            <v>209.05408104467099</v>
          </cell>
          <cell r="H15">
            <v>317.16246538384001</v>
          </cell>
        </row>
        <row r="16">
          <cell r="B16" t="str">
            <v>TEU Issued to Market (Portion Treated as Debt)</v>
          </cell>
          <cell r="D16"/>
          <cell r="E16"/>
          <cell r="F16">
            <v>79.588664213104593</v>
          </cell>
          <cell r="G16">
            <v>40.497492303934003</v>
          </cell>
          <cell r="H16">
            <v>0</v>
          </cell>
        </row>
        <row r="17">
          <cell r="B17" t="str">
            <v>Pro Forma Unadjusted Total Debt</v>
          </cell>
          <cell r="C17"/>
          <cell r="D17"/>
          <cell r="E17"/>
          <cell r="F17">
            <v>5196.9850182105201</v>
          </cell>
          <cell r="G17">
            <v>5527.4703723695302</v>
          </cell>
          <cell r="H17">
            <v>5791.3398540305898</v>
          </cell>
        </row>
        <row r="18">
          <cell r="D18"/>
          <cell r="E18"/>
          <cell r="F18"/>
          <cell r="G18"/>
          <cell r="H18"/>
        </row>
        <row r="19">
          <cell r="B19" t="str">
            <v>Arthur Standalone Adjusted Debt</v>
          </cell>
          <cell r="C19"/>
          <cell r="D19"/>
          <cell r="E19"/>
          <cell r="F19">
            <v>3190.6640000000002</v>
          </cell>
          <cell r="G19">
            <v>3335.1019999999999</v>
          </cell>
          <cell r="H19">
            <v>3417.4259999999999</v>
          </cell>
        </row>
        <row r="20">
          <cell r="B20" t="str">
            <v>Mercury Standalone Adjusted Debt</v>
          </cell>
          <cell r="C20"/>
          <cell r="D20"/>
          <cell r="E20"/>
          <cell r="F20">
            <v>1555.0427121619</v>
          </cell>
          <cell r="G20">
            <v>1670.60237659169</v>
          </cell>
          <cell r="H20">
            <v>1784.01245565677</v>
          </cell>
        </row>
        <row r="21">
          <cell r="B21" t="str">
            <v>Debt Issued for Transaction</v>
          </cell>
          <cell r="C21"/>
          <cell r="D21"/>
          <cell r="E21"/>
          <cell r="F21">
            <v>436.25</v>
          </cell>
          <cell r="G21">
            <v>436.25</v>
          </cell>
          <cell r="H21">
            <v>436.25</v>
          </cell>
        </row>
        <row r="22">
          <cell r="B22" t="str">
            <v>Revolver</v>
          </cell>
          <cell r="C22"/>
          <cell r="D22"/>
          <cell r="E22"/>
          <cell r="F22">
            <v>100.11261995332499</v>
          </cell>
          <cell r="G22">
            <v>209.05408104467099</v>
          </cell>
          <cell r="H22">
            <v>317.16246538384001</v>
          </cell>
        </row>
        <row r="23">
          <cell r="B23" t="str">
            <v>TEU Issued to Market (Portion Treated as Debt)</v>
          </cell>
          <cell r="C23"/>
          <cell r="D23"/>
          <cell r="E23"/>
          <cell r="F23">
            <v>79.588664213104593</v>
          </cell>
          <cell r="G23">
            <v>40.497492303934003</v>
          </cell>
          <cell r="H23">
            <v>0</v>
          </cell>
        </row>
        <row r="24">
          <cell r="B24" t="str">
            <v>Pro Forma Adjusted Total Debt</v>
          </cell>
          <cell r="C24"/>
          <cell r="D24"/>
          <cell r="E24"/>
          <cell r="F24">
            <v>5361.6579963283302</v>
          </cell>
          <cell r="G24">
            <v>5691.5059499402896</v>
          </cell>
          <cell r="H24">
            <v>5954.85092104061</v>
          </cell>
        </row>
        <row r="25">
          <cell r="B25"/>
          <cell r="C25"/>
          <cell r="D25"/>
          <cell r="E25"/>
          <cell r="F25"/>
          <cell r="G25"/>
          <cell r="H25"/>
        </row>
        <row r="26">
          <cell r="B26" t="str">
            <v>Adjusted Total Debt</v>
          </cell>
          <cell r="C26"/>
          <cell r="D26"/>
          <cell r="E26"/>
          <cell r="F26">
            <v>5361.6579963283302</v>
          </cell>
          <cell r="G26">
            <v>5691.5059499402896</v>
          </cell>
          <cell r="H26">
            <v>5954.85092104061</v>
          </cell>
        </row>
        <row r="27">
          <cell r="B27" t="str">
            <v>Book Equity</v>
          </cell>
          <cell r="C27"/>
          <cell r="D27"/>
          <cell r="E27"/>
          <cell r="F27">
            <v>4818.1613222890401</v>
          </cell>
          <cell r="G27">
            <v>4980.4889333714</v>
          </cell>
          <cell r="H27">
            <v>5161.6938865566999</v>
          </cell>
        </row>
        <row r="28">
          <cell r="B28" t="str">
            <v>Deferred Taxes</v>
          </cell>
          <cell r="D28"/>
          <cell r="E28"/>
          <cell r="F28">
            <v>1057.5580305410199</v>
          </cell>
          <cell r="G28">
            <v>1056.21906640001</v>
          </cell>
          <cell r="H28">
            <v>1078.07215338575</v>
          </cell>
        </row>
        <row r="29">
          <cell r="B29" t="str">
            <v>Total Capitalization</v>
          </cell>
          <cell r="C29"/>
          <cell r="D29"/>
          <cell r="E29"/>
          <cell r="F29">
            <v>11237.3773491584</v>
          </cell>
          <cell r="G29">
            <v>11728.2139497117</v>
          </cell>
          <cell r="H29">
            <v>12194.616960983099</v>
          </cell>
        </row>
        <row r="31">
          <cell r="B31" t="str">
            <v>Cash Flow from Operations</v>
          </cell>
          <cell r="C31"/>
          <cell r="D31"/>
          <cell r="E31"/>
          <cell r="F31"/>
          <cell r="G31"/>
          <cell r="H31"/>
        </row>
        <row r="32">
          <cell r="B32" t="str">
            <v>Net Income</v>
          </cell>
          <cell r="D32"/>
          <cell r="E32"/>
          <cell r="F32">
            <v>385.857669411573</v>
          </cell>
          <cell r="G32">
            <v>401.789833936793</v>
          </cell>
          <cell r="H32">
            <v>438.03171533825599</v>
          </cell>
        </row>
        <row r="33">
          <cell r="B33" t="str">
            <v>Depreciation / Amortization</v>
          </cell>
          <cell r="D33"/>
          <cell r="E33"/>
          <cell r="F33">
            <v>279.93246584942801</v>
          </cell>
          <cell r="G33">
            <v>290.19012284387202</v>
          </cell>
          <cell r="H33">
            <v>299.46574171276097</v>
          </cell>
        </row>
        <row r="34">
          <cell r="B34" t="str">
            <v>Deferred Income Taxes</v>
          </cell>
          <cell r="D34"/>
          <cell r="E34"/>
          <cell r="F34">
            <v>6.9754244868931901</v>
          </cell>
          <cell r="G34">
            <v>-1.33896414100832</v>
          </cell>
          <cell r="H34">
            <v>21.853086985740401</v>
          </cell>
        </row>
        <row r="35">
          <cell r="B35" t="str">
            <v>Stock-based Compensation</v>
          </cell>
          <cell r="D35"/>
          <cell r="E35"/>
          <cell r="F35">
            <v>6.8090000000000002</v>
          </cell>
          <cell r="G35">
            <v>6.4359999999999999</v>
          </cell>
          <cell r="H35">
            <v>6.5789999999999997</v>
          </cell>
        </row>
        <row r="36">
          <cell r="B36" t="str">
            <v>Amortization of Financing Fees</v>
          </cell>
          <cell r="D36"/>
          <cell r="E36"/>
          <cell r="F36">
            <v>0.16359375000000001</v>
          </cell>
          <cell r="G36">
            <v>0.16359375000000001</v>
          </cell>
          <cell r="H36">
            <v>0.16359375000000001</v>
          </cell>
        </row>
        <row r="37">
          <cell r="B37" t="str">
            <v>Add-back of After-Tax Interest Associated with TEUs (100% Equity Credit)</v>
          </cell>
          <cell r="C37"/>
          <cell r="D37"/>
          <cell r="E37"/>
          <cell r="F37">
            <v>0</v>
          </cell>
          <cell r="G37">
            <v>0</v>
          </cell>
          <cell r="H37">
            <v>0</v>
          </cell>
        </row>
        <row r="38">
          <cell r="B38" t="str">
            <v>Changes in Net Working Capital</v>
          </cell>
          <cell r="D38"/>
          <cell r="E38"/>
          <cell r="F38">
            <v>-10.187156961121801</v>
          </cell>
          <cell r="G38">
            <v>-3.5210688272614998</v>
          </cell>
          <cell r="H38">
            <v>-19.812592728622199</v>
          </cell>
        </row>
        <row r="39">
          <cell r="B39" t="str">
            <v>Change in Regulatory Assets/Liabilities</v>
          </cell>
          <cell r="D39"/>
          <cell r="E39"/>
          <cell r="F39">
            <v>-0.46421019168167299</v>
          </cell>
          <cell r="G39">
            <v>3.4276998076337599</v>
          </cell>
          <cell r="H39">
            <v>6.5696178252396704</v>
          </cell>
        </row>
        <row r="40">
          <cell r="B40" t="str">
            <v>Change in Other Assets/Liabilities</v>
          </cell>
          <cell r="D40"/>
          <cell r="E40"/>
          <cell r="F40">
            <v>1.56475739062509</v>
          </cell>
          <cell r="G40">
            <v>1.2296513253905901</v>
          </cell>
          <cell r="H40">
            <v>1.7991176085253899</v>
          </cell>
        </row>
        <row r="41">
          <cell r="B41" t="str">
            <v>Moody's Adjustments for Capitalized Interest &amp; Operating Leases</v>
          </cell>
          <cell r="D41"/>
          <cell r="E41"/>
          <cell r="F41">
            <v>-6.62</v>
          </cell>
          <cell r="G41">
            <v>-6.62</v>
          </cell>
          <cell r="H41">
            <v>-6.62</v>
          </cell>
        </row>
        <row r="42">
          <cell r="B42" t="str">
            <v>Other Moody's Adjustments (to reconcile to 2016 reported Moody's CFO post/W/C)</v>
          </cell>
          <cell r="D42"/>
          <cell r="E42"/>
          <cell r="F42">
            <v>-1.38</v>
          </cell>
          <cell r="G42">
            <v>-1.38</v>
          </cell>
          <cell r="H42">
            <v>-1.38</v>
          </cell>
        </row>
        <row r="43">
          <cell r="B43" t="str">
            <v>Adjusted CFO post-W/C</v>
          </cell>
          <cell r="C43"/>
          <cell r="D43"/>
          <cell r="E43"/>
          <cell r="F43">
            <v>662.65154373571602</v>
          </cell>
          <cell r="G43">
            <v>690.37686869541994</v>
          </cell>
          <cell r="H43">
            <v>746.64928049190098</v>
          </cell>
        </row>
        <row r="44">
          <cell r="B44" t="str">
            <v>Change in W/C</v>
          </cell>
          <cell r="D44"/>
          <cell r="E44"/>
          <cell r="F44">
            <v>10.187156961121801</v>
          </cell>
          <cell r="G44">
            <v>3.5210688272614998</v>
          </cell>
          <cell r="H44">
            <v>19.812592728622199</v>
          </cell>
        </row>
        <row r="45">
          <cell r="B45" t="str">
            <v>Adjusted CFO pre-W/C</v>
          </cell>
          <cell r="C45"/>
          <cell r="D45"/>
          <cell r="E45"/>
          <cell r="F45">
            <v>672.83870069683701</v>
          </cell>
          <cell r="G45">
            <v>693.89793752268201</v>
          </cell>
          <cell r="H45">
            <v>766.46187322052299</v>
          </cell>
        </row>
        <row r="47">
          <cell r="B47" t="str">
            <v>Cash Flow Calculations</v>
          </cell>
          <cell r="C47"/>
          <cell r="D47"/>
          <cell r="E47"/>
          <cell r="F47"/>
          <cell r="G47"/>
          <cell r="H47"/>
        </row>
        <row r="48">
          <cell r="B48" t="str">
            <v>Adjusted CFO pre-W/C</v>
          </cell>
          <cell r="D48"/>
          <cell r="E48"/>
          <cell r="F48">
            <v>672.83870069683701</v>
          </cell>
          <cell r="G48">
            <v>693.89793752268201</v>
          </cell>
          <cell r="H48">
            <v>766.46187322052299</v>
          </cell>
        </row>
        <row r="49">
          <cell r="B49"/>
          <cell r="D49"/>
          <cell r="E49"/>
          <cell r="F49"/>
          <cell r="G49"/>
          <cell r="H49"/>
        </row>
        <row r="50">
          <cell r="B50" t="str">
            <v>Mercury Standalone Adjusted Interest</v>
          </cell>
          <cell r="D50"/>
          <cell r="E50"/>
          <cell r="F50">
            <v>53.881601846970597</v>
          </cell>
          <cell r="G50">
            <v>57.2892905043079</v>
          </cell>
          <cell r="H50">
            <v>61.174549526515797</v>
          </cell>
        </row>
        <row r="51">
          <cell r="B51" t="str">
            <v>Arthur Standalone Adjusted Interest</v>
          </cell>
          <cell r="D51"/>
          <cell r="E51"/>
          <cell r="F51">
            <v>134.96901812999999</v>
          </cell>
          <cell r="G51">
            <v>142.27301813</v>
          </cell>
          <cell r="H51">
            <v>146.48301813</v>
          </cell>
        </row>
        <row r="52">
          <cell r="B52" t="str">
            <v>Incremental Interest from Transaction</v>
          </cell>
          <cell r="C52"/>
          <cell r="D52"/>
          <cell r="E52"/>
          <cell r="F52">
            <v>22.697363249296799</v>
          </cell>
          <cell r="G52">
            <v>24.914703677895201</v>
          </cell>
          <cell r="H52">
            <v>27.219935639993501</v>
          </cell>
        </row>
        <row r="53">
          <cell r="B53" t="str">
            <v>Adjusted Interest Expense</v>
          </cell>
          <cell r="C53"/>
          <cell r="D53"/>
          <cell r="E53"/>
          <cell r="F53">
            <v>211.54798322626701</v>
          </cell>
          <cell r="G53">
            <v>224.47701231220299</v>
          </cell>
          <cell r="H53">
            <v>234.87750329650899</v>
          </cell>
        </row>
        <row r="54">
          <cell r="B54" t="str">
            <v>Adjusted CFO pre-W/C + Interest</v>
          </cell>
          <cell r="C54"/>
          <cell r="D54"/>
          <cell r="E54"/>
          <cell r="F54">
            <v>884.38668392310501</v>
          </cell>
          <cell r="G54">
            <v>918.374949834885</v>
          </cell>
          <cell r="H54">
            <v>1001.33937651703</v>
          </cell>
        </row>
        <row r="55">
          <cell r="B55"/>
          <cell r="C55"/>
          <cell r="D55"/>
          <cell r="E55"/>
          <cell r="F55"/>
          <cell r="G55"/>
          <cell r="H55"/>
        </row>
        <row r="56">
          <cell r="B56" t="str">
            <v>Dividends</v>
          </cell>
          <cell r="C56"/>
          <cell r="D56"/>
          <cell r="E56"/>
          <cell r="F56">
            <v>-230.23849535752399</v>
          </cell>
          <cell r="G56">
            <v>-246.662222854433</v>
          </cell>
          <cell r="H56">
            <v>-264.250762152954</v>
          </cell>
        </row>
        <row r="57">
          <cell r="B57" t="str">
            <v>Adjusted Dividends</v>
          </cell>
          <cell r="C57"/>
          <cell r="D57"/>
          <cell r="E57"/>
          <cell r="F57">
            <v>-230.23849535752399</v>
          </cell>
          <cell r="G57">
            <v>-246.662222854433</v>
          </cell>
          <cell r="H57">
            <v>-264.250762152954</v>
          </cell>
        </row>
        <row r="58">
          <cell r="D58"/>
          <cell r="E58"/>
          <cell r="F58"/>
          <cell r="G58"/>
          <cell r="H58"/>
        </row>
        <row r="59">
          <cell r="B59" t="str">
            <v>Adjusted CFO pre-W/C</v>
          </cell>
          <cell r="D59"/>
          <cell r="E59"/>
          <cell r="F59">
            <v>672.83870069683701</v>
          </cell>
          <cell r="G59">
            <v>693.89793752268201</v>
          </cell>
          <cell r="H59">
            <v>766.46187322052299</v>
          </cell>
        </row>
        <row r="60">
          <cell r="B60" t="str">
            <v>Dividends</v>
          </cell>
          <cell r="D60"/>
          <cell r="E60"/>
          <cell r="F60">
            <v>-230.23849535752399</v>
          </cell>
          <cell r="G60">
            <v>-246.662222854433</v>
          </cell>
          <cell r="H60">
            <v>-264.250762152954</v>
          </cell>
        </row>
        <row r="61">
          <cell r="B61" t="str">
            <v>Adjusted CFO pre-W/C - Dividends</v>
          </cell>
          <cell r="C61"/>
          <cell r="D61"/>
          <cell r="E61"/>
          <cell r="F61">
            <v>442.60020533931402</v>
          </cell>
          <cell r="G61">
            <v>447.23571466824802</v>
          </cell>
          <cell r="H61">
            <v>502.21111106756899</v>
          </cell>
        </row>
        <row r="63">
          <cell r="B63" t="str">
            <v>Adjusted CFO post-W/C</v>
          </cell>
          <cell r="D63"/>
          <cell r="E63"/>
          <cell r="F63">
            <v>662.65154373571602</v>
          </cell>
          <cell r="G63">
            <v>690.37686869541994</v>
          </cell>
          <cell r="H63">
            <v>746.64928049190098</v>
          </cell>
        </row>
        <row r="64">
          <cell r="B64" t="str">
            <v>Dividends</v>
          </cell>
          <cell r="D64"/>
          <cell r="E64"/>
          <cell r="F64">
            <v>-230.23849535752399</v>
          </cell>
          <cell r="G64">
            <v>-246.662222854433</v>
          </cell>
          <cell r="H64">
            <v>-264.250762152954</v>
          </cell>
        </row>
        <row r="65">
          <cell r="B65" t="str">
            <v>Retained Cash Flow</v>
          </cell>
          <cell r="C65"/>
          <cell r="D65"/>
          <cell r="E65"/>
          <cell r="F65">
            <v>432.413048378192</v>
          </cell>
          <cell r="G65">
            <v>443.71464584098698</v>
          </cell>
          <cell r="H65">
            <v>482.39851833894699</v>
          </cell>
        </row>
        <row r="67">
          <cell r="B67" t="str">
            <v>Pro Forma EBITDA</v>
          </cell>
          <cell r="C67"/>
          <cell r="D67"/>
          <cell r="E67"/>
          <cell r="F67">
            <v>919.66076818451995</v>
          </cell>
          <cell r="G67">
            <v>966.73862828136998</v>
          </cell>
          <cell r="H67">
            <v>1066.804697222</v>
          </cell>
        </row>
        <row r="68">
          <cell r="D68"/>
          <cell r="E68"/>
          <cell r="F68"/>
          <cell r="G68"/>
          <cell r="H68"/>
        </row>
        <row r="69">
          <cell r="B69" t="str">
            <v>Credit Metrics</v>
          </cell>
          <cell r="C69"/>
          <cell r="D69"/>
          <cell r="E69"/>
          <cell r="F69"/>
          <cell r="G69"/>
          <cell r="H69"/>
        </row>
        <row r="70">
          <cell r="B70" t="str">
            <v>(CFO pre-W/C) / Debt</v>
          </cell>
          <cell r="C70"/>
          <cell r="D70"/>
          <cell r="E70"/>
          <cell r="F70">
            <v>0.12549079056470899</v>
          </cell>
          <cell r="G70">
            <v>0.121918160786595</v>
          </cell>
          <cell r="H70">
            <v>0.12871218497046499</v>
          </cell>
        </row>
        <row r="71">
          <cell r="B71" t="str">
            <v>(CFO pre-W/C + Interest) / Interest</v>
          </cell>
          <cell r="C71"/>
          <cell r="D71"/>
          <cell r="E71"/>
          <cell r="F71">
            <v>4.1805488780159301</v>
          </cell>
          <cell r="G71">
            <v>4.0911759310018203</v>
          </cell>
          <cell r="H71">
            <v>4.2632408913719697</v>
          </cell>
        </row>
        <row r="72">
          <cell r="B72" t="str">
            <v>(CFO pre-W/C - Dividends) / Debt</v>
          </cell>
          <cell r="C72"/>
          <cell r="D72"/>
          <cell r="E72"/>
          <cell r="F72">
            <v>8.2549130444800195E-2</v>
          </cell>
          <cell r="G72">
            <v>7.8579504019132204E-2</v>
          </cell>
          <cell r="H72">
            <v>8.4336470841457706E-2</v>
          </cell>
        </row>
        <row r="73">
          <cell r="B73" t="str">
            <v>Debt / Book Capitalization</v>
          </cell>
          <cell r="C73"/>
          <cell r="D73"/>
          <cell r="E73"/>
          <cell r="F73">
            <v>0.47712716497233998</v>
          </cell>
          <cell r="G73">
            <v>0.48528326430131302</v>
          </cell>
          <cell r="H73">
            <v>0.48831799638260798</v>
          </cell>
        </row>
        <row r="74">
          <cell r="B74" t="str">
            <v>RCF / Debt</v>
          </cell>
          <cell r="C74"/>
          <cell r="D74"/>
          <cell r="E74"/>
          <cell r="F74">
            <v>8.0649129182485804E-2</v>
          </cell>
          <cell r="G74">
            <v>7.7960850738571494E-2</v>
          </cell>
          <cell r="H74">
            <v>8.1009335873457503E-2</v>
          </cell>
        </row>
        <row r="75">
          <cell r="B75" t="str">
            <v>Debt / EBITDA</v>
          </cell>
          <cell r="C75"/>
          <cell r="D75"/>
          <cell r="E75"/>
          <cell r="F75">
            <v>5.8300388380300898</v>
          </cell>
          <cell r="G75">
            <v>5.8873265052607104</v>
          </cell>
          <cell r="H75">
            <v>5.5819504137423701</v>
          </cell>
        </row>
        <row r="76">
          <cell r="B76" t="str">
            <v>Holdco / Total Debt</v>
          </cell>
          <cell r="C76"/>
          <cell r="D76"/>
          <cell r="E76"/>
          <cell r="F76">
            <v>0.122793038651637</v>
          </cell>
          <cell r="G76">
            <v>0.108379126426168</v>
          </cell>
          <cell r="H76">
            <v>9.6448305932392606E-2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66">
          <cell r="M66">
            <v>24.908455754108868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8">
          <cell r="E8">
            <v>2017</v>
          </cell>
          <cell r="F8">
            <v>2018</v>
          </cell>
          <cell r="G8">
            <v>2019</v>
          </cell>
          <cell r="H8">
            <v>2020</v>
          </cell>
          <cell r="I8">
            <v>2021</v>
          </cell>
          <cell r="J8">
            <v>2022</v>
          </cell>
        </row>
        <row r="9">
          <cell r="D9" t="str">
            <v>Capex</v>
          </cell>
          <cell r="E9"/>
          <cell r="F9">
            <v>262.2</v>
          </cell>
          <cell r="G9">
            <v>297.33999891045499</v>
          </cell>
          <cell r="H9">
            <v>333.14</v>
          </cell>
          <cell r="I9">
            <v>368.84</v>
          </cell>
          <cell r="J9">
            <v>370.59</v>
          </cell>
        </row>
        <row r="10">
          <cell r="D10" t="str">
            <v>D&amp;A</v>
          </cell>
          <cell r="E10"/>
          <cell r="F10">
            <v>89.084076967777804</v>
          </cell>
          <cell r="G10">
            <v>92.298671881650293</v>
          </cell>
          <cell r="H10">
            <v>96.461465849428095</v>
          </cell>
          <cell r="I10">
            <v>98.499122843872499</v>
          </cell>
          <cell r="J10">
            <v>101.300741712761</v>
          </cell>
        </row>
        <row r="29">
          <cell r="E29"/>
          <cell r="F29">
            <v>2018</v>
          </cell>
          <cell r="G29">
            <v>2019</v>
          </cell>
          <cell r="H29">
            <v>2020</v>
          </cell>
          <cell r="I29">
            <v>2021</v>
          </cell>
          <cell r="J29">
            <v>2022</v>
          </cell>
        </row>
        <row r="30">
          <cell r="D30" t="str">
            <v>Capex</v>
          </cell>
          <cell r="E30"/>
          <cell r="F30">
            <v>536.40700000000004</v>
          </cell>
          <cell r="G30">
            <v>556.83100000000002</v>
          </cell>
          <cell r="H30">
            <v>464.67599999999999</v>
          </cell>
          <cell r="I30">
            <v>419.94</v>
          </cell>
          <cell r="J30">
            <v>390.56099999999998</v>
          </cell>
        </row>
        <row r="31">
          <cell r="D31" t="str">
            <v>D&amp;A</v>
          </cell>
          <cell r="E31"/>
          <cell r="F31">
            <v>146.941</v>
          </cell>
          <cell r="G31">
            <v>161.06299999999999</v>
          </cell>
          <cell r="H31">
            <v>183.471</v>
          </cell>
          <cell r="I31">
            <v>191.691</v>
          </cell>
          <cell r="J31">
            <v>198.16499999999999</v>
          </cell>
        </row>
      </sheetData>
      <sheetData sheetId="72" refreshError="1"/>
      <sheetData sheetId="73">
        <row r="4">
          <cell r="C4" t="str">
            <v>Debt</v>
          </cell>
          <cell r="D4"/>
          <cell r="E4">
            <v>2019</v>
          </cell>
          <cell r="F4">
            <v>2020</v>
          </cell>
          <cell r="G4">
            <v>2021</v>
          </cell>
          <cell r="H4">
            <v>2022</v>
          </cell>
        </row>
        <row r="5">
          <cell r="C5" t="str">
            <v>Arthur</v>
          </cell>
          <cell r="D5"/>
          <cell r="E5">
            <v>3051.5450000000001</v>
          </cell>
          <cell r="F5">
            <v>3226.9369999999999</v>
          </cell>
          <cell r="G5">
            <v>3370.7829999999999</v>
          </cell>
          <cell r="H5">
            <v>3453.0210000000002</v>
          </cell>
        </row>
        <row r="6">
          <cell r="C6" t="str">
            <v>Mercury</v>
          </cell>
          <cell r="D6"/>
          <cell r="E6">
            <v>1453.4947910362</v>
          </cell>
          <cell r="F6">
            <v>1555.0427121619</v>
          </cell>
          <cell r="G6">
            <v>1670.60237659169</v>
          </cell>
          <cell r="H6">
            <v>1784.01245565677</v>
          </cell>
        </row>
        <row r="7">
          <cell r="C7" t="str">
            <v>New Acquisition Debt</v>
          </cell>
          <cell r="D7"/>
          <cell r="E7">
            <v>436.25</v>
          </cell>
          <cell r="F7">
            <v>436.25</v>
          </cell>
          <cell r="G7">
            <v>436.25</v>
          </cell>
          <cell r="H7">
            <v>436.25</v>
          </cell>
        </row>
        <row r="8">
          <cell r="C8" t="str">
            <v>New Debt</v>
          </cell>
          <cell r="D8"/>
          <cell r="E8">
            <v>0</v>
          </cell>
          <cell r="F8">
            <v>100.11261995332499</v>
          </cell>
          <cell r="G8">
            <v>209.05408104467099</v>
          </cell>
          <cell r="H8">
            <v>317.16246538384001</v>
          </cell>
        </row>
        <row r="9">
          <cell r="C9" t="str">
            <v>TEU Issued to Market (Portion Treated as Debt)</v>
          </cell>
          <cell r="D9"/>
          <cell r="E9">
            <v>117.32235176501</v>
          </cell>
          <cell r="F9">
            <v>79.588664213104593</v>
          </cell>
          <cell r="G9">
            <v>40.497492303934003</v>
          </cell>
          <cell r="H9">
            <v>0</v>
          </cell>
        </row>
        <row r="10">
          <cell r="C10" t="str">
            <v>Pro Forma Cash Balance</v>
          </cell>
          <cell r="D10"/>
          <cell r="E10">
            <v>-17.282999999999099</v>
          </cell>
          <cell r="F10">
            <v>-4</v>
          </cell>
          <cell r="G10">
            <v>-4</v>
          </cell>
          <cell r="H10">
            <v>-4</v>
          </cell>
        </row>
        <row r="11">
          <cell r="C11" t="str">
            <v>Total</v>
          </cell>
          <cell r="D11"/>
          <cell r="E11">
            <v>5041.3291428012099</v>
          </cell>
          <cell r="F11">
            <v>5393.9309963283304</v>
          </cell>
          <cell r="G11">
            <v>5723.1869499402901</v>
          </cell>
          <cell r="H11">
            <v>5986.4459210406103</v>
          </cell>
        </row>
        <row r="12">
          <cell r="D12"/>
          <cell r="E12"/>
          <cell r="F12"/>
          <cell r="G12"/>
          <cell r="H12"/>
        </row>
        <row r="13">
          <cell r="C13" t="str">
            <v>Arthur FFO</v>
          </cell>
          <cell r="D13"/>
          <cell r="E13">
            <v>2019</v>
          </cell>
          <cell r="F13">
            <v>2020</v>
          </cell>
          <cell r="G13">
            <v>2021</v>
          </cell>
          <cell r="H13">
            <v>2022</v>
          </cell>
        </row>
        <row r="14">
          <cell r="C14" t="str">
            <v>EBITDA</v>
          </cell>
          <cell r="D14"/>
          <cell r="E14">
            <v>530.06899999999996</v>
          </cell>
          <cell r="F14">
            <v>578.59</v>
          </cell>
          <cell r="G14">
            <v>611.505</v>
          </cell>
          <cell r="H14">
            <v>676.24800000000005</v>
          </cell>
        </row>
        <row r="15">
          <cell r="C15" t="str">
            <v>Less: Interest Exp.</v>
          </cell>
          <cell r="D15"/>
          <cell r="E15">
            <v>-110.658</v>
          </cell>
          <cell r="F15">
            <v>-126.712</v>
          </cell>
          <cell r="G15">
            <v>-133.988</v>
          </cell>
          <cell r="H15">
            <v>-137.96899999999999</v>
          </cell>
        </row>
        <row r="16">
          <cell r="C16" t="str">
            <v>Deferred Taxes &amp; Other</v>
          </cell>
          <cell r="D16"/>
          <cell r="E16">
            <v>4.4649999999999999</v>
          </cell>
          <cell r="F16">
            <v>-16.488</v>
          </cell>
          <cell r="G16">
            <v>-35.097999999999999</v>
          </cell>
          <cell r="H16">
            <v>-52.390999999999998</v>
          </cell>
        </row>
        <row r="17">
          <cell r="C17" t="str">
            <v>Total</v>
          </cell>
          <cell r="D17"/>
          <cell r="E17">
            <v>423.87599999999998</v>
          </cell>
          <cell r="F17">
            <v>435.39</v>
          </cell>
          <cell r="G17">
            <v>442.41899999999998</v>
          </cell>
          <cell r="H17">
            <v>485.88799999999998</v>
          </cell>
        </row>
        <row r="18">
          <cell r="D18"/>
          <cell r="E18"/>
          <cell r="F18"/>
          <cell r="G18"/>
          <cell r="H18"/>
        </row>
        <row r="19">
          <cell r="C19" t="str">
            <v>Mercury FFO</v>
          </cell>
          <cell r="D19"/>
          <cell r="E19">
            <v>5041.3291428012099</v>
          </cell>
          <cell r="F19">
            <v>5393.9309963283304</v>
          </cell>
          <cell r="G19">
            <v>5723.1869499402901</v>
          </cell>
          <cell r="H19">
            <v>5986.4459210406103</v>
          </cell>
        </row>
        <row r="20">
          <cell r="C20" t="str">
            <v>EBITDA</v>
          </cell>
          <cell r="D20"/>
          <cell r="E20">
            <v>302.90826731359499</v>
          </cell>
          <cell r="F20">
            <v>338.07076818451998</v>
          </cell>
          <cell r="G20">
            <v>349.73362828136999</v>
          </cell>
          <cell r="H20">
            <v>382.85669722199498</v>
          </cell>
        </row>
        <row r="21">
          <cell r="C21" t="str">
            <v>Less: Interest Exp.</v>
          </cell>
          <cell r="D21"/>
          <cell r="E21">
            <v>-48.945601844399803</v>
          </cell>
          <cell r="F21">
            <v>-51.6335332479022</v>
          </cell>
          <cell r="G21">
            <v>-54.796948404307898</v>
          </cell>
          <cell r="H21">
            <v>-58.641210176515798</v>
          </cell>
        </row>
        <row r="22">
          <cell r="C22" t="str">
            <v>Deferred Taxes &amp; Other</v>
          </cell>
          <cell r="D22"/>
          <cell r="E22">
            <v>-29.7851640528534</v>
          </cell>
          <cell r="F22">
            <v>-36.758617265591802</v>
          </cell>
          <cell r="G22">
            <v>-35.538902036428603</v>
          </cell>
          <cell r="H22">
            <v>-39.441324609496597</v>
          </cell>
        </row>
        <row r="23">
          <cell r="C23" t="str">
            <v>Total</v>
          </cell>
          <cell r="D23"/>
          <cell r="E23">
            <v>224.17750141634201</v>
          </cell>
          <cell r="F23">
            <v>249.67861767102599</v>
          </cell>
          <cell r="G23">
            <v>259.39777784063301</v>
          </cell>
          <cell r="H23">
            <v>284.77416243598202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Assumptions"/>
      <sheetName val="Rev Sum"/>
      <sheetName val="Retail ---&gt;"/>
      <sheetName val="RS"/>
      <sheetName val="GSS"/>
      <sheetName val="GSL"/>
      <sheetName val="LGS &amp; SLGS"/>
      <sheetName val="EP &amp; CG &amp; WS"/>
      <sheetName val="OthRev-S"/>
      <sheetName val="Forecast-S"/>
      <sheetName val="Transport ---&gt;"/>
      <sheetName val="RS-T"/>
      <sheetName val="GSS-T"/>
      <sheetName val="GSL-T"/>
      <sheetName val="LGS-T &amp; SLGS-T"/>
      <sheetName val="EPGS &amp; CGS &amp; FTS"/>
      <sheetName val="Forecast-T"/>
      <sheetName val="Workpapers ---&gt;"/>
      <sheetName val="RSS-Rates"/>
      <sheetName val="TSS-Rates"/>
      <sheetName val="MCF Est-Retail"/>
      <sheetName val="MCF Est-Transport"/>
      <sheetName val="CAP"/>
      <sheetName val="Retail Lookup"/>
      <sheetName val="Transport Lookup"/>
      <sheetName val="Gas Cost (OU Calc)"/>
      <sheetName val="OU E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A4" t="str">
            <v>ID</v>
          </cell>
          <cell r="B4" t="str">
            <v>Class Code</v>
          </cell>
          <cell r="C4" t="str">
            <v>Description</v>
          </cell>
          <cell r="D4" t="str">
            <v>Notes</v>
          </cell>
          <cell r="E4">
            <v>41275</v>
          </cell>
          <cell r="F4" t="str">
            <v>Feb</v>
          </cell>
          <cell r="G4" t="str">
            <v>Mar</v>
          </cell>
          <cell r="H4" t="str">
            <v>Apr</v>
          </cell>
          <cell r="I4" t="str">
            <v>May</v>
          </cell>
          <cell r="J4" t="str">
            <v>Jun</v>
          </cell>
          <cell r="K4" t="str">
            <v>Jul</v>
          </cell>
          <cell r="L4" t="str">
            <v>Aug</v>
          </cell>
          <cell r="M4" t="str">
            <v>Sep</v>
          </cell>
          <cell r="N4" t="str">
            <v>Oct</v>
          </cell>
          <cell r="O4" t="str">
            <v>Nov</v>
          </cell>
          <cell r="P4">
            <v>41609</v>
          </cell>
          <cell r="Q4">
            <v>41640</v>
          </cell>
          <cell r="R4" t="str">
            <v>Feb</v>
          </cell>
          <cell r="S4" t="str">
            <v>Mar</v>
          </cell>
          <cell r="T4" t="str">
            <v>Apr</v>
          </cell>
          <cell r="U4" t="str">
            <v>May</v>
          </cell>
          <cell r="V4" t="str">
            <v>Jun</v>
          </cell>
          <cell r="W4" t="str">
            <v>Jul</v>
          </cell>
          <cell r="X4" t="str">
            <v>Aug</v>
          </cell>
          <cell r="Y4" t="str">
            <v>Sep</v>
          </cell>
          <cell r="Z4" t="str">
            <v>Oct</v>
          </cell>
          <cell r="AA4" t="str">
            <v>Nov</v>
          </cell>
          <cell r="AB4">
            <v>41974</v>
          </cell>
          <cell r="AC4">
            <v>42005</v>
          </cell>
          <cell r="AD4" t="str">
            <v>Feb</v>
          </cell>
          <cell r="AE4" t="str">
            <v>Mar</v>
          </cell>
          <cell r="AF4" t="str">
            <v>Apr</v>
          </cell>
          <cell r="AG4" t="str">
            <v>May</v>
          </cell>
          <cell r="AH4" t="str">
            <v>Jun</v>
          </cell>
          <cell r="AI4" t="str">
            <v>Jul</v>
          </cell>
          <cell r="AJ4" t="str">
            <v>Aug</v>
          </cell>
          <cell r="AK4" t="str">
            <v>Sep</v>
          </cell>
          <cell r="AL4" t="str">
            <v>Oct</v>
          </cell>
          <cell r="AM4" t="str">
            <v>Nov</v>
          </cell>
          <cell r="AN4">
            <v>42339</v>
          </cell>
          <cell r="AO4">
            <v>42370</v>
          </cell>
          <cell r="AP4" t="str">
            <v>Feb</v>
          </cell>
          <cell r="AQ4" t="str">
            <v>Mar</v>
          </cell>
          <cell r="AR4" t="str">
            <v>Apr</v>
          </cell>
          <cell r="AS4" t="str">
            <v>May</v>
          </cell>
          <cell r="AT4" t="str">
            <v>Jun</v>
          </cell>
          <cell r="AU4" t="str">
            <v>Jul</v>
          </cell>
          <cell r="AV4" t="str">
            <v>Aug</v>
          </cell>
          <cell r="AW4" t="str">
            <v>Sep</v>
          </cell>
          <cell r="AX4" t="str">
            <v>Oct</v>
          </cell>
          <cell r="AY4" t="str">
            <v>Nov</v>
          </cell>
          <cell r="AZ4">
            <v>42705</v>
          </cell>
          <cell r="BA4">
            <v>42736</v>
          </cell>
          <cell r="BB4" t="str">
            <v>Feb</v>
          </cell>
          <cell r="BC4" t="str">
            <v>Mar</v>
          </cell>
          <cell r="BD4" t="str">
            <v>Apr</v>
          </cell>
          <cell r="BE4" t="str">
            <v>May</v>
          </cell>
          <cell r="BF4" t="str">
            <v>Jun</v>
          </cell>
          <cell r="BG4" t="str">
            <v>Jul</v>
          </cell>
          <cell r="BH4" t="str">
            <v>Aug</v>
          </cell>
          <cell r="BI4" t="str">
            <v>Sep</v>
          </cell>
          <cell r="BJ4" t="str">
            <v>Oct</v>
          </cell>
          <cell r="BK4" t="str">
            <v>Nov</v>
          </cell>
          <cell r="BL4">
            <v>43070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</row>
        <row r="6">
          <cell r="A6" t="str">
            <v>RS-R1</v>
          </cell>
          <cell r="B6" t="str">
            <v>Cust Charge</v>
          </cell>
          <cell r="C6" t="str">
            <v>Residential Customer Charge</v>
          </cell>
          <cell r="E6">
            <v>12.75</v>
          </cell>
          <cell r="F6">
            <v>12.75</v>
          </cell>
          <cell r="G6">
            <v>12.75</v>
          </cell>
          <cell r="H6">
            <v>12.75</v>
          </cell>
          <cell r="I6">
            <v>12.75</v>
          </cell>
          <cell r="J6">
            <v>12.75</v>
          </cell>
          <cell r="K6">
            <v>12.75</v>
          </cell>
          <cell r="L6">
            <v>12.75</v>
          </cell>
          <cell r="M6">
            <v>12.75</v>
          </cell>
          <cell r="N6">
            <v>12.75</v>
          </cell>
          <cell r="O6">
            <v>12.75</v>
          </cell>
          <cell r="P6">
            <v>12.75</v>
          </cell>
          <cell r="Q6">
            <v>12.75</v>
          </cell>
          <cell r="R6">
            <v>12.75</v>
          </cell>
          <cell r="S6">
            <v>12.75</v>
          </cell>
          <cell r="T6">
            <v>12.75</v>
          </cell>
          <cell r="U6">
            <v>12.75</v>
          </cell>
          <cell r="V6">
            <v>12.75</v>
          </cell>
          <cell r="W6">
            <v>12.75</v>
          </cell>
          <cell r="X6">
            <v>12.75</v>
          </cell>
          <cell r="Y6">
            <v>12.75</v>
          </cell>
          <cell r="Z6">
            <v>12.75</v>
          </cell>
          <cell r="AA6">
            <v>12.75</v>
          </cell>
          <cell r="AB6">
            <v>12.75</v>
          </cell>
          <cell r="AC6">
            <v>12.75</v>
          </cell>
          <cell r="AD6">
            <v>12.75</v>
          </cell>
          <cell r="AE6">
            <v>12.75</v>
          </cell>
          <cell r="AF6">
            <v>12.75</v>
          </cell>
          <cell r="AG6">
            <v>12.75</v>
          </cell>
          <cell r="AH6">
            <v>12.75</v>
          </cell>
          <cell r="AI6">
            <v>12.75</v>
          </cell>
          <cell r="AJ6">
            <v>12.75</v>
          </cell>
          <cell r="AK6">
            <v>12.75</v>
          </cell>
          <cell r="AL6">
            <v>12.75</v>
          </cell>
          <cell r="AM6">
            <v>12.75</v>
          </cell>
          <cell r="AN6">
            <v>12.75</v>
          </cell>
          <cell r="AO6">
            <v>12.75</v>
          </cell>
          <cell r="AP6">
            <v>12.75</v>
          </cell>
          <cell r="AQ6">
            <v>12.75</v>
          </cell>
          <cell r="AR6">
            <v>12.75</v>
          </cell>
          <cell r="AS6">
            <v>12.75</v>
          </cell>
          <cell r="AT6">
            <v>12.75</v>
          </cell>
          <cell r="AU6">
            <v>12.75</v>
          </cell>
          <cell r="AV6">
            <v>12.75</v>
          </cell>
          <cell r="AW6">
            <v>12.75</v>
          </cell>
          <cell r="AX6">
            <v>12.75</v>
          </cell>
          <cell r="AY6">
            <v>12.75</v>
          </cell>
          <cell r="AZ6">
            <v>12.75</v>
          </cell>
          <cell r="BA6">
            <v>12.75</v>
          </cell>
          <cell r="BB6">
            <v>12.75</v>
          </cell>
          <cell r="BC6">
            <v>12.75</v>
          </cell>
          <cell r="BD6">
            <v>12.75</v>
          </cell>
          <cell r="BE6">
            <v>12.75</v>
          </cell>
          <cell r="BF6">
            <v>12.75</v>
          </cell>
          <cell r="BG6">
            <v>12.75</v>
          </cell>
          <cell r="BH6">
            <v>12.75</v>
          </cell>
          <cell r="BI6">
            <v>12.75</v>
          </cell>
          <cell r="BJ6">
            <v>12.75</v>
          </cell>
          <cell r="BK6">
            <v>12.75</v>
          </cell>
          <cell r="BL6">
            <v>12.75</v>
          </cell>
        </row>
        <row r="7">
          <cell r="A7" t="str">
            <v>RS-R2</v>
          </cell>
          <cell r="B7" t="str">
            <v>Del Charge</v>
          </cell>
          <cell r="C7" t="str">
            <v>Residential Delivery Charge</v>
          </cell>
          <cell r="E7">
            <v>4.7702999999999998</v>
          </cell>
          <cell r="F7">
            <v>4.7702999999999998</v>
          </cell>
          <cell r="G7">
            <v>4.7702999999999998</v>
          </cell>
          <cell r="H7">
            <v>4.7702999999999998</v>
          </cell>
          <cell r="I7">
            <v>4.7702999999999998</v>
          </cell>
          <cell r="J7">
            <v>4.7702999999999998</v>
          </cell>
          <cell r="K7">
            <v>4.7702999999999998</v>
          </cell>
          <cell r="L7">
            <v>4.7702999999999998</v>
          </cell>
          <cell r="M7">
            <v>4.7702999999999998</v>
          </cell>
          <cell r="N7">
            <v>4.7702999999999998</v>
          </cell>
          <cell r="O7">
            <v>4.7702999999999998</v>
          </cell>
          <cell r="P7">
            <v>4.7702999999999998</v>
          </cell>
          <cell r="Q7">
            <v>4.7702999999999998</v>
          </cell>
          <cell r="R7">
            <v>4.7702999999999998</v>
          </cell>
          <cell r="S7">
            <v>4.7702999999999998</v>
          </cell>
          <cell r="T7">
            <v>4.7702999999999998</v>
          </cell>
          <cell r="U7">
            <v>4.7702999999999998</v>
          </cell>
          <cell r="V7">
            <v>4.7702999999999998</v>
          </cell>
          <cell r="W7">
            <v>4.7702999999999998</v>
          </cell>
          <cell r="X7">
            <v>4.7702999999999998</v>
          </cell>
          <cell r="Y7">
            <v>4.7702999999999998</v>
          </cell>
          <cell r="Z7">
            <v>4.7702999999999998</v>
          </cell>
          <cell r="AA7">
            <v>4.7702999999999998</v>
          </cell>
          <cell r="AB7">
            <v>4.7702999999999998</v>
          </cell>
          <cell r="AC7">
            <v>4.7702999999999998</v>
          </cell>
          <cell r="AD7">
            <v>4.7702999999999998</v>
          </cell>
          <cell r="AE7">
            <v>4.7702999999999998</v>
          </cell>
          <cell r="AF7">
            <v>4.7702999999999998</v>
          </cell>
          <cell r="AG7">
            <v>4.7702999999999998</v>
          </cell>
          <cell r="AH7">
            <v>4.7702999999999998</v>
          </cell>
          <cell r="AI7">
            <v>4.7702999999999998</v>
          </cell>
          <cell r="AJ7">
            <v>4.7702999999999998</v>
          </cell>
          <cell r="AK7">
            <v>4.7702999999999998</v>
          </cell>
          <cell r="AL7">
            <v>4.7702999999999998</v>
          </cell>
          <cell r="AM7">
            <v>4.7702999999999998</v>
          </cell>
          <cell r="AN7">
            <v>4.7702999999999998</v>
          </cell>
          <cell r="AO7">
            <v>4.7702999999999998</v>
          </cell>
          <cell r="AP7">
            <v>4.7702999999999998</v>
          </cell>
          <cell r="AQ7">
            <v>4.7702999999999998</v>
          </cell>
          <cell r="AR7">
            <v>4.7702999999999998</v>
          </cell>
          <cell r="AS7">
            <v>4.7702999999999998</v>
          </cell>
          <cell r="AT7">
            <v>4.7702999999999998</v>
          </cell>
          <cell r="AU7">
            <v>4.7702999999999998</v>
          </cell>
          <cell r="AV7">
            <v>4.7702999999999998</v>
          </cell>
          <cell r="AW7">
            <v>4.7702999999999998</v>
          </cell>
          <cell r="AX7">
            <v>4.7702999999999998</v>
          </cell>
          <cell r="AY7">
            <v>4.7702999999999998</v>
          </cell>
          <cell r="AZ7">
            <v>4.7702999999999998</v>
          </cell>
          <cell r="BA7">
            <v>4.7702999999999998</v>
          </cell>
          <cell r="BB7">
            <v>4.7702999999999998</v>
          </cell>
          <cell r="BC7">
            <v>4.7702999999999998</v>
          </cell>
          <cell r="BD7">
            <v>4.7702999999999998</v>
          </cell>
          <cell r="BE7">
            <v>4.7702999999999998</v>
          </cell>
          <cell r="BF7">
            <v>4.7702999999999998</v>
          </cell>
          <cell r="BG7">
            <v>4.7702999999999998</v>
          </cell>
          <cell r="BH7">
            <v>4.7702999999999998</v>
          </cell>
          <cell r="BI7">
            <v>4.7702999999999998</v>
          </cell>
          <cell r="BJ7">
            <v>4.7702999999999998</v>
          </cell>
          <cell r="BK7">
            <v>4.7702999999999998</v>
          </cell>
          <cell r="BL7">
            <v>4.7702999999999998</v>
          </cell>
        </row>
        <row r="8">
          <cell r="A8" t="str">
            <v>RS-R3</v>
          </cell>
          <cell r="B8" t="str">
            <v>Gas Cost - CAPA</v>
          </cell>
          <cell r="C8" t="str">
            <v>Residential Gas Cost - Capacity Charge</v>
          </cell>
          <cell r="E8">
            <v>0.89539999999999997</v>
          </cell>
          <cell r="F8">
            <v>0.89539999999999997</v>
          </cell>
          <cell r="G8">
            <v>0.89539999999999997</v>
          </cell>
          <cell r="H8">
            <v>0.89539999999999997</v>
          </cell>
          <cell r="I8">
            <v>0.89539999999999997</v>
          </cell>
          <cell r="J8">
            <v>0.89539999999999997</v>
          </cell>
          <cell r="K8">
            <v>0.89539999999999997</v>
          </cell>
          <cell r="L8">
            <v>0.89539999999999997</v>
          </cell>
          <cell r="M8">
            <v>0.89539999999999997</v>
          </cell>
          <cell r="N8">
            <v>0.89539999999999997</v>
          </cell>
          <cell r="O8">
            <v>0.89539999999999997</v>
          </cell>
          <cell r="P8">
            <v>0.89539999999999997</v>
          </cell>
          <cell r="Q8">
            <v>0.89539999999999997</v>
          </cell>
          <cell r="R8">
            <v>0.89539999999999997</v>
          </cell>
          <cell r="S8">
            <v>0.89539999999999997</v>
          </cell>
          <cell r="T8">
            <v>0.89539999999999997</v>
          </cell>
          <cell r="U8">
            <v>0.89539999999999997</v>
          </cell>
          <cell r="V8">
            <v>0.89539999999999997</v>
          </cell>
          <cell r="W8">
            <v>0.89539999999999997</v>
          </cell>
          <cell r="X8">
            <v>0.89539999999999997</v>
          </cell>
          <cell r="Y8">
            <v>0.89539999999999997</v>
          </cell>
          <cell r="Z8">
            <v>0.89539999999999997</v>
          </cell>
          <cell r="AA8">
            <v>0.89539999999999997</v>
          </cell>
          <cell r="AB8">
            <v>0.89539999999999997</v>
          </cell>
          <cell r="AC8">
            <v>0.89539999999999997</v>
          </cell>
          <cell r="AD8">
            <v>0.89539999999999997</v>
          </cell>
          <cell r="AE8">
            <v>0.89539999999999997</v>
          </cell>
          <cell r="AF8">
            <v>0.89539999999999997</v>
          </cell>
          <cell r="AG8">
            <v>0.89539999999999997</v>
          </cell>
          <cell r="AH8">
            <v>0.89539999999999997</v>
          </cell>
          <cell r="AI8">
            <v>0.89539999999999997</v>
          </cell>
          <cell r="AJ8">
            <v>0.89539999999999997</v>
          </cell>
          <cell r="AK8">
            <v>0.89539999999999997</v>
          </cell>
          <cell r="AL8">
            <v>0.89539999999999997</v>
          </cell>
          <cell r="AM8">
            <v>0.89539999999999997</v>
          </cell>
          <cell r="AN8">
            <v>0.89539999999999997</v>
          </cell>
          <cell r="AO8">
            <v>0.89539999999999997</v>
          </cell>
          <cell r="AP8">
            <v>0.89539999999999997</v>
          </cell>
          <cell r="AQ8">
            <v>0.89539999999999997</v>
          </cell>
          <cell r="AR8">
            <v>0.89539999999999997</v>
          </cell>
          <cell r="AS8">
            <v>0.89539999999999997</v>
          </cell>
          <cell r="AT8">
            <v>0.89539999999999997</v>
          </cell>
          <cell r="AU8">
            <v>0.89539999999999997</v>
          </cell>
          <cell r="AV8">
            <v>0.89539999999999997</v>
          </cell>
          <cell r="AW8">
            <v>0.89539999999999997</v>
          </cell>
          <cell r="AX8">
            <v>0.89539999999999997</v>
          </cell>
          <cell r="AY8">
            <v>0.89539999999999997</v>
          </cell>
          <cell r="AZ8">
            <v>0.89539999999999997</v>
          </cell>
          <cell r="BA8">
            <v>0.89539999999999997</v>
          </cell>
          <cell r="BB8">
            <v>0.89539999999999997</v>
          </cell>
          <cell r="BC8">
            <v>0.89539999999999997</v>
          </cell>
          <cell r="BD8">
            <v>0.89539999999999997</v>
          </cell>
          <cell r="BE8">
            <v>0.89539999999999997</v>
          </cell>
          <cell r="BF8">
            <v>0.89539999999999997</v>
          </cell>
          <cell r="BG8">
            <v>0.89539999999999997</v>
          </cell>
          <cell r="BH8">
            <v>0.89539999999999997</v>
          </cell>
          <cell r="BI8">
            <v>0.89539999999999997</v>
          </cell>
          <cell r="BJ8">
            <v>0.89539999999999997</v>
          </cell>
          <cell r="BK8">
            <v>0.89539999999999997</v>
          </cell>
          <cell r="BL8">
            <v>0.89539999999999997</v>
          </cell>
        </row>
        <row r="9">
          <cell r="A9" t="str">
            <v>RS-R4</v>
          </cell>
          <cell r="B9" t="str">
            <v>Gas Cost - GCA</v>
          </cell>
          <cell r="C9" t="str">
            <v>Residential Gas Cost - Gas Cost Adjustment</v>
          </cell>
          <cell r="E9">
            <v>-0.4304</v>
          </cell>
          <cell r="F9">
            <v>-0.4304</v>
          </cell>
          <cell r="G9">
            <v>-0.4304</v>
          </cell>
          <cell r="H9">
            <v>-0.4304</v>
          </cell>
          <cell r="I9">
            <v>-0.4304</v>
          </cell>
          <cell r="J9">
            <v>-0.4304</v>
          </cell>
          <cell r="K9">
            <v>-0.4304</v>
          </cell>
          <cell r="L9">
            <v>-0.4304</v>
          </cell>
          <cell r="M9">
            <v>-0.4304</v>
          </cell>
          <cell r="N9">
            <v>-0.4304</v>
          </cell>
          <cell r="O9">
            <v>-0.4304</v>
          </cell>
          <cell r="P9">
            <v>-0.4304</v>
          </cell>
          <cell r="Q9">
            <v>-0.4304</v>
          </cell>
          <cell r="R9">
            <v>-0.4304</v>
          </cell>
          <cell r="S9">
            <v>-0.4304</v>
          </cell>
          <cell r="T9">
            <v>-0.4304</v>
          </cell>
          <cell r="U9">
            <v>-0.4304</v>
          </cell>
          <cell r="V9">
            <v>-0.4304</v>
          </cell>
          <cell r="W9">
            <v>-0.4304</v>
          </cell>
          <cell r="X9">
            <v>-0.4304</v>
          </cell>
          <cell r="Y9">
            <v>-0.4304</v>
          </cell>
          <cell r="Z9">
            <v>-0.4304</v>
          </cell>
          <cell r="AA9">
            <v>-0.4304</v>
          </cell>
          <cell r="AB9">
            <v>-0.4304</v>
          </cell>
          <cell r="AC9">
            <v>-0.4304</v>
          </cell>
          <cell r="AD9">
            <v>-0.4304</v>
          </cell>
          <cell r="AE9">
            <v>-0.4304</v>
          </cell>
          <cell r="AF9">
            <v>-0.4304</v>
          </cell>
          <cell r="AG9">
            <v>-0.4304</v>
          </cell>
          <cell r="AH9">
            <v>-0.4304</v>
          </cell>
          <cell r="AI9">
            <v>-0.4304</v>
          </cell>
          <cell r="AJ9">
            <v>-0.4304</v>
          </cell>
          <cell r="AK9">
            <v>-0.4304</v>
          </cell>
          <cell r="AL9">
            <v>-0.4304</v>
          </cell>
          <cell r="AM9">
            <v>-0.4304</v>
          </cell>
          <cell r="AN9">
            <v>-0.4304</v>
          </cell>
          <cell r="AO9">
            <v>-0.4304</v>
          </cell>
          <cell r="AP9">
            <v>-0.4304</v>
          </cell>
          <cell r="AQ9">
            <v>-0.4304</v>
          </cell>
          <cell r="AR9">
            <v>-0.4304</v>
          </cell>
          <cell r="AS9">
            <v>-0.4304</v>
          </cell>
          <cell r="AT9">
            <v>-0.4304</v>
          </cell>
          <cell r="AU9">
            <v>-0.4304</v>
          </cell>
          <cell r="AV9">
            <v>-0.4304</v>
          </cell>
          <cell r="AW9">
            <v>-0.4304</v>
          </cell>
          <cell r="AX9">
            <v>-0.4304</v>
          </cell>
          <cell r="AY9">
            <v>-0.4304</v>
          </cell>
          <cell r="AZ9">
            <v>-0.4304</v>
          </cell>
          <cell r="BA9">
            <v>-0.4304</v>
          </cell>
          <cell r="BB9">
            <v>-0.4304</v>
          </cell>
          <cell r="BC9">
            <v>-0.4304</v>
          </cell>
          <cell r="BD9">
            <v>-0.4304</v>
          </cell>
          <cell r="BE9">
            <v>-0.4304</v>
          </cell>
          <cell r="BF9">
            <v>-0.4304</v>
          </cell>
          <cell r="BG9">
            <v>-0.4304</v>
          </cell>
          <cell r="BH9">
            <v>-0.4304</v>
          </cell>
          <cell r="BI9">
            <v>-0.4304</v>
          </cell>
          <cell r="BJ9">
            <v>-0.4304</v>
          </cell>
          <cell r="BK9">
            <v>-0.4304</v>
          </cell>
          <cell r="BL9">
            <v>-0.4304</v>
          </cell>
        </row>
        <row r="10">
          <cell r="A10" t="str">
            <v>RS-R5</v>
          </cell>
          <cell r="B10" t="str">
            <v>Gas Cost - COMM</v>
          </cell>
          <cell r="C10" t="str">
            <v>Residential Gas Cost - Commodity Charge</v>
          </cell>
          <cell r="E10">
            <v>2.7591000000000001</v>
          </cell>
          <cell r="F10">
            <v>2.7591000000000001</v>
          </cell>
          <cell r="G10">
            <v>2.7591000000000001</v>
          </cell>
          <cell r="H10">
            <v>2.7591000000000001</v>
          </cell>
          <cell r="I10">
            <v>2.7591000000000001</v>
          </cell>
          <cell r="J10">
            <v>2.7591000000000001</v>
          </cell>
          <cell r="K10">
            <v>2.7591000000000001</v>
          </cell>
          <cell r="L10">
            <v>2.7591000000000001</v>
          </cell>
          <cell r="M10">
            <v>2.7591000000000001</v>
          </cell>
          <cell r="N10">
            <v>2.7591000000000001</v>
          </cell>
          <cell r="O10">
            <v>2.7591000000000001</v>
          </cell>
          <cell r="P10">
            <v>2.7591000000000001</v>
          </cell>
          <cell r="Q10">
            <v>2.7591000000000001</v>
          </cell>
          <cell r="R10">
            <v>2.7591000000000001</v>
          </cell>
          <cell r="S10">
            <v>2.7591000000000001</v>
          </cell>
          <cell r="T10">
            <v>2.7591000000000001</v>
          </cell>
          <cell r="U10">
            <v>2.7591000000000001</v>
          </cell>
          <cell r="V10">
            <v>2.7591000000000001</v>
          </cell>
          <cell r="W10">
            <v>2.7591000000000001</v>
          </cell>
          <cell r="X10">
            <v>2.7591000000000001</v>
          </cell>
          <cell r="Y10">
            <v>2.7591000000000001</v>
          </cell>
          <cell r="Z10">
            <v>2.7591000000000001</v>
          </cell>
          <cell r="AA10">
            <v>2.7591000000000001</v>
          </cell>
          <cell r="AB10">
            <v>2.7591000000000001</v>
          </cell>
          <cell r="AC10">
            <v>2.7591000000000001</v>
          </cell>
          <cell r="AD10">
            <v>2.7591000000000001</v>
          </cell>
          <cell r="AE10">
            <v>2.7591000000000001</v>
          </cell>
          <cell r="AF10">
            <v>2.7591000000000001</v>
          </cell>
          <cell r="AG10">
            <v>2.7591000000000001</v>
          </cell>
          <cell r="AH10">
            <v>2.7591000000000001</v>
          </cell>
          <cell r="AI10">
            <v>2.7591000000000001</v>
          </cell>
          <cell r="AJ10">
            <v>2.7591000000000001</v>
          </cell>
          <cell r="AK10">
            <v>2.7591000000000001</v>
          </cell>
          <cell r="AL10">
            <v>2.7591000000000001</v>
          </cell>
          <cell r="AM10">
            <v>2.7591000000000001</v>
          </cell>
          <cell r="AN10">
            <v>2.7591000000000001</v>
          </cell>
          <cell r="AO10">
            <v>2.7591000000000001</v>
          </cell>
          <cell r="AP10">
            <v>2.7591000000000001</v>
          </cell>
          <cell r="AQ10">
            <v>2.7591000000000001</v>
          </cell>
          <cell r="AR10">
            <v>2.7591000000000001</v>
          </cell>
          <cell r="AS10">
            <v>2.7591000000000001</v>
          </cell>
          <cell r="AT10">
            <v>2.7591000000000001</v>
          </cell>
          <cell r="AU10">
            <v>2.7591000000000001</v>
          </cell>
          <cell r="AV10">
            <v>2.7591000000000001</v>
          </cell>
          <cell r="AW10">
            <v>2.7591000000000001</v>
          </cell>
          <cell r="AX10">
            <v>2.7591000000000001</v>
          </cell>
          <cell r="AY10">
            <v>2.7591000000000001</v>
          </cell>
          <cell r="AZ10">
            <v>2.7591000000000001</v>
          </cell>
          <cell r="BA10">
            <v>2.7591000000000001</v>
          </cell>
          <cell r="BB10">
            <v>2.7591000000000001</v>
          </cell>
          <cell r="BC10">
            <v>2.7591000000000001</v>
          </cell>
          <cell r="BD10">
            <v>2.7591000000000001</v>
          </cell>
          <cell r="BE10">
            <v>2.7591000000000001</v>
          </cell>
          <cell r="BF10">
            <v>2.7591000000000001</v>
          </cell>
          <cell r="BG10">
            <v>2.7591000000000001</v>
          </cell>
          <cell r="BH10">
            <v>2.7591000000000001</v>
          </cell>
          <cell r="BI10">
            <v>2.7591000000000001</v>
          </cell>
          <cell r="BJ10">
            <v>2.7591000000000001</v>
          </cell>
          <cell r="BK10">
            <v>2.7591000000000001</v>
          </cell>
          <cell r="BL10">
            <v>2.7591000000000001</v>
          </cell>
        </row>
        <row r="11">
          <cell r="A11" t="str">
            <v>RS-R6</v>
          </cell>
          <cell r="B11" t="str">
            <v>Rider MFC</v>
          </cell>
          <cell r="C11" t="str">
            <v>Residential Merchant Function Charge</v>
          </cell>
          <cell r="E11">
            <v>6.13E-2</v>
          </cell>
          <cell r="F11">
            <v>6.13E-2</v>
          </cell>
          <cell r="G11">
            <v>6.13E-2</v>
          </cell>
          <cell r="H11">
            <v>6.13E-2</v>
          </cell>
          <cell r="I11">
            <v>6.13E-2</v>
          </cell>
          <cell r="J11">
            <v>6.13E-2</v>
          </cell>
          <cell r="K11">
            <v>6.13E-2</v>
          </cell>
          <cell r="L11">
            <v>6.13E-2</v>
          </cell>
          <cell r="M11">
            <v>6.13E-2</v>
          </cell>
          <cell r="N11">
            <v>6.13E-2</v>
          </cell>
          <cell r="O11">
            <v>6.13E-2</v>
          </cell>
          <cell r="P11">
            <v>6.13E-2</v>
          </cell>
          <cell r="Q11">
            <v>6.13E-2</v>
          </cell>
          <cell r="R11">
            <v>6.13E-2</v>
          </cell>
          <cell r="S11">
            <v>6.13E-2</v>
          </cell>
          <cell r="T11">
            <v>6.13E-2</v>
          </cell>
          <cell r="U11">
            <v>6.13E-2</v>
          </cell>
          <cell r="V11">
            <v>6.13E-2</v>
          </cell>
          <cell r="W11">
            <v>6.13E-2</v>
          </cell>
          <cell r="X11">
            <v>6.13E-2</v>
          </cell>
          <cell r="Y11">
            <v>6.13E-2</v>
          </cell>
          <cell r="Z11">
            <v>6.13E-2</v>
          </cell>
          <cell r="AA11">
            <v>6.13E-2</v>
          </cell>
          <cell r="AB11">
            <v>6.13E-2</v>
          </cell>
          <cell r="AC11">
            <v>6.13E-2</v>
          </cell>
          <cell r="AD11">
            <v>6.13E-2</v>
          </cell>
          <cell r="AE11">
            <v>6.13E-2</v>
          </cell>
          <cell r="AF11">
            <v>6.13E-2</v>
          </cell>
          <cell r="AG11">
            <v>6.13E-2</v>
          </cell>
          <cell r="AH11">
            <v>6.13E-2</v>
          </cell>
          <cell r="AI11">
            <v>6.13E-2</v>
          </cell>
          <cell r="AJ11">
            <v>6.13E-2</v>
          </cell>
          <cell r="AK11">
            <v>6.13E-2</v>
          </cell>
          <cell r="AL11">
            <v>6.13E-2</v>
          </cell>
          <cell r="AM11">
            <v>6.13E-2</v>
          </cell>
          <cell r="AN11">
            <v>6.13E-2</v>
          </cell>
          <cell r="AO11">
            <v>6.13E-2</v>
          </cell>
          <cell r="AP11">
            <v>6.13E-2</v>
          </cell>
          <cell r="AQ11">
            <v>6.13E-2</v>
          </cell>
          <cell r="AR11">
            <v>6.13E-2</v>
          </cell>
          <cell r="AS11">
            <v>6.13E-2</v>
          </cell>
          <cell r="AT11">
            <v>6.13E-2</v>
          </cell>
          <cell r="AU11">
            <v>6.13E-2</v>
          </cell>
          <cell r="AV11">
            <v>6.13E-2</v>
          </cell>
          <cell r="AW11">
            <v>6.13E-2</v>
          </cell>
          <cell r="AX11">
            <v>6.13E-2</v>
          </cell>
          <cell r="AY11">
            <v>6.13E-2</v>
          </cell>
          <cell r="AZ11">
            <v>6.13E-2</v>
          </cell>
          <cell r="BA11">
            <v>6.13E-2</v>
          </cell>
          <cell r="BB11">
            <v>6.13E-2</v>
          </cell>
          <cell r="BC11">
            <v>6.13E-2</v>
          </cell>
          <cell r="BD11">
            <v>6.13E-2</v>
          </cell>
          <cell r="BE11">
            <v>6.13E-2</v>
          </cell>
          <cell r="BF11">
            <v>6.13E-2</v>
          </cell>
          <cell r="BG11">
            <v>6.13E-2</v>
          </cell>
          <cell r="BH11">
            <v>6.13E-2</v>
          </cell>
          <cell r="BI11">
            <v>6.13E-2</v>
          </cell>
          <cell r="BJ11">
            <v>6.13E-2</v>
          </cell>
          <cell r="BK11">
            <v>6.13E-2</v>
          </cell>
          <cell r="BL11">
            <v>6.13E-2</v>
          </cell>
        </row>
        <row r="12">
          <cell r="A12" t="str">
            <v>RS-R7</v>
          </cell>
          <cell r="B12" t="str">
            <v>Rider USP</v>
          </cell>
          <cell r="C12" t="str">
            <v>Residential Universal Service Charge</v>
          </cell>
          <cell r="E12">
            <v>0.27279999999999999</v>
          </cell>
          <cell r="F12">
            <v>0.27279999999999999</v>
          </cell>
          <cell r="G12">
            <v>0.27279999999999999</v>
          </cell>
          <cell r="H12">
            <v>0.27279999999999999</v>
          </cell>
          <cell r="I12">
            <v>0.27279999999999999</v>
          </cell>
          <cell r="J12">
            <v>0.27279999999999999</v>
          </cell>
          <cell r="K12">
            <v>0.27279999999999999</v>
          </cell>
          <cell r="L12">
            <v>0.27279999999999999</v>
          </cell>
          <cell r="M12">
            <v>0.27279999999999999</v>
          </cell>
          <cell r="N12">
            <v>0.27279999999999999</v>
          </cell>
          <cell r="O12">
            <v>0.27279999999999999</v>
          </cell>
          <cell r="P12">
            <v>0.27279999999999999</v>
          </cell>
          <cell r="Q12">
            <v>0.27279999999999999</v>
          </cell>
          <cell r="R12">
            <v>0.27279999999999999</v>
          </cell>
          <cell r="S12">
            <v>0.27279999999999999</v>
          </cell>
          <cell r="T12">
            <v>0.27279999999999999</v>
          </cell>
          <cell r="U12">
            <v>0.27279999999999999</v>
          </cell>
          <cell r="V12">
            <v>0.27279999999999999</v>
          </cell>
          <cell r="W12">
            <v>0.27279999999999999</v>
          </cell>
          <cell r="X12">
            <v>0.27279999999999999</v>
          </cell>
          <cell r="Y12">
            <v>0.27279999999999999</v>
          </cell>
          <cell r="Z12">
            <v>0.27279999999999999</v>
          </cell>
          <cell r="AA12">
            <v>0.27279999999999999</v>
          </cell>
          <cell r="AB12">
            <v>0.27279999999999999</v>
          </cell>
          <cell r="AC12">
            <v>0.27279999999999999</v>
          </cell>
          <cell r="AD12">
            <v>0.27279999999999999</v>
          </cell>
          <cell r="AE12">
            <v>0.27279999999999999</v>
          </cell>
          <cell r="AF12">
            <v>0.27279999999999999</v>
          </cell>
          <cell r="AG12">
            <v>0.27279999999999999</v>
          </cell>
          <cell r="AH12">
            <v>0.27279999999999999</v>
          </cell>
          <cell r="AI12">
            <v>0.27279999999999999</v>
          </cell>
          <cell r="AJ12">
            <v>0.27279999999999999</v>
          </cell>
          <cell r="AK12">
            <v>0.27279999999999999</v>
          </cell>
          <cell r="AL12">
            <v>0.27279999999999999</v>
          </cell>
          <cell r="AM12">
            <v>0.27279999999999999</v>
          </cell>
          <cell r="AN12">
            <v>0.27279999999999999</v>
          </cell>
          <cell r="AO12">
            <v>0.27279999999999999</v>
          </cell>
          <cell r="AP12">
            <v>0.27279999999999999</v>
          </cell>
          <cell r="AQ12">
            <v>0.27279999999999999</v>
          </cell>
          <cell r="AR12">
            <v>0.27279999999999999</v>
          </cell>
          <cell r="AS12">
            <v>0.27279999999999999</v>
          </cell>
          <cell r="AT12">
            <v>0.27279999999999999</v>
          </cell>
          <cell r="AU12">
            <v>0.27279999999999999</v>
          </cell>
          <cell r="AV12">
            <v>0.27279999999999999</v>
          </cell>
          <cell r="AW12">
            <v>0.27279999999999999</v>
          </cell>
          <cell r="AX12">
            <v>0.27279999999999999</v>
          </cell>
          <cell r="AY12">
            <v>0.27279999999999999</v>
          </cell>
          <cell r="AZ12">
            <v>0.27279999999999999</v>
          </cell>
          <cell r="BA12">
            <v>0.27279999999999999</v>
          </cell>
          <cell r="BB12">
            <v>0.27279999999999999</v>
          </cell>
          <cell r="BC12">
            <v>0.27279999999999999</v>
          </cell>
          <cell r="BD12">
            <v>0.27279999999999999</v>
          </cell>
          <cell r="BE12">
            <v>0.27279999999999999</v>
          </cell>
          <cell r="BF12">
            <v>0.27279999999999999</v>
          </cell>
          <cell r="BG12">
            <v>0.27279999999999999</v>
          </cell>
          <cell r="BH12">
            <v>0.27279999999999999</v>
          </cell>
          <cell r="BI12">
            <v>0.27279999999999999</v>
          </cell>
          <cell r="BJ12">
            <v>0.27279999999999999</v>
          </cell>
          <cell r="BK12">
            <v>0.27279999999999999</v>
          </cell>
          <cell r="BL12">
            <v>0.27279999999999999</v>
          </cell>
        </row>
        <row r="13">
          <cell r="A13" t="str">
            <v>RS-R8</v>
          </cell>
          <cell r="B13" t="str">
            <v>Rider STA</v>
          </cell>
          <cell r="C13" t="str">
            <v>Residential State Tax Adjustment Surcharge</v>
          </cell>
          <cell r="E13">
            <v>-4.3E-3</v>
          </cell>
          <cell r="F13">
            <v>-4.3E-3</v>
          </cell>
          <cell r="G13">
            <v>-4.3E-3</v>
          </cell>
          <cell r="H13">
            <v>-4.3E-3</v>
          </cell>
          <cell r="I13">
            <v>-4.3E-3</v>
          </cell>
          <cell r="J13">
            <v>-4.3E-3</v>
          </cell>
          <cell r="K13">
            <v>-4.3E-3</v>
          </cell>
          <cell r="L13">
            <v>-4.3E-3</v>
          </cell>
          <cell r="M13">
            <v>-4.3E-3</v>
          </cell>
          <cell r="N13">
            <v>-4.3E-3</v>
          </cell>
          <cell r="O13">
            <v>-4.3E-3</v>
          </cell>
          <cell r="P13">
            <v>-4.3E-3</v>
          </cell>
          <cell r="Q13">
            <v>-4.3E-3</v>
          </cell>
          <cell r="R13">
            <v>-4.3E-3</v>
          </cell>
          <cell r="S13">
            <v>-4.3E-3</v>
          </cell>
          <cell r="T13">
            <v>-4.3E-3</v>
          </cell>
          <cell r="U13">
            <v>-4.3E-3</v>
          </cell>
          <cell r="V13">
            <v>-4.3E-3</v>
          </cell>
          <cell r="W13">
            <v>-4.3E-3</v>
          </cell>
          <cell r="X13">
            <v>-4.3E-3</v>
          </cell>
          <cell r="Y13">
            <v>-4.3E-3</v>
          </cell>
          <cell r="Z13">
            <v>-4.3E-3</v>
          </cell>
          <cell r="AA13">
            <v>-4.3E-3</v>
          </cell>
          <cell r="AB13">
            <v>-4.3E-3</v>
          </cell>
          <cell r="AC13">
            <v>-4.3E-3</v>
          </cell>
          <cell r="AD13">
            <v>-4.3E-3</v>
          </cell>
          <cell r="AE13">
            <v>-4.3E-3</v>
          </cell>
          <cell r="AF13">
            <v>-4.3E-3</v>
          </cell>
          <cell r="AG13">
            <v>-4.3E-3</v>
          </cell>
          <cell r="AH13">
            <v>-4.3E-3</v>
          </cell>
          <cell r="AI13">
            <v>-4.3E-3</v>
          </cell>
          <cell r="AJ13">
            <v>-4.3E-3</v>
          </cell>
          <cell r="AK13">
            <v>-4.3E-3</v>
          </cell>
          <cell r="AL13">
            <v>-4.3E-3</v>
          </cell>
          <cell r="AM13">
            <v>-4.3E-3</v>
          </cell>
          <cell r="AN13">
            <v>-4.3E-3</v>
          </cell>
          <cell r="AO13">
            <v>-4.3E-3</v>
          </cell>
          <cell r="AP13">
            <v>-4.3E-3</v>
          </cell>
          <cell r="AQ13">
            <v>-4.3E-3</v>
          </cell>
          <cell r="AR13">
            <v>-4.3E-3</v>
          </cell>
          <cell r="AS13">
            <v>-4.3E-3</v>
          </cell>
          <cell r="AT13">
            <v>-4.3E-3</v>
          </cell>
          <cell r="AU13">
            <v>-4.3E-3</v>
          </cell>
          <cell r="AV13">
            <v>-4.3E-3</v>
          </cell>
          <cell r="AW13">
            <v>-4.3E-3</v>
          </cell>
          <cell r="AX13">
            <v>-4.3E-3</v>
          </cell>
          <cell r="AY13">
            <v>-4.3E-3</v>
          </cell>
          <cell r="AZ13">
            <v>-4.3E-3</v>
          </cell>
          <cell r="BA13">
            <v>-4.3E-3</v>
          </cell>
          <cell r="BB13">
            <v>-4.3E-3</v>
          </cell>
          <cell r="BC13">
            <v>-4.3E-3</v>
          </cell>
          <cell r="BD13">
            <v>-4.3E-3</v>
          </cell>
          <cell r="BE13">
            <v>-4.3E-3</v>
          </cell>
          <cell r="BF13">
            <v>-4.3E-3</v>
          </cell>
          <cell r="BG13">
            <v>-4.3E-3</v>
          </cell>
          <cell r="BH13">
            <v>-4.3E-3</v>
          </cell>
          <cell r="BI13">
            <v>-4.3E-3</v>
          </cell>
          <cell r="BJ13">
            <v>-4.3E-3</v>
          </cell>
          <cell r="BK13">
            <v>-4.3E-3</v>
          </cell>
          <cell r="BL13">
            <v>-4.3E-3</v>
          </cell>
        </row>
        <row r="15">
          <cell r="A15" t="str">
            <v>GSS-R1</v>
          </cell>
          <cell r="B15" t="str">
            <v>Cust Charge Blk1</v>
          </cell>
          <cell r="C15" t="str">
            <v>General Service Small Customer Charge - Block 1 (&lt; 180 Mcf)</v>
          </cell>
          <cell r="E15">
            <v>28</v>
          </cell>
          <cell r="F15">
            <v>28</v>
          </cell>
          <cell r="G15">
            <v>28</v>
          </cell>
          <cell r="H15">
            <v>28</v>
          </cell>
          <cell r="I15">
            <v>28</v>
          </cell>
          <cell r="J15">
            <v>28</v>
          </cell>
          <cell r="K15">
            <v>28</v>
          </cell>
          <cell r="L15">
            <v>28</v>
          </cell>
          <cell r="M15">
            <v>28</v>
          </cell>
          <cell r="N15">
            <v>28</v>
          </cell>
          <cell r="O15">
            <v>28</v>
          </cell>
          <cell r="P15">
            <v>28</v>
          </cell>
          <cell r="Q15">
            <v>28</v>
          </cell>
          <cell r="R15">
            <v>28</v>
          </cell>
          <cell r="S15">
            <v>28</v>
          </cell>
          <cell r="T15">
            <v>28</v>
          </cell>
          <cell r="U15">
            <v>28</v>
          </cell>
          <cell r="V15">
            <v>28</v>
          </cell>
          <cell r="W15">
            <v>28</v>
          </cell>
          <cell r="X15">
            <v>28</v>
          </cell>
          <cell r="Y15">
            <v>28</v>
          </cell>
          <cell r="Z15">
            <v>28</v>
          </cell>
          <cell r="AA15">
            <v>28</v>
          </cell>
          <cell r="AB15">
            <v>28</v>
          </cell>
          <cell r="AC15">
            <v>28</v>
          </cell>
          <cell r="AD15">
            <v>28</v>
          </cell>
          <cell r="AE15">
            <v>28</v>
          </cell>
          <cell r="AF15">
            <v>28</v>
          </cell>
          <cell r="AG15">
            <v>28</v>
          </cell>
          <cell r="AH15">
            <v>28</v>
          </cell>
          <cell r="AI15">
            <v>28</v>
          </cell>
          <cell r="AJ15">
            <v>28</v>
          </cell>
          <cell r="AK15">
            <v>28</v>
          </cell>
          <cell r="AL15">
            <v>28</v>
          </cell>
          <cell r="AM15">
            <v>28</v>
          </cell>
          <cell r="AN15">
            <v>28</v>
          </cell>
          <cell r="AO15">
            <v>28</v>
          </cell>
          <cell r="AP15">
            <v>28</v>
          </cell>
          <cell r="AQ15">
            <v>28</v>
          </cell>
          <cell r="AR15">
            <v>28</v>
          </cell>
          <cell r="AS15">
            <v>28</v>
          </cell>
          <cell r="AT15">
            <v>28</v>
          </cell>
          <cell r="AU15">
            <v>28</v>
          </cell>
          <cell r="AV15">
            <v>28</v>
          </cell>
          <cell r="AW15">
            <v>28</v>
          </cell>
          <cell r="AX15">
            <v>28</v>
          </cell>
          <cell r="AY15">
            <v>28</v>
          </cell>
          <cell r="AZ15">
            <v>28</v>
          </cell>
          <cell r="BA15">
            <v>28</v>
          </cell>
          <cell r="BB15">
            <v>28</v>
          </cell>
          <cell r="BC15">
            <v>28</v>
          </cell>
          <cell r="BD15">
            <v>28</v>
          </cell>
          <cell r="BE15">
            <v>28</v>
          </cell>
          <cell r="BF15">
            <v>28</v>
          </cell>
          <cell r="BG15">
            <v>28</v>
          </cell>
          <cell r="BH15">
            <v>28</v>
          </cell>
          <cell r="BI15">
            <v>28</v>
          </cell>
          <cell r="BJ15">
            <v>28</v>
          </cell>
          <cell r="BK15">
            <v>28</v>
          </cell>
          <cell r="BL15">
            <v>28</v>
          </cell>
        </row>
        <row r="16">
          <cell r="A16" t="str">
            <v>GSS-R2</v>
          </cell>
          <cell r="B16" t="str">
            <v>Cust Charge Blk2</v>
          </cell>
          <cell r="C16" t="str">
            <v>General Service Small Customer Charge - Block 2 (180 - 6,000 Mcf)</v>
          </cell>
          <cell r="E16">
            <v>60</v>
          </cell>
          <cell r="F16">
            <v>60</v>
          </cell>
          <cell r="G16">
            <v>60</v>
          </cell>
          <cell r="H16">
            <v>60</v>
          </cell>
          <cell r="I16">
            <v>60</v>
          </cell>
          <cell r="J16">
            <v>60</v>
          </cell>
          <cell r="K16">
            <v>60</v>
          </cell>
          <cell r="L16">
            <v>60</v>
          </cell>
          <cell r="M16">
            <v>60</v>
          </cell>
          <cell r="N16">
            <v>60</v>
          </cell>
          <cell r="O16">
            <v>60</v>
          </cell>
          <cell r="P16">
            <v>60</v>
          </cell>
          <cell r="Q16">
            <v>60</v>
          </cell>
          <cell r="R16">
            <v>60</v>
          </cell>
          <cell r="S16">
            <v>60</v>
          </cell>
          <cell r="T16">
            <v>60</v>
          </cell>
          <cell r="U16">
            <v>60</v>
          </cell>
          <cell r="V16">
            <v>60</v>
          </cell>
          <cell r="W16">
            <v>60</v>
          </cell>
          <cell r="X16">
            <v>60</v>
          </cell>
          <cell r="Y16">
            <v>60</v>
          </cell>
          <cell r="Z16">
            <v>60</v>
          </cell>
          <cell r="AA16">
            <v>60</v>
          </cell>
          <cell r="AB16">
            <v>60</v>
          </cell>
          <cell r="AC16">
            <v>60</v>
          </cell>
          <cell r="AD16">
            <v>60</v>
          </cell>
          <cell r="AE16">
            <v>60</v>
          </cell>
          <cell r="AF16">
            <v>60</v>
          </cell>
          <cell r="AG16">
            <v>60</v>
          </cell>
          <cell r="AH16">
            <v>60</v>
          </cell>
          <cell r="AI16">
            <v>60</v>
          </cell>
          <cell r="AJ16">
            <v>60</v>
          </cell>
          <cell r="AK16">
            <v>60</v>
          </cell>
          <cell r="AL16">
            <v>60</v>
          </cell>
          <cell r="AM16">
            <v>60</v>
          </cell>
          <cell r="AN16">
            <v>60</v>
          </cell>
          <cell r="AO16">
            <v>60</v>
          </cell>
          <cell r="AP16">
            <v>60</v>
          </cell>
          <cell r="AQ16">
            <v>60</v>
          </cell>
          <cell r="AR16">
            <v>60</v>
          </cell>
          <cell r="AS16">
            <v>60</v>
          </cell>
          <cell r="AT16">
            <v>60</v>
          </cell>
          <cell r="AU16">
            <v>60</v>
          </cell>
          <cell r="AV16">
            <v>60</v>
          </cell>
          <cell r="AW16">
            <v>60</v>
          </cell>
          <cell r="AX16">
            <v>60</v>
          </cell>
          <cell r="AY16">
            <v>60</v>
          </cell>
          <cell r="AZ16">
            <v>60</v>
          </cell>
          <cell r="BA16">
            <v>60</v>
          </cell>
          <cell r="BB16">
            <v>60</v>
          </cell>
          <cell r="BC16">
            <v>60</v>
          </cell>
          <cell r="BD16">
            <v>60</v>
          </cell>
          <cell r="BE16">
            <v>60</v>
          </cell>
          <cell r="BF16">
            <v>60</v>
          </cell>
          <cell r="BG16">
            <v>60</v>
          </cell>
          <cell r="BH16">
            <v>60</v>
          </cell>
          <cell r="BI16">
            <v>60</v>
          </cell>
          <cell r="BJ16">
            <v>60</v>
          </cell>
          <cell r="BK16">
            <v>60</v>
          </cell>
          <cell r="BL16">
            <v>60</v>
          </cell>
        </row>
        <row r="17">
          <cell r="A17" t="str">
            <v>GSS-R3</v>
          </cell>
          <cell r="B17" t="str">
            <v>Del Charge</v>
          </cell>
          <cell r="C17" t="str">
            <v>General Service Small Delivery Charge</v>
          </cell>
          <cell r="E17">
            <v>4.3320999999999996</v>
          </cell>
          <cell r="F17">
            <v>4.3320999999999996</v>
          </cell>
          <cell r="G17">
            <v>4.3320999999999996</v>
          </cell>
          <cell r="H17">
            <v>4.3320999999999996</v>
          </cell>
          <cell r="I17">
            <v>4.3320999999999996</v>
          </cell>
          <cell r="J17">
            <v>4.3320999999999996</v>
          </cell>
          <cell r="K17">
            <v>4.3320999999999996</v>
          </cell>
          <cell r="L17">
            <v>4.3320999999999996</v>
          </cell>
          <cell r="M17">
            <v>4.3320999999999996</v>
          </cell>
          <cell r="N17">
            <v>4.3320999999999996</v>
          </cell>
          <cell r="O17">
            <v>4.3320999999999996</v>
          </cell>
          <cell r="P17">
            <v>4.3320999999999996</v>
          </cell>
          <cell r="Q17">
            <v>4.3320999999999996</v>
          </cell>
          <cell r="R17">
            <v>4.3320999999999996</v>
          </cell>
          <cell r="S17">
            <v>4.3320999999999996</v>
          </cell>
          <cell r="T17">
            <v>4.3320999999999996</v>
          </cell>
          <cell r="U17">
            <v>4.3320999999999996</v>
          </cell>
          <cell r="V17">
            <v>4.3320999999999996</v>
          </cell>
          <cell r="W17">
            <v>4.3320999999999996</v>
          </cell>
          <cell r="X17">
            <v>4.3320999999999996</v>
          </cell>
          <cell r="Y17">
            <v>4.3320999999999996</v>
          </cell>
          <cell r="Z17">
            <v>4.3320999999999996</v>
          </cell>
          <cell r="AA17">
            <v>4.3320999999999996</v>
          </cell>
          <cell r="AB17">
            <v>4.3320999999999996</v>
          </cell>
          <cell r="AC17">
            <v>4.3320999999999996</v>
          </cell>
          <cell r="AD17">
            <v>4.3320999999999996</v>
          </cell>
          <cell r="AE17">
            <v>4.3320999999999996</v>
          </cell>
          <cell r="AF17">
            <v>4.3320999999999996</v>
          </cell>
          <cell r="AG17">
            <v>4.3320999999999996</v>
          </cell>
          <cell r="AH17">
            <v>4.3320999999999996</v>
          </cell>
          <cell r="AI17">
            <v>4.3320999999999996</v>
          </cell>
          <cell r="AJ17">
            <v>4.3320999999999996</v>
          </cell>
          <cell r="AK17">
            <v>4.3320999999999996</v>
          </cell>
          <cell r="AL17">
            <v>4.3320999999999996</v>
          </cell>
          <cell r="AM17">
            <v>4.3320999999999996</v>
          </cell>
          <cell r="AN17">
            <v>4.3320999999999996</v>
          </cell>
          <cell r="AO17">
            <v>4.3320999999999996</v>
          </cell>
          <cell r="AP17">
            <v>4.3320999999999996</v>
          </cell>
          <cell r="AQ17">
            <v>4.3320999999999996</v>
          </cell>
          <cell r="AR17">
            <v>4.3320999999999996</v>
          </cell>
          <cell r="AS17">
            <v>4.3320999999999996</v>
          </cell>
          <cell r="AT17">
            <v>4.3320999999999996</v>
          </cell>
          <cell r="AU17">
            <v>4.3320999999999996</v>
          </cell>
          <cell r="AV17">
            <v>4.3320999999999996</v>
          </cell>
          <cell r="AW17">
            <v>4.3320999999999996</v>
          </cell>
          <cell r="AX17">
            <v>4.3320999999999996</v>
          </cell>
          <cell r="AY17">
            <v>4.3320999999999996</v>
          </cell>
          <cell r="AZ17">
            <v>4.3320999999999996</v>
          </cell>
          <cell r="BA17">
            <v>4.3320999999999996</v>
          </cell>
          <cell r="BB17">
            <v>4.3320999999999996</v>
          </cell>
          <cell r="BC17">
            <v>4.3320999999999996</v>
          </cell>
          <cell r="BD17">
            <v>4.3320999999999996</v>
          </cell>
          <cell r="BE17">
            <v>4.3320999999999996</v>
          </cell>
          <cell r="BF17">
            <v>4.3320999999999996</v>
          </cell>
          <cell r="BG17">
            <v>4.3320999999999996</v>
          </cell>
          <cell r="BH17">
            <v>4.3320999999999996</v>
          </cell>
          <cell r="BI17">
            <v>4.3320999999999996</v>
          </cell>
          <cell r="BJ17">
            <v>4.3320999999999996</v>
          </cell>
          <cell r="BK17">
            <v>4.3320999999999996</v>
          </cell>
          <cell r="BL17">
            <v>4.3320999999999996</v>
          </cell>
        </row>
        <row r="18">
          <cell r="A18" t="str">
            <v>GSS-R3A</v>
          </cell>
          <cell r="B18" t="str">
            <v>Del Charge Comp</v>
          </cell>
          <cell r="C18" t="str">
            <v>General Service Small Delivery Charge - Competitive</v>
          </cell>
          <cell r="E18">
            <v>2.2000000000000002</v>
          </cell>
          <cell r="F18">
            <v>2.2000000000000002</v>
          </cell>
          <cell r="G18">
            <v>2.2000000000000002</v>
          </cell>
          <cell r="H18">
            <v>2.2000000000000002</v>
          </cell>
          <cell r="I18">
            <v>2.2000000000000002</v>
          </cell>
          <cell r="J18">
            <v>2.2000000000000002</v>
          </cell>
          <cell r="K18">
            <v>2.2000000000000002</v>
          </cell>
          <cell r="L18">
            <v>2.2000000000000002</v>
          </cell>
          <cell r="M18">
            <v>2.2000000000000002</v>
          </cell>
          <cell r="N18">
            <v>2.2000000000000002</v>
          </cell>
          <cell r="O18">
            <v>2.2000000000000002</v>
          </cell>
          <cell r="P18">
            <v>2.2000000000000002</v>
          </cell>
          <cell r="Q18">
            <v>2.2000000000000002</v>
          </cell>
          <cell r="R18">
            <v>2.2000000000000002</v>
          </cell>
          <cell r="S18">
            <v>2.2000000000000002</v>
          </cell>
          <cell r="T18">
            <v>2.2000000000000002</v>
          </cell>
          <cell r="U18">
            <v>2.2000000000000002</v>
          </cell>
          <cell r="V18">
            <v>2.2000000000000002</v>
          </cell>
          <cell r="W18">
            <v>2.2000000000000002</v>
          </cell>
          <cell r="X18">
            <v>2.2000000000000002</v>
          </cell>
          <cell r="Y18">
            <v>2.2000000000000002</v>
          </cell>
          <cell r="Z18">
            <v>2.2000000000000002</v>
          </cell>
          <cell r="AA18">
            <v>2.2000000000000002</v>
          </cell>
          <cell r="AB18">
            <v>2.2000000000000002</v>
          </cell>
          <cell r="AC18">
            <v>2.2000000000000002</v>
          </cell>
          <cell r="AD18">
            <v>2.2000000000000002</v>
          </cell>
          <cell r="AE18">
            <v>2.2000000000000002</v>
          </cell>
          <cell r="AF18">
            <v>2.2000000000000002</v>
          </cell>
          <cell r="AG18">
            <v>2.2000000000000002</v>
          </cell>
          <cell r="AH18">
            <v>2.2000000000000002</v>
          </cell>
          <cell r="AI18">
            <v>2.2000000000000002</v>
          </cell>
          <cell r="AJ18">
            <v>2.2000000000000002</v>
          </cell>
          <cell r="AK18">
            <v>2.2000000000000002</v>
          </cell>
          <cell r="AL18">
            <v>2.2000000000000002</v>
          </cell>
          <cell r="AM18">
            <v>2.2000000000000002</v>
          </cell>
          <cell r="AN18">
            <v>2.2000000000000002</v>
          </cell>
          <cell r="AO18">
            <v>2.2000000000000002</v>
          </cell>
          <cell r="AP18">
            <v>2.2000000000000002</v>
          </cell>
          <cell r="AQ18">
            <v>2.2000000000000002</v>
          </cell>
          <cell r="AR18">
            <v>2.2000000000000002</v>
          </cell>
          <cell r="AS18">
            <v>2.2000000000000002</v>
          </cell>
          <cell r="AT18">
            <v>2.2000000000000002</v>
          </cell>
          <cell r="AU18">
            <v>2.2000000000000002</v>
          </cell>
          <cell r="AV18">
            <v>2.2000000000000002</v>
          </cell>
          <cell r="AW18">
            <v>2.2000000000000002</v>
          </cell>
          <cell r="AX18">
            <v>2.2000000000000002</v>
          </cell>
          <cell r="AY18">
            <v>2.2000000000000002</v>
          </cell>
          <cell r="AZ18">
            <v>2.2000000000000002</v>
          </cell>
          <cell r="BA18">
            <v>2.2000000000000002</v>
          </cell>
          <cell r="BB18">
            <v>2.2000000000000002</v>
          </cell>
          <cell r="BC18">
            <v>2.2000000000000002</v>
          </cell>
          <cell r="BD18">
            <v>2.2000000000000002</v>
          </cell>
          <cell r="BE18">
            <v>2.2000000000000002</v>
          </cell>
          <cell r="BF18">
            <v>2.2000000000000002</v>
          </cell>
          <cell r="BG18">
            <v>2.2000000000000002</v>
          </cell>
          <cell r="BH18">
            <v>2.2000000000000002</v>
          </cell>
          <cell r="BI18">
            <v>2.2000000000000002</v>
          </cell>
          <cell r="BJ18">
            <v>2.2000000000000002</v>
          </cell>
          <cell r="BK18">
            <v>2.2000000000000002</v>
          </cell>
          <cell r="BL18">
            <v>2.2000000000000002</v>
          </cell>
        </row>
        <row r="19">
          <cell r="A19" t="str">
            <v>GSS-R4</v>
          </cell>
          <cell r="B19" t="str">
            <v>Gas Cost - CAPA</v>
          </cell>
          <cell r="C19" t="str">
            <v>General Service Small Gas Cost - Capacity Charge</v>
          </cell>
          <cell r="E19">
            <v>0.95960000000000001</v>
          </cell>
          <cell r="F19">
            <v>0.95960000000000001</v>
          </cell>
          <cell r="G19">
            <v>0.95960000000000001</v>
          </cell>
          <cell r="H19">
            <v>0.95960000000000001</v>
          </cell>
          <cell r="I19">
            <v>0.95960000000000001</v>
          </cell>
          <cell r="J19">
            <v>0.95960000000000001</v>
          </cell>
          <cell r="K19">
            <v>0.95960000000000001</v>
          </cell>
          <cell r="L19">
            <v>0.95960000000000001</v>
          </cell>
          <cell r="M19">
            <v>0.95960000000000001</v>
          </cell>
          <cell r="N19">
            <v>0.95960000000000001</v>
          </cell>
          <cell r="O19">
            <v>0.95960000000000001</v>
          </cell>
          <cell r="P19">
            <v>0.95960000000000001</v>
          </cell>
          <cell r="Q19">
            <v>0.95960000000000001</v>
          </cell>
          <cell r="R19">
            <v>0.95960000000000001</v>
          </cell>
          <cell r="S19">
            <v>0.95960000000000001</v>
          </cell>
          <cell r="T19">
            <v>0.95960000000000001</v>
          </cell>
          <cell r="U19">
            <v>0.95960000000000001</v>
          </cell>
          <cell r="V19">
            <v>0.95960000000000001</v>
          </cell>
          <cell r="W19">
            <v>0.95960000000000001</v>
          </cell>
          <cell r="X19">
            <v>0.95960000000000001</v>
          </cell>
          <cell r="Y19">
            <v>0.95960000000000001</v>
          </cell>
          <cell r="Z19">
            <v>0.95960000000000001</v>
          </cell>
          <cell r="AA19">
            <v>0.95960000000000001</v>
          </cell>
          <cell r="AB19">
            <v>0.95960000000000001</v>
          </cell>
          <cell r="AC19">
            <v>0.95960000000000001</v>
          </cell>
          <cell r="AD19">
            <v>0.95960000000000001</v>
          </cell>
          <cell r="AE19">
            <v>0.95960000000000001</v>
          </cell>
          <cell r="AF19">
            <v>0.95960000000000001</v>
          </cell>
          <cell r="AG19">
            <v>0.95960000000000001</v>
          </cell>
          <cell r="AH19">
            <v>0.95960000000000001</v>
          </cell>
          <cell r="AI19">
            <v>0.95960000000000001</v>
          </cell>
          <cell r="AJ19">
            <v>0.95960000000000001</v>
          </cell>
          <cell r="AK19">
            <v>0.95960000000000001</v>
          </cell>
          <cell r="AL19">
            <v>0.95960000000000001</v>
          </cell>
          <cell r="AM19">
            <v>0.95960000000000001</v>
          </cell>
          <cell r="AN19">
            <v>0.95960000000000001</v>
          </cell>
          <cell r="AO19">
            <v>0.95960000000000001</v>
          </cell>
          <cell r="AP19">
            <v>0.95960000000000001</v>
          </cell>
          <cell r="AQ19">
            <v>0.95960000000000001</v>
          </cell>
          <cell r="AR19">
            <v>0.95960000000000001</v>
          </cell>
          <cell r="AS19">
            <v>0.95960000000000001</v>
          </cell>
          <cell r="AT19">
            <v>0.95960000000000001</v>
          </cell>
          <cell r="AU19">
            <v>0.95960000000000001</v>
          </cell>
          <cell r="AV19">
            <v>0.95960000000000001</v>
          </cell>
          <cell r="AW19">
            <v>0.95960000000000001</v>
          </cell>
          <cell r="AX19">
            <v>0.95960000000000001</v>
          </cell>
          <cell r="AY19">
            <v>0.95960000000000001</v>
          </cell>
          <cell r="AZ19">
            <v>0.95960000000000001</v>
          </cell>
          <cell r="BA19">
            <v>0.95960000000000001</v>
          </cell>
          <cell r="BB19">
            <v>0.95960000000000001</v>
          </cell>
          <cell r="BC19">
            <v>0.95960000000000001</v>
          </cell>
          <cell r="BD19">
            <v>0.95960000000000001</v>
          </cell>
          <cell r="BE19">
            <v>0.95960000000000001</v>
          </cell>
          <cell r="BF19">
            <v>0.95960000000000001</v>
          </cell>
          <cell r="BG19">
            <v>0.95960000000000001</v>
          </cell>
          <cell r="BH19">
            <v>0.95960000000000001</v>
          </cell>
          <cell r="BI19">
            <v>0.95960000000000001</v>
          </cell>
          <cell r="BJ19">
            <v>0.95960000000000001</v>
          </cell>
          <cell r="BK19">
            <v>0.95960000000000001</v>
          </cell>
          <cell r="BL19">
            <v>0.95960000000000001</v>
          </cell>
        </row>
        <row r="20">
          <cell r="A20" t="str">
            <v>GSS-R5</v>
          </cell>
          <cell r="B20" t="str">
            <v>Gas Cost - GCA</v>
          </cell>
          <cell r="C20" t="str">
            <v>General Service Small Gas Cost Adjustment</v>
          </cell>
          <cell r="E20">
            <v>-0.29849999999999999</v>
          </cell>
          <cell r="F20">
            <v>-0.29849999999999999</v>
          </cell>
          <cell r="G20">
            <v>-0.29849999999999999</v>
          </cell>
          <cell r="H20">
            <v>-0.29849999999999999</v>
          </cell>
          <cell r="I20">
            <v>-0.29849999999999999</v>
          </cell>
          <cell r="J20">
            <v>-0.29849999999999999</v>
          </cell>
          <cell r="K20">
            <v>-0.29849999999999999</v>
          </cell>
          <cell r="L20">
            <v>-0.29849999999999999</v>
          </cell>
          <cell r="M20">
            <v>-0.29849999999999999</v>
          </cell>
          <cell r="N20">
            <v>-0.29849999999999999</v>
          </cell>
          <cell r="O20">
            <v>-0.29849999999999999</v>
          </cell>
          <cell r="P20">
            <v>-0.29849999999999999</v>
          </cell>
          <cell r="Q20">
            <v>-0.29849999999999999</v>
          </cell>
          <cell r="R20">
            <v>-0.29849999999999999</v>
          </cell>
          <cell r="S20">
            <v>-0.29849999999999999</v>
          </cell>
          <cell r="T20">
            <v>-0.29849999999999999</v>
          </cell>
          <cell r="U20">
            <v>-0.29849999999999999</v>
          </cell>
          <cell r="V20">
            <v>-0.29849999999999999</v>
          </cell>
          <cell r="W20">
            <v>-0.29849999999999999</v>
          </cell>
          <cell r="X20">
            <v>-0.29849999999999999</v>
          </cell>
          <cell r="Y20">
            <v>-0.29849999999999999</v>
          </cell>
          <cell r="Z20">
            <v>-0.29849999999999999</v>
          </cell>
          <cell r="AA20">
            <v>-0.29849999999999999</v>
          </cell>
          <cell r="AB20">
            <v>-0.29849999999999999</v>
          </cell>
          <cell r="AC20">
            <v>-0.29849999999999999</v>
          </cell>
          <cell r="AD20">
            <v>-0.29849999999999999</v>
          </cell>
          <cell r="AE20">
            <v>-0.29849999999999999</v>
          </cell>
          <cell r="AF20">
            <v>-0.29849999999999999</v>
          </cell>
          <cell r="AG20">
            <v>-0.29849999999999999</v>
          </cell>
          <cell r="AH20">
            <v>-0.29849999999999999</v>
          </cell>
          <cell r="AI20">
            <v>-0.29849999999999999</v>
          </cell>
          <cell r="AJ20">
            <v>-0.29849999999999999</v>
          </cell>
          <cell r="AK20">
            <v>-0.29849999999999999</v>
          </cell>
          <cell r="AL20">
            <v>-0.29849999999999999</v>
          </cell>
          <cell r="AM20">
            <v>-0.29849999999999999</v>
          </cell>
          <cell r="AN20">
            <v>-0.29849999999999999</v>
          </cell>
          <cell r="AO20">
            <v>-0.29849999999999999</v>
          </cell>
          <cell r="AP20">
            <v>-0.29849999999999999</v>
          </cell>
          <cell r="AQ20">
            <v>-0.29849999999999999</v>
          </cell>
          <cell r="AR20">
            <v>-0.29849999999999999</v>
          </cell>
          <cell r="AS20">
            <v>-0.29849999999999999</v>
          </cell>
          <cell r="AT20">
            <v>-0.29849999999999999</v>
          </cell>
          <cell r="AU20">
            <v>-0.29849999999999999</v>
          </cell>
          <cell r="AV20">
            <v>-0.29849999999999999</v>
          </cell>
          <cell r="AW20">
            <v>-0.29849999999999999</v>
          </cell>
          <cell r="AX20">
            <v>-0.29849999999999999</v>
          </cell>
          <cell r="AY20">
            <v>-0.29849999999999999</v>
          </cell>
          <cell r="AZ20">
            <v>-0.29849999999999999</v>
          </cell>
          <cell r="BA20">
            <v>-0.29849999999999999</v>
          </cell>
          <cell r="BB20">
            <v>-0.29849999999999999</v>
          </cell>
          <cell r="BC20">
            <v>-0.29849999999999999</v>
          </cell>
          <cell r="BD20">
            <v>-0.29849999999999999</v>
          </cell>
          <cell r="BE20">
            <v>-0.29849999999999999</v>
          </cell>
          <cell r="BF20">
            <v>-0.29849999999999999</v>
          </cell>
          <cell r="BG20">
            <v>-0.29849999999999999</v>
          </cell>
          <cell r="BH20">
            <v>-0.29849999999999999</v>
          </cell>
          <cell r="BI20">
            <v>-0.29849999999999999</v>
          </cell>
          <cell r="BJ20">
            <v>-0.29849999999999999</v>
          </cell>
          <cell r="BK20">
            <v>-0.29849999999999999</v>
          </cell>
          <cell r="BL20">
            <v>-0.29849999999999999</v>
          </cell>
        </row>
        <row r="21">
          <cell r="A21" t="str">
            <v>GSS-R6</v>
          </cell>
          <cell r="B21" t="str">
            <v>Gas Cost - COMM</v>
          </cell>
          <cell r="C21" t="str">
            <v>General Service Small Gas Cost - Commodity Charge</v>
          </cell>
          <cell r="E21">
            <v>2.7591000000000001</v>
          </cell>
          <cell r="F21">
            <v>2.7591000000000001</v>
          </cell>
          <cell r="G21">
            <v>2.7591000000000001</v>
          </cell>
          <cell r="H21">
            <v>2.7591000000000001</v>
          </cell>
          <cell r="I21">
            <v>2.7591000000000001</v>
          </cell>
          <cell r="J21">
            <v>2.7591000000000001</v>
          </cell>
          <cell r="K21">
            <v>2.7591000000000001</v>
          </cell>
          <cell r="L21">
            <v>2.7591000000000001</v>
          </cell>
          <cell r="M21">
            <v>2.7591000000000001</v>
          </cell>
          <cell r="N21">
            <v>2.7591000000000001</v>
          </cell>
          <cell r="O21">
            <v>2.7591000000000001</v>
          </cell>
          <cell r="P21">
            <v>2.7591000000000001</v>
          </cell>
          <cell r="Q21">
            <v>2.7591000000000001</v>
          </cell>
          <cell r="R21">
            <v>2.7591000000000001</v>
          </cell>
          <cell r="S21">
            <v>2.7591000000000001</v>
          </cell>
          <cell r="T21">
            <v>2.7591000000000001</v>
          </cell>
          <cell r="U21">
            <v>2.7591000000000001</v>
          </cell>
          <cell r="V21">
            <v>2.7591000000000001</v>
          </cell>
          <cell r="W21">
            <v>2.7591000000000001</v>
          </cell>
          <cell r="X21">
            <v>2.7591000000000001</v>
          </cell>
          <cell r="Y21">
            <v>2.7591000000000001</v>
          </cell>
          <cell r="Z21">
            <v>2.7591000000000001</v>
          </cell>
          <cell r="AA21">
            <v>2.7591000000000001</v>
          </cell>
          <cell r="AB21">
            <v>2.7591000000000001</v>
          </cell>
          <cell r="AC21">
            <v>2.7591000000000001</v>
          </cell>
          <cell r="AD21">
            <v>2.7591000000000001</v>
          </cell>
          <cell r="AE21">
            <v>2.7591000000000001</v>
          </cell>
          <cell r="AF21">
            <v>2.7591000000000001</v>
          </cell>
          <cell r="AG21">
            <v>2.7591000000000001</v>
          </cell>
          <cell r="AH21">
            <v>2.7591000000000001</v>
          </cell>
          <cell r="AI21">
            <v>2.7591000000000001</v>
          </cell>
          <cell r="AJ21">
            <v>2.7591000000000001</v>
          </cell>
          <cell r="AK21">
            <v>2.7591000000000001</v>
          </cell>
          <cell r="AL21">
            <v>2.7591000000000001</v>
          </cell>
          <cell r="AM21">
            <v>2.7591000000000001</v>
          </cell>
          <cell r="AN21">
            <v>2.7591000000000001</v>
          </cell>
          <cell r="AO21">
            <v>2.7591000000000001</v>
          </cell>
          <cell r="AP21">
            <v>2.7591000000000001</v>
          </cell>
          <cell r="AQ21">
            <v>2.7591000000000001</v>
          </cell>
          <cell r="AR21">
            <v>2.7591000000000001</v>
          </cell>
          <cell r="AS21">
            <v>2.7591000000000001</v>
          </cell>
          <cell r="AT21">
            <v>2.7591000000000001</v>
          </cell>
          <cell r="AU21">
            <v>2.7591000000000001</v>
          </cell>
          <cell r="AV21">
            <v>2.7591000000000001</v>
          </cell>
          <cell r="AW21">
            <v>2.7591000000000001</v>
          </cell>
          <cell r="AX21">
            <v>2.7591000000000001</v>
          </cell>
          <cell r="AY21">
            <v>2.7591000000000001</v>
          </cell>
          <cell r="AZ21">
            <v>2.7591000000000001</v>
          </cell>
          <cell r="BA21">
            <v>2.7591000000000001</v>
          </cell>
          <cell r="BB21">
            <v>2.7591000000000001</v>
          </cell>
          <cell r="BC21">
            <v>2.7591000000000001</v>
          </cell>
          <cell r="BD21">
            <v>2.7591000000000001</v>
          </cell>
          <cell r="BE21">
            <v>2.7591000000000001</v>
          </cell>
          <cell r="BF21">
            <v>2.7591000000000001</v>
          </cell>
          <cell r="BG21">
            <v>2.7591000000000001</v>
          </cell>
          <cell r="BH21">
            <v>2.7591000000000001</v>
          </cell>
          <cell r="BI21">
            <v>2.7591000000000001</v>
          </cell>
          <cell r="BJ21">
            <v>2.7591000000000001</v>
          </cell>
          <cell r="BK21">
            <v>2.7591000000000001</v>
          </cell>
          <cell r="BL21">
            <v>2.7591000000000001</v>
          </cell>
        </row>
        <row r="22">
          <cell r="A22" t="str">
            <v>GSS-R7</v>
          </cell>
          <cell r="B22" t="str">
            <v>Rider MFC</v>
          </cell>
          <cell r="C22" t="str">
            <v>General Service Small Merchant Function Charge</v>
          </cell>
          <cell r="E22">
            <v>1.47E-2</v>
          </cell>
          <cell r="F22">
            <v>1.47E-2</v>
          </cell>
          <cell r="G22">
            <v>1.47E-2</v>
          </cell>
          <cell r="H22">
            <v>1.47E-2</v>
          </cell>
          <cell r="I22">
            <v>1.47E-2</v>
          </cell>
          <cell r="J22">
            <v>1.47E-2</v>
          </cell>
          <cell r="K22">
            <v>1.47E-2</v>
          </cell>
          <cell r="L22">
            <v>1.47E-2</v>
          </cell>
          <cell r="M22">
            <v>1.47E-2</v>
          </cell>
          <cell r="N22">
            <v>1.47E-2</v>
          </cell>
          <cell r="O22">
            <v>1.47E-2</v>
          </cell>
          <cell r="P22">
            <v>1.47E-2</v>
          </cell>
          <cell r="Q22">
            <v>1.47E-2</v>
          </cell>
          <cell r="R22">
            <v>1.47E-2</v>
          </cell>
          <cell r="S22">
            <v>1.47E-2</v>
          </cell>
          <cell r="T22">
            <v>1.47E-2</v>
          </cell>
          <cell r="U22">
            <v>1.47E-2</v>
          </cell>
          <cell r="V22">
            <v>1.47E-2</v>
          </cell>
          <cell r="W22">
            <v>1.47E-2</v>
          </cell>
          <cell r="X22">
            <v>1.47E-2</v>
          </cell>
          <cell r="Y22">
            <v>1.47E-2</v>
          </cell>
          <cell r="Z22">
            <v>1.47E-2</v>
          </cell>
          <cell r="AA22">
            <v>1.47E-2</v>
          </cell>
          <cell r="AB22">
            <v>1.47E-2</v>
          </cell>
          <cell r="AC22">
            <v>1.47E-2</v>
          </cell>
          <cell r="AD22">
            <v>1.47E-2</v>
          </cell>
          <cell r="AE22">
            <v>1.47E-2</v>
          </cell>
          <cell r="AF22">
            <v>1.47E-2</v>
          </cell>
          <cell r="AG22">
            <v>1.47E-2</v>
          </cell>
          <cell r="AH22">
            <v>1.47E-2</v>
          </cell>
          <cell r="AI22">
            <v>1.47E-2</v>
          </cell>
          <cell r="AJ22">
            <v>1.47E-2</v>
          </cell>
          <cell r="AK22">
            <v>1.47E-2</v>
          </cell>
          <cell r="AL22">
            <v>1.47E-2</v>
          </cell>
          <cell r="AM22">
            <v>1.47E-2</v>
          </cell>
          <cell r="AN22">
            <v>1.47E-2</v>
          </cell>
          <cell r="AO22">
            <v>1.47E-2</v>
          </cell>
          <cell r="AP22">
            <v>1.47E-2</v>
          </cell>
          <cell r="AQ22">
            <v>1.47E-2</v>
          </cell>
          <cell r="AR22">
            <v>1.47E-2</v>
          </cell>
          <cell r="AS22">
            <v>1.47E-2</v>
          </cell>
          <cell r="AT22">
            <v>1.47E-2</v>
          </cell>
          <cell r="AU22">
            <v>1.47E-2</v>
          </cell>
          <cell r="AV22">
            <v>1.47E-2</v>
          </cell>
          <cell r="AW22">
            <v>1.47E-2</v>
          </cell>
          <cell r="AX22">
            <v>1.47E-2</v>
          </cell>
          <cell r="AY22">
            <v>1.47E-2</v>
          </cell>
          <cell r="AZ22">
            <v>1.47E-2</v>
          </cell>
          <cell r="BA22">
            <v>1.47E-2</v>
          </cell>
          <cell r="BB22">
            <v>1.47E-2</v>
          </cell>
          <cell r="BC22">
            <v>1.47E-2</v>
          </cell>
          <cell r="BD22">
            <v>1.47E-2</v>
          </cell>
          <cell r="BE22">
            <v>1.47E-2</v>
          </cell>
          <cell r="BF22">
            <v>1.47E-2</v>
          </cell>
          <cell r="BG22">
            <v>1.47E-2</v>
          </cell>
          <cell r="BH22">
            <v>1.47E-2</v>
          </cell>
          <cell r="BI22">
            <v>1.47E-2</v>
          </cell>
          <cell r="BJ22">
            <v>1.47E-2</v>
          </cell>
          <cell r="BK22">
            <v>1.47E-2</v>
          </cell>
          <cell r="BL22">
            <v>1.47E-2</v>
          </cell>
        </row>
        <row r="23">
          <cell r="A23" t="str">
            <v>GSS-R8</v>
          </cell>
          <cell r="B23" t="str">
            <v>Rider STA</v>
          </cell>
          <cell r="C23" t="str">
            <v>General Service Small State Tax Adjustment Surcharge</v>
          </cell>
          <cell r="E23">
            <v>-4.3E-3</v>
          </cell>
          <cell r="F23">
            <v>-4.3E-3</v>
          </cell>
          <cell r="G23">
            <v>-4.3E-3</v>
          </cell>
          <cell r="H23">
            <v>-4.3E-3</v>
          </cell>
          <cell r="I23">
            <v>-4.3E-3</v>
          </cell>
          <cell r="J23">
            <v>-4.3E-3</v>
          </cell>
          <cell r="K23">
            <v>-4.3E-3</v>
          </cell>
          <cell r="L23">
            <v>-4.3E-3</v>
          </cell>
          <cell r="M23">
            <v>-4.3E-3</v>
          </cell>
          <cell r="N23">
            <v>-4.3E-3</v>
          </cell>
          <cell r="O23">
            <v>-4.3E-3</v>
          </cell>
          <cell r="P23">
            <v>-4.3E-3</v>
          </cell>
          <cell r="Q23">
            <v>-4.3E-3</v>
          </cell>
          <cell r="R23">
            <v>-4.3E-3</v>
          </cell>
          <cell r="S23">
            <v>-4.3E-3</v>
          </cell>
          <cell r="T23">
            <v>-4.3E-3</v>
          </cell>
          <cell r="U23">
            <v>-4.3E-3</v>
          </cell>
          <cell r="V23">
            <v>-4.3E-3</v>
          </cell>
          <cell r="W23">
            <v>-4.3E-3</v>
          </cell>
          <cell r="X23">
            <v>-4.3E-3</v>
          </cell>
          <cell r="Y23">
            <v>-4.3E-3</v>
          </cell>
          <cell r="Z23">
            <v>-4.3E-3</v>
          </cell>
          <cell r="AA23">
            <v>-4.3E-3</v>
          </cell>
          <cell r="AB23">
            <v>-4.3E-3</v>
          </cell>
          <cell r="AC23">
            <v>-4.3E-3</v>
          </cell>
          <cell r="AD23">
            <v>-4.3E-3</v>
          </cell>
          <cell r="AE23">
            <v>-4.3E-3</v>
          </cell>
          <cell r="AF23">
            <v>-4.3E-3</v>
          </cell>
          <cell r="AG23">
            <v>-4.3E-3</v>
          </cell>
          <cell r="AH23">
            <v>-4.3E-3</v>
          </cell>
          <cell r="AI23">
            <v>-4.3E-3</v>
          </cell>
          <cell r="AJ23">
            <v>-4.3E-3</v>
          </cell>
          <cell r="AK23">
            <v>-4.3E-3</v>
          </cell>
          <cell r="AL23">
            <v>-4.3E-3</v>
          </cell>
          <cell r="AM23">
            <v>-4.3E-3</v>
          </cell>
          <cell r="AN23">
            <v>-4.3E-3</v>
          </cell>
          <cell r="AO23">
            <v>-4.3E-3</v>
          </cell>
          <cell r="AP23">
            <v>-4.3E-3</v>
          </cell>
          <cell r="AQ23">
            <v>-4.3E-3</v>
          </cell>
          <cell r="AR23">
            <v>-4.3E-3</v>
          </cell>
          <cell r="AS23">
            <v>-4.3E-3</v>
          </cell>
          <cell r="AT23">
            <v>-4.3E-3</v>
          </cell>
          <cell r="AU23">
            <v>-4.3E-3</v>
          </cell>
          <cell r="AV23">
            <v>-4.3E-3</v>
          </cell>
          <cell r="AW23">
            <v>-4.3E-3</v>
          </cell>
          <cell r="AX23">
            <v>-4.3E-3</v>
          </cell>
          <cell r="AY23">
            <v>-4.3E-3</v>
          </cell>
          <cell r="AZ23">
            <v>-4.3E-3</v>
          </cell>
          <cell r="BA23">
            <v>-4.3E-3</v>
          </cell>
          <cell r="BB23">
            <v>-4.3E-3</v>
          </cell>
          <cell r="BC23">
            <v>-4.3E-3</v>
          </cell>
          <cell r="BD23">
            <v>-4.3E-3</v>
          </cell>
          <cell r="BE23">
            <v>-4.3E-3</v>
          </cell>
          <cell r="BF23">
            <v>-4.3E-3</v>
          </cell>
          <cell r="BG23">
            <v>-4.3E-3</v>
          </cell>
          <cell r="BH23">
            <v>-4.3E-3</v>
          </cell>
          <cell r="BI23">
            <v>-4.3E-3</v>
          </cell>
          <cell r="BJ23">
            <v>-4.3E-3</v>
          </cell>
          <cell r="BK23">
            <v>-4.3E-3</v>
          </cell>
          <cell r="BL23">
            <v>-4.3E-3</v>
          </cell>
        </row>
        <row r="25">
          <cell r="A25" t="str">
            <v>GSL-R1</v>
          </cell>
          <cell r="B25" t="str">
            <v>Cust Charge Blk1</v>
          </cell>
          <cell r="C25" t="str">
            <v>General Service Large Customer Charge - Block 1 (6.001 - 10,000 Mcf)</v>
          </cell>
          <cell r="E25">
            <v>450</v>
          </cell>
          <cell r="F25">
            <v>450</v>
          </cell>
          <cell r="G25">
            <v>450</v>
          </cell>
          <cell r="H25">
            <v>450</v>
          </cell>
          <cell r="I25">
            <v>450</v>
          </cell>
          <cell r="J25">
            <v>450</v>
          </cell>
          <cell r="K25">
            <v>450</v>
          </cell>
          <cell r="L25">
            <v>450</v>
          </cell>
          <cell r="M25">
            <v>450</v>
          </cell>
          <cell r="N25">
            <v>450</v>
          </cell>
          <cell r="O25">
            <v>450</v>
          </cell>
          <cell r="P25">
            <v>450</v>
          </cell>
          <cell r="Q25">
            <v>450</v>
          </cell>
          <cell r="R25">
            <v>450</v>
          </cell>
          <cell r="S25">
            <v>450</v>
          </cell>
          <cell r="T25">
            <v>450</v>
          </cell>
          <cell r="U25">
            <v>450</v>
          </cell>
          <cell r="V25">
            <v>450</v>
          </cell>
          <cell r="W25">
            <v>450</v>
          </cell>
          <cell r="X25">
            <v>450</v>
          </cell>
          <cell r="Y25">
            <v>450</v>
          </cell>
          <cell r="Z25">
            <v>450</v>
          </cell>
          <cell r="AA25">
            <v>450</v>
          </cell>
          <cell r="AB25">
            <v>450</v>
          </cell>
          <cell r="AC25">
            <v>450</v>
          </cell>
          <cell r="AD25">
            <v>450</v>
          </cell>
          <cell r="AE25">
            <v>450</v>
          </cell>
          <cell r="AF25">
            <v>450</v>
          </cell>
          <cell r="AG25">
            <v>450</v>
          </cell>
          <cell r="AH25">
            <v>450</v>
          </cell>
          <cell r="AI25">
            <v>450</v>
          </cell>
          <cell r="AJ25">
            <v>450</v>
          </cell>
          <cell r="AK25">
            <v>450</v>
          </cell>
          <cell r="AL25">
            <v>450</v>
          </cell>
          <cell r="AM25">
            <v>450</v>
          </cell>
          <cell r="AN25">
            <v>450</v>
          </cell>
          <cell r="AO25">
            <v>450</v>
          </cell>
          <cell r="AP25">
            <v>450</v>
          </cell>
          <cell r="AQ25">
            <v>450</v>
          </cell>
          <cell r="AR25">
            <v>450</v>
          </cell>
          <cell r="AS25">
            <v>450</v>
          </cell>
          <cell r="AT25">
            <v>450</v>
          </cell>
          <cell r="AU25">
            <v>450</v>
          </cell>
          <cell r="AV25">
            <v>450</v>
          </cell>
          <cell r="AW25">
            <v>450</v>
          </cell>
          <cell r="AX25">
            <v>450</v>
          </cell>
          <cell r="AY25">
            <v>450</v>
          </cell>
          <cell r="AZ25">
            <v>450</v>
          </cell>
          <cell r="BA25">
            <v>450</v>
          </cell>
          <cell r="BB25">
            <v>450</v>
          </cell>
          <cell r="BC25">
            <v>450</v>
          </cell>
          <cell r="BD25">
            <v>450</v>
          </cell>
          <cell r="BE25">
            <v>450</v>
          </cell>
          <cell r="BF25">
            <v>450</v>
          </cell>
          <cell r="BG25">
            <v>450</v>
          </cell>
          <cell r="BH25">
            <v>450</v>
          </cell>
          <cell r="BI25">
            <v>450</v>
          </cell>
          <cell r="BJ25">
            <v>450</v>
          </cell>
          <cell r="BK25">
            <v>450</v>
          </cell>
          <cell r="BL25">
            <v>450</v>
          </cell>
        </row>
        <row r="26">
          <cell r="A26" t="str">
            <v>GSL-R2</v>
          </cell>
          <cell r="B26" t="str">
            <v>Cust Charge Blk2</v>
          </cell>
          <cell r="C26" t="str">
            <v>General Service Large Customer Charge - Block 2 (10,001 - 20,000 Mcf)</v>
          </cell>
          <cell r="E26">
            <v>550</v>
          </cell>
          <cell r="F26">
            <v>550</v>
          </cell>
          <cell r="G26">
            <v>550</v>
          </cell>
          <cell r="H26">
            <v>550</v>
          </cell>
          <cell r="I26">
            <v>550</v>
          </cell>
          <cell r="J26">
            <v>550</v>
          </cell>
          <cell r="K26">
            <v>550</v>
          </cell>
          <cell r="L26">
            <v>550</v>
          </cell>
          <cell r="M26">
            <v>550</v>
          </cell>
          <cell r="N26">
            <v>550</v>
          </cell>
          <cell r="O26">
            <v>550</v>
          </cell>
          <cell r="P26">
            <v>550</v>
          </cell>
          <cell r="Q26">
            <v>550</v>
          </cell>
          <cell r="R26">
            <v>550</v>
          </cell>
          <cell r="S26">
            <v>550</v>
          </cell>
          <cell r="T26">
            <v>550</v>
          </cell>
          <cell r="U26">
            <v>550</v>
          </cell>
          <cell r="V26">
            <v>550</v>
          </cell>
          <cell r="W26">
            <v>550</v>
          </cell>
          <cell r="X26">
            <v>550</v>
          </cell>
          <cell r="Y26">
            <v>550</v>
          </cell>
          <cell r="Z26">
            <v>550</v>
          </cell>
          <cell r="AA26">
            <v>550</v>
          </cell>
          <cell r="AB26">
            <v>550</v>
          </cell>
          <cell r="AC26">
            <v>550</v>
          </cell>
          <cell r="AD26">
            <v>550</v>
          </cell>
          <cell r="AE26">
            <v>550</v>
          </cell>
          <cell r="AF26">
            <v>550</v>
          </cell>
          <cell r="AG26">
            <v>550</v>
          </cell>
          <cell r="AH26">
            <v>550</v>
          </cell>
          <cell r="AI26">
            <v>550</v>
          </cell>
          <cell r="AJ26">
            <v>550</v>
          </cell>
          <cell r="AK26">
            <v>550</v>
          </cell>
          <cell r="AL26">
            <v>550</v>
          </cell>
          <cell r="AM26">
            <v>550</v>
          </cell>
          <cell r="AN26">
            <v>550</v>
          </cell>
          <cell r="AO26">
            <v>550</v>
          </cell>
          <cell r="AP26">
            <v>550</v>
          </cell>
          <cell r="AQ26">
            <v>550</v>
          </cell>
          <cell r="AR26">
            <v>550</v>
          </cell>
          <cell r="AS26">
            <v>550</v>
          </cell>
          <cell r="AT26">
            <v>550</v>
          </cell>
          <cell r="AU26">
            <v>550</v>
          </cell>
          <cell r="AV26">
            <v>550</v>
          </cell>
          <cell r="AW26">
            <v>550</v>
          </cell>
          <cell r="AX26">
            <v>550</v>
          </cell>
          <cell r="AY26">
            <v>550</v>
          </cell>
          <cell r="AZ26">
            <v>550</v>
          </cell>
          <cell r="BA26">
            <v>550</v>
          </cell>
          <cell r="BB26">
            <v>550</v>
          </cell>
          <cell r="BC26">
            <v>550</v>
          </cell>
          <cell r="BD26">
            <v>550</v>
          </cell>
          <cell r="BE26">
            <v>550</v>
          </cell>
          <cell r="BF26">
            <v>550</v>
          </cell>
          <cell r="BG26">
            <v>550</v>
          </cell>
          <cell r="BH26">
            <v>550</v>
          </cell>
          <cell r="BI26">
            <v>550</v>
          </cell>
          <cell r="BJ26">
            <v>550</v>
          </cell>
          <cell r="BK26">
            <v>550</v>
          </cell>
          <cell r="BL26">
            <v>550</v>
          </cell>
        </row>
        <row r="27">
          <cell r="A27" t="str">
            <v>GSL-R3</v>
          </cell>
          <cell r="B27" t="str">
            <v>Cust Charge Blk3</v>
          </cell>
          <cell r="C27" t="str">
            <v>General Service Large Customer Charge - Block 3 (&gt; 20,000 Mcf)</v>
          </cell>
          <cell r="E27">
            <v>710</v>
          </cell>
          <cell r="F27">
            <v>710</v>
          </cell>
          <cell r="G27">
            <v>710</v>
          </cell>
          <cell r="H27">
            <v>710</v>
          </cell>
          <cell r="I27">
            <v>710</v>
          </cell>
          <cell r="J27">
            <v>710</v>
          </cell>
          <cell r="K27">
            <v>710</v>
          </cell>
          <cell r="L27">
            <v>710</v>
          </cell>
          <cell r="M27">
            <v>710</v>
          </cell>
          <cell r="N27">
            <v>710</v>
          </cell>
          <cell r="O27">
            <v>710</v>
          </cell>
          <cell r="P27">
            <v>710</v>
          </cell>
          <cell r="Q27">
            <v>710</v>
          </cell>
          <cell r="R27">
            <v>710</v>
          </cell>
          <cell r="S27">
            <v>710</v>
          </cell>
          <cell r="T27">
            <v>710</v>
          </cell>
          <cell r="U27">
            <v>710</v>
          </cell>
          <cell r="V27">
            <v>710</v>
          </cell>
          <cell r="W27">
            <v>710</v>
          </cell>
          <cell r="X27">
            <v>710</v>
          </cell>
          <cell r="Y27">
            <v>710</v>
          </cell>
          <cell r="Z27">
            <v>710</v>
          </cell>
          <cell r="AA27">
            <v>710</v>
          </cell>
          <cell r="AB27">
            <v>710</v>
          </cell>
          <cell r="AC27">
            <v>710</v>
          </cell>
          <cell r="AD27">
            <v>710</v>
          </cell>
          <cell r="AE27">
            <v>710</v>
          </cell>
          <cell r="AF27">
            <v>710</v>
          </cell>
          <cell r="AG27">
            <v>710</v>
          </cell>
          <cell r="AH27">
            <v>710</v>
          </cell>
          <cell r="AI27">
            <v>710</v>
          </cell>
          <cell r="AJ27">
            <v>710</v>
          </cell>
          <cell r="AK27">
            <v>710</v>
          </cell>
          <cell r="AL27">
            <v>710</v>
          </cell>
          <cell r="AM27">
            <v>710</v>
          </cell>
          <cell r="AN27">
            <v>710</v>
          </cell>
          <cell r="AO27">
            <v>710</v>
          </cell>
          <cell r="AP27">
            <v>710</v>
          </cell>
          <cell r="AQ27">
            <v>710</v>
          </cell>
          <cell r="AR27">
            <v>710</v>
          </cell>
          <cell r="AS27">
            <v>710</v>
          </cell>
          <cell r="AT27">
            <v>710</v>
          </cell>
          <cell r="AU27">
            <v>710</v>
          </cell>
          <cell r="AV27">
            <v>710</v>
          </cell>
          <cell r="AW27">
            <v>710</v>
          </cell>
          <cell r="AX27">
            <v>710</v>
          </cell>
          <cell r="AY27">
            <v>710</v>
          </cell>
          <cell r="AZ27">
            <v>710</v>
          </cell>
          <cell r="BA27">
            <v>710</v>
          </cell>
          <cell r="BB27">
            <v>710</v>
          </cell>
          <cell r="BC27">
            <v>710</v>
          </cell>
          <cell r="BD27">
            <v>710</v>
          </cell>
          <cell r="BE27">
            <v>710</v>
          </cell>
          <cell r="BF27">
            <v>710</v>
          </cell>
          <cell r="BG27">
            <v>710</v>
          </cell>
          <cell r="BH27">
            <v>710</v>
          </cell>
          <cell r="BI27">
            <v>710</v>
          </cell>
          <cell r="BJ27">
            <v>710</v>
          </cell>
          <cell r="BK27">
            <v>710</v>
          </cell>
          <cell r="BL27">
            <v>710</v>
          </cell>
        </row>
        <row r="28">
          <cell r="A28" t="str">
            <v>GSL-R4</v>
          </cell>
          <cell r="B28" t="str">
            <v>Del Charge</v>
          </cell>
          <cell r="C28" t="str">
            <v>General Service Large Delivery Charge</v>
          </cell>
          <cell r="E28">
            <v>3.4140999999999999</v>
          </cell>
          <cell r="F28">
            <v>3.4140999999999999</v>
          </cell>
          <cell r="G28">
            <v>3.4140999999999999</v>
          </cell>
          <cell r="H28">
            <v>3.4140999999999999</v>
          </cell>
          <cell r="I28">
            <v>3.4140999999999999</v>
          </cell>
          <cell r="J28">
            <v>3.4140999999999999</v>
          </cell>
          <cell r="K28">
            <v>3.4140999999999999</v>
          </cell>
          <cell r="L28">
            <v>3.4140999999999999</v>
          </cell>
          <cell r="M28">
            <v>3.4140999999999999</v>
          </cell>
          <cell r="N28">
            <v>3.4140999999999999</v>
          </cell>
          <cell r="O28">
            <v>3.4140999999999999</v>
          </cell>
          <cell r="P28">
            <v>3.4140999999999999</v>
          </cell>
          <cell r="Q28">
            <v>3.4140999999999999</v>
          </cell>
          <cell r="R28">
            <v>3.4140999999999999</v>
          </cell>
          <cell r="S28">
            <v>3.4140999999999999</v>
          </cell>
          <cell r="T28">
            <v>3.4140999999999999</v>
          </cell>
          <cell r="U28">
            <v>3.4140999999999999</v>
          </cell>
          <cell r="V28">
            <v>3.4140999999999999</v>
          </cell>
          <cell r="W28">
            <v>3.4140999999999999</v>
          </cell>
          <cell r="X28">
            <v>3.4140999999999999</v>
          </cell>
          <cell r="Y28">
            <v>3.4140999999999999</v>
          </cell>
          <cell r="Z28">
            <v>3.4140999999999999</v>
          </cell>
          <cell r="AA28">
            <v>3.4140999999999999</v>
          </cell>
          <cell r="AB28">
            <v>3.4140999999999999</v>
          </cell>
          <cell r="AC28">
            <v>3.4140999999999999</v>
          </cell>
          <cell r="AD28">
            <v>3.4140999999999999</v>
          </cell>
          <cell r="AE28">
            <v>3.4140999999999999</v>
          </cell>
          <cell r="AF28">
            <v>3.4140999999999999</v>
          </cell>
          <cell r="AG28">
            <v>3.4140999999999999</v>
          </cell>
          <cell r="AH28">
            <v>3.4140999999999999</v>
          </cell>
          <cell r="AI28">
            <v>3.4140999999999999</v>
          </cell>
          <cell r="AJ28">
            <v>3.4140999999999999</v>
          </cell>
          <cell r="AK28">
            <v>3.4140999999999999</v>
          </cell>
          <cell r="AL28">
            <v>3.4140999999999999</v>
          </cell>
          <cell r="AM28">
            <v>3.4140999999999999</v>
          </cell>
          <cell r="AN28">
            <v>3.4140999999999999</v>
          </cell>
          <cell r="AO28">
            <v>3.4140999999999999</v>
          </cell>
          <cell r="AP28">
            <v>3.4140999999999999</v>
          </cell>
          <cell r="AQ28">
            <v>3.4140999999999999</v>
          </cell>
          <cell r="AR28">
            <v>3.4140999999999999</v>
          </cell>
          <cell r="AS28">
            <v>3.4140999999999999</v>
          </cell>
          <cell r="AT28">
            <v>3.4140999999999999</v>
          </cell>
          <cell r="AU28">
            <v>3.4140999999999999</v>
          </cell>
          <cell r="AV28">
            <v>3.4140999999999999</v>
          </cell>
          <cell r="AW28">
            <v>3.4140999999999999</v>
          </cell>
          <cell r="AX28">
            <v>3.4140999999999999</v>
          </cell>
          <cell r="AY28">
            <v>3.4140999999999999</v>
          </cell>
          <cell r="AZ28">
            <v>3.4140999999999999</v>
          </cell>
          <cell r="BA28">
            <v>3.4140999999999999</v>
          </cell>
          <cell r="BB28">
            <v>3.4140999999999999</v>
          </cell>
          <cell r="BC28">
            <v>3.4140999999999999</v>
          </cell>
          <cell r="BD28">
            <v>3.4140999999999999</v>
          </cell>
          <cell r="BE28">
            <v>3.4140999999999999</v>
          </cell>
          <cell r="BF28">
            <v>3.4140999999999999</v>
          </cell>
          <cell r="BG28">
            <v>3.4140999999999999</v>
          </cell>
          <cell r="BH28">
            <v>3.4140999999999999</v>
          </cell>
          <cell r="BI28">
            <v>3.4140999999999999</v>
          </cell>
          <cell r="BJ28">
            <v>3.4140999999999999</v>
          </cell>
          <cell r="BK28">
            <v>3.4140999999999999</v>
          </cell>
          <cell r="BL28">
            <v>3.4140999999999999</v>
          </cell>
        </row>
        <row r="29">
          <cell r="A29" t="str">
            <v>GSL-R4A</v>
          </cell>
          <cell r="B29" t="str">
            <v>Del Charge Comp</v>
          </cell>
          <cell r="C29" t="str">
            <v>General Service Large Delivery Charge - Competitive</v>
          </cell>
          <cell r="E29">
            <v>2.0493617021276598</v>
          </cell>
          <cell r="F29">
            <v>2.0493617021276598</v>
          </cell>
          <cell r="G29">
            <v>2.0493617021276598</v>
          </cell>
          <cell r="H29">
            <v>2.0493617021276598</v>
          </cell>
          <cell r="I29">
            <v>2.0493617021276598</v>
          </cell>
          <cell r="J29">
            <v>2.0493617021276598</v>
          </cell>
          <cell r="K29">
            <v>2.0493617021276598</v>
          </cell>
          <cell r="L29">
            <v>2.0493617021276598</v>
          </cell>
          <cell r="M29">
            <v>2.0493617021276598</v>
          </cell>
          <cell r="N29">
            <v>2.0493617021276598</v>
          </cell>
          <cell r="O29">
            <v>2.0493617021276598</v>
          </cell>
          <cell r="P29">
            <v>2.0493617021276598</v>
          </cell>
          <cell r="Q29">
            <v>2.0493617021276598</v>
          </cell>
          <cell r="R29">
            <v>2.0493617021276598</v>
          </cell>
          <cell r="S29">
            <v>2.0493617021276598</v>
          </cell>
          <cell r="T29">
            <v>2.0493617021276598</v>
          </cell>
          <cell r="U29">
            <v>2.0493617021276598</v>
          </cell>
          <cell r="V29">
            <v>2.0493617021276598</v>
          </cell>
          <cell r="W29">
            <v>2.0493617021276598</v>
          </cell>
          <cell r="X29">
            <v>2.0493617021276598</v>
          </cell>
          <cell r="Y29">
            <v>2.0493617021276598</v>
          </cell>
          <cell r="Z29">
            <v>2.0493617021276598</v>
          </cell>
          <cell r="AA29">
            <v>2.0493617021276598</v>
          </cell>
          <cell r="AB29">
            <v>2.0493617021276598</v>
          </cell>
          <cell r="AC29">
            <v>2.0493617021276598</v>
          </cell>
          <cell r="AD29">
            <v>2.0493617021276598</v>
          </cell>
          <cell r="AE29">
            <v>2.0493617021276598</v>
          </cell>
          <cell r="AF29">
            <v>2.0493617021276598</v>
          </cell>
          <cell r="AG29">
            <v>2.0493617021276598</v>
          </cell>
          <cell r="AH29">
            <v>2.0493617021276598</v>
          </cell>
          <cell r="AI29">
            <v>2.0493617021276598</v>
          </cell>
          <cell r="AJ29">
            <v>2.0493617021276598</v>
          </cell>
          <cell r="AK29">
            <v>2.0493617021276598</v>
          </cell>
          <cell r="AL29">
            <v>2.0493617021276598</v>
          </cell>
          <cell r="AM29">
            <v>2.0493617021276598</v>
          </cell>
          <cell r="AN29">
            <v>2.0493617021276598</v>
          </cell>
          <cell r="AO29">
            <v>2.0493617021276598</v>
          </cell>
          <cell r="AP29">
            <v>2.0493617021276598</v>
          </cell>
          <cell r="AQ29">
            <v>2.0493617021276598</v>
          </cell>
          <cell r="AR29">
            <v>2.0493617021276598</v>
          </cell>
          <cell r="AS29">
            <v>2.0493617021276598</v>
          </cell>
          <cell r="AT29">
            <v>2.0493617021276598</v>
          </cell>
          <cell r="AU29">
            <v>2.0493617021276598</v>
          </cell>
          <cell r="AV29">
            <v>2.0493617021276598</v>
          </cell>
          <cell r="AW29">
            <v>2.0493617021276598</v>
          </cell>
          <cell r="AX29">
            <v>2.0493617021276598</v>
          </cell>
          <cell r="AY29">
            <v>2.0493617021276598</v>
          </cell>
          <cell r="AZ29">
            <v>2.0493617021276598</v>
          </cell>
          <cell r="BA29">
            <v>2.0493617021276598</v>
          </cell>
          <cell r="BB29">
            <v>2.0493617021276598</v>
          </cell>
          <cell r="BC29">
            <v>2.0493617021276598</v>
          </cell>
          <cell r="BD29">
            <v>2.0493617021276598</v>
          </cell>
          <cell r="BE29">
            <v>2.0493617021276598</v>
          </cell>
          <cell r="BF29">
            <v>2.0493617021276598</v>
          </cell>
          <cell r="BG29">
            <v>2.0493617021276598</v>
          </cell>
          <cell r="BH29">
            <v>2.0493617021276598</v>
          </cell>
          <cell r="BI29">
            <v>2.0493617021276598</v>
          </cell>
          <cell r="BJ29">
            <v>2.0493617021276598</v>
          </cell>
          <cell r="BK29">
            <v>2.0493617021276598</v>
          </cell>
          <cell r="BL29">
            <v>2.0493617021276598</v>
          </cell>
        </row>
        <row r="30">
          <cell r="A30" t="str">
            <v>GSL-R5</v>
          </cell>
          <cell r="B30" t="str">
            <v>Gas Cost - CAPA</v>
          </cell>
          <cell r="C30" t="str">
            <v>General Service Large Gas Cost - Capacity Charge</v>
          </cell>
          <cell r="E30">
            <v>0.53039999999999998</v>
          </cell>
          <cell r="F30">
            <v>0.53039999999999998</v>
          </cell>
          <cell r="G30">
            <v>0.53039999999999998</v>
          </cell>
          <cell r="H30">
            <v>0.53039999999999998</v>
          </cell>
          <cell r="I30">
            <v>0.53039999999999998</v>
          </cell>
          <cell r="J30">
            <v>0.53039999999999998</v>
          </cell>
          <cell r="K30">
            <v>0.53039999999999998</v>
          </cell>
          <cell r="L30">
            <v>0.53039999999999998</v>
          </cell>
          <cell r="M30">
            <v>0.53039999999999998</v>
          </cell>
          <cell r="N30">
            <v>0.53039999999999998</v>
          </cell>
          <cell r="O30">
            <v>0.53039999999999998</v>
          </cell>
          <cell r="P30">
            <v>0.53039999999999998</v>
          </cell>
          <cell r="Q30">
            <v>0.53039999999999998</v>
          </cell>
          <cell r="R30">
            <v>0.53039999999999998</v>
          </cell>
          <cell r="S30">
            <v>0.53039999999999998</v>
          </cell>
          <cell r="T30">
            <v>0.53039999999999998</v>
          </cell>
          <cell r="U30">
            <v>0.53039999999999998</v>
          </cell>
          <cell r="V30">
            <v>0.53039999999999998</v>
          </cell>
          <cell r="W30">
            <v>0.53039999999999998</v>
          </cell>
          <cell r="X30">
            <v>0.53039999999999998</v>
          </cell>
          <cell r="Y30">
            <v>0.53039999999999998</v>
          </cell>
          <cell r="Z30">
            <v>0.53039999999999998</v>
          </cell>
          <cell r="AA30">
            <v>0.53039999999999998</v>
          </cell>
          <cell r="AB30">
            <v>0.53039999999999998</v>
          </cell>
          <cell r="AC30">
            <v>0.53039999999999998</v>
          </cell>
          <cell r="AD30">
            <v>0.53039999999999998</v>
          </cell>
          <cell r="AE30">
            <v>0.53039999999999998</v>
          </cell>
          <cell r="AF30">
            <v>0.53039999999999998</v>
          </cell>
          <cell r="AG30">
            <v>0.53039999999999998</v>
          </cell>
          <cell r="AH30">
            <v>0.53039999999999998</v>
          </cell>
          <cell r="AI30">
            <v>0.53039999999999998</v>
          </cell>
          <cell r="AJ30">
            <v>0.53039999999999998</v>
          </cell>
          <cell r="AK30">
            <v>0.53039999999999998</v>
          </cell>
          <cell r="AL30">
            <v>0.53039999999999998</v>
          </cell>
          <cell r="AM30">
            <v>0.53039999999999998</v>
          </cell>
          <cell r="AN30">
            <v>0.53039999999999998</v>
          </cell>
          <cell r="AO30">
            <v>0.53039999999999998</v>
          </cell>
          <cell r="AP30">
            <v>0.53039999999999998</v>
          </cell>
          <cell r="AQ30">
            <v>0.53039999999999998</v>
          </cell>
          <cell r="AR30">
            <v>0.53039999999999998</v>
          </cell>
          <cell r="AS30">
            <v>0.53039999999999998</v>
          </cell>
          <cell r="AT30">
            <v>0.53039999999999998</v>
          </cell>
          <cell r="AU30">
            <v>0.53039999999999998</v>
          </cell>
          <cell r="AV30">
            <v>0.53039999999999998</v>
          </cell>
          <cell r="AW30">
            <v>0.53039999999999998</v>
          </cell>
          <cell r="AX30">
            <v>0.53039999999999998</v>
          </cell>
          <cell r="AY30">
            <v>0.53039999999999998</v>
          </cell>
          <cell r="AZ30">
            <v>0.53039999999999998</v>
          </cell>
          <cell r="BA30">
            <v>0.53039999999999998</v>
          </cell>
          <cell r="BB30">
            <v>0.53039999999999998</v>
          </cell>
          <cell r="BC30">
            <v>0.53039999999999998</v>
          </cell>
          <cell r="BD30">
            <v>0.53039999999999998</v>
          </cell>
          <cell r="BE30">
            <v>0.53039999999999998</v>
          </cell>
          <cell r="BF30">
            <v>0.53039999999999998</v>
          </cell>
          <cell r="BG30">
            <v>0.53039999999999998</v>
          </cell>
          <cell r="BH30">
            <v>0.53039999999999998</v>
          </cell>
          <cell r="BI30">
            <v>0.53039999999999998</v>
          </cell>
          <cell r="BJ30">
            <v>0.53039999999999998</v>
          </cell>
          <cell r="BK30">
            <v>0.53039999999999998</v>
          </cell>
          <cell r="BL30">
            <v>0.53039999999999998</v>
          </cell>
        </row>
        <row r="31">
          <cell r="A31" t="str">
            <v>GSL-R6</v>
          </cell>
          <cell r="B31" t="str">
            <v>Gas Cost - GCA</v>
          </cell>
          <cell r="C31" t="str">
            <v>General Service Large Gas Cost Adjustment</v>
          </cell>
          <cell r="E31">
            <v>6.25E-2</v>
          </cell>
          <cell r="F31">
            <v>6.25E-2</v>
          </cell>
          <cell r="G31">
            <v>6.25E-2</v>
          </cell>
          <cell r="H31">
            <v>6.25E-2</v>
          </cell>
          <cell r="I31">
            <v>6.25E-2</v>
          </cell>
          <cell r="J31">
            <v>6.25E-2</v>
          </cell>
          <cell r="K31">
            <v>6.25E-2</v>
          </cell>
          <cell r="L31">
            <v>6.25E-2</v>
          </cell>
          <cell r="M31">
            <v>6.25E-2</v>
          </cell>
          <cell r="N31">
            <v>6.25E-2</v>
          </cell>
          <cell r="O31">
            <v>6.25E-2</v>
          </cell>
          <cell r="P31">
            <v>6.25E-2</v>
          </cell>
          <cell r="Q31">
            <v>6.25E-2</v>
          </cell>
          <cell r="R31">
            <v>6.25E-2</v>
          </cell>
          <cell r="S31">
            <v>6.25E-2</v>
          </cell>
          <cell r="T31">
            <v>6.25E-2</v>
          </cell>
          <cell r="U31">
            <v>6.25E-2</v>
          </cell>
          <cell r="V31">
            <v>6.25E-2</v>
          </cell>
          <cell r="W31">
            <v>6.25E-2</v>
          </cell>
          <cell r="X31">
            <v>6.25E-2</v>
          </cell>
          <cell r="Y31">
            <v>6.25E-2</v>
          </cell>
          <cell r="Z31">
            <v>6.25E-2</v>
          </cell>
          <cell r="AA31">
            <v>6.25E-2</v>
          </cell>
          <cell r="AB31">
            <v>6.25E-2</v>
          </cell>
          <cell r="AC31">
            <v>6.25E-2</v>
          </cell>
          <cell r="AD31">
            <v>6.25E-2</v>
          </cell>
          <cell r="AE31">
            <v>6.25E-2</v>
          </cell>
          <cell r="AF31">
            <v>6.25E-2</v>
          </cell>
          <cell r="AG31">
            <v>6.25E-2</v>
          </cell>
          <cell r="AH31">
            <v>6.25E-2</v>
          </cell>
          <cell r="AI31">
            <v>6.25E-2</v>
          </cell>
          <cell r="AJ31">
            <v>6.25E-2</v>
          </cell>
          <cell r="AK31">
            <v>6.25E-2</v>
          </cell>
          <cell r="AL31">
            <v>6.25E-2</v>
          </cell>
          <cell r="AM31">
            <v>6.25E-2</v>
          </cell>
          <cell r="AN31">
            <v>6.25E-2</v>
          </cell>
          <cell r="AO31">
            <v>6.25E-2</v>
          </cell>
          <cell r="AP31">
            <v>6.25E-2</v>
          </cell>
          <cell r="AQ31">
            <v>6.25E-2</v>
          </cell>
          <cell r="AR31">
            <v>6.25E-2</v>
          </cell>
          <cell r="AS31">
            <v>6.25E-2</v>
          </cell>
          <cell r="AT31">
            <v>6.25E-2</v>
          </cell>
          <cell r="AU31">
            <v>6.25E-2</v>
          </cell>
          <cell r="AV31">
            <v>6.25E-2</v>
          </cell>
          <cell r="AW31">
            <v>6.25E-2</v>
          </cell>
          <cell r="AX31">
            <v>6.25E-2</v>
          </cell>
          <cell r="AY31">
            <v>6.25E-2</v>
          </cell>
          <cell r="AZ31">
            <v>6.25E-2</v>
          </cell>
          <cell r="BA31">
            <v>6.25E-2</v>
          </cell>
          <cell r="BB31">
            <v>6.25E-2</v>
          </cell>
          <cell r="BC31">
            <v>6.25E-2</v>
          </cell>
          <cell r="BD31">
            <v>6.25E-2</v>
          </cell>
          <cell r="BE31">
            <v>6.25E-2</v>
          </cell>
          <cell r="BF31">
            <v>6.25E-2</v>
          </cell>
          <cell r="BG31">
            <v>6.25E-2</v>
          </cell>
          <cell r="BH31">
            <v>6.25E-2</v>
          </cell>
          <cell r="BI31">
            <v>6.25E-2</v>
          </cell>
          <cell r="BJ31">
            <v>6.25E-2</v>
          </cell>
          <cell r="BK31">
            <v>6.25E-2</v>
          </cell>
          <cell r="BL31">
            <v>6.25E-2</v>
          </cell>
        </row>
        <row r="32">
          <cell r="A32" t="str">
            <v>GSL-R7</v>
          </cell>
          <cell r="B32" t="str">
            <v>Gas Cost - COMM</v>
          </cell>
          <cell r="C32" t="str">
            <v>General Service Large Gas Cost - Commodity Charge</v>
          </cell>
          <cell r="E32">
            <v>2.7591000000000001</v>
          </cell>
          <cell r="F32">
            <v>2.7591000000000001</v>
          </cell>
          <cell r="G32">
            <v>2.7591000000000001</v>
          </cell>
          <cell r="H32">
            <v>2.7591000000000001</v>
          </cell>
          <cell r="I32">
            <v>2.7591000000000001</v>
          </cell>
          <cell r="J32">
            <v>2.7591000000000001</v>
          </cell>
          <cell r="K32">
            <v>2.7591000000000001</v>
          </cell>
          <cell r="L32">
            <v>2.7591000000000001</v>
          </cell>
          <cell r="M32">
            <v>2.7591000000000001</v>
          </cell>
          <cell r="N32">
            <v>2.7591000000000001</v>
          </cell>
          <cell r="O32">
            <v>2.7591000000000001</v>
          </cell>
          <cell r="P32">
            <v>2.7591000000000001</v>
          </cell>
          <cell r="Q32">
            <v>2.7591000000000001</v>
          </cell>
          <cell r="R32">
            <v>2.7591000000000001</v>
          </cell>
          <cell r="S32">
            <v>2.7591000000000001</v>
          </cell>
          <cell r="T32">
            <v>2.7591000000000001</v>
          </cell>
          <cell r="U32">
            <v>2.7591000000000001</v>
          </cell>
          <cell r="V32">
            <v>2.7591000000000001</v>
          </cell>
          <cell r="W32">
            <v>2.7591000000000001</v>
          </cell>
          <cell r="X32">
            <v>2.7591000000000001</v>
          </cell>
          <cell r="Y32">
            <v>2.7591000000000001</v>
          </cell>
          <cell r="Z32">
            <v>2.7591000000000001</v>
          </cell>
          <cell r="AA32">
            <v>2.7591000000000001</v>
          </cell>
          <cell r="AB32">
            <v>2.7591000000000001</v>
          </cell>
          <cell r="AC32">
            <v>2.7591000000000001</v>
          </cell>
          <cell r="AD32">
            <v>2.7591000000000001</v>
          </cell>
          <cell r="AE32">
            <v>2.7591000000000001</v>
          </cell>
          <cell r="AF32">
            <v>2.7591000000000001</v>
          </cell>
          <cell r="AG32">
            <v>2.7591000000000001</v>
          </cell>
          <cell r="AH32">
            <v>2.7591000000000001</v>
          </cell>
          <cell r="AI32">
            <v>2.7591000000000001</v>
          </cell>
          <cell r="AJ32">
            <v>2.7591000000000001</v>
          </cell>
          <cell r="AK32">
            <v>2.7591000000000001</v>
          </cell>
          <cell r="AL32">
            <v>2.7591000000000001</v>
          </cell>
          <cell r="AM32">
            <v>2.7591000000000001</v>
          </cell>
          <cell r="AN32">
            <v>2.7591000000000001</v>
          </cell>
          <cell r="AO32">
            <v>2.7591000000000001</v>
          </cell>
          <cell r="AP32">
            <v>2.7591000000000001</v>
          </cell>
          <cell r="AQ32">
            <v>2.7591000000000001</v>
          </cell>
          <cell r="AR32">
            <v>2.7591000000000001</v>
          </cell>
          <cell r="AS32">
            <v>2.7591000000000001</v>
          </cell>
          <cell r="AT32">
            <v>2.7591000000000001</v>
          </cell>
          <cell r="AU32">
            <v>2.7591000000000001</v>
          </cell>
          <cell r="AV32">
            <v>2.7591000000000001</v>
          </cell>
          <cell r="AW32">
            <v>2.7591000000000001</v>
          </cell>
          <cell r="AX32">
            <v>2.7591000000000001</v>
          </cell>
          <cell r="AY32">
            <v>2.7591000000000001</v>
          </cell>
          <cell r="AZ32">
            <v>2.7591000000000001</v>
          </cell>
          <cell r="BA32">
            <v>2.7591000000000001</v>
          </cell>
          <cell r="BB32">
            <v>2.7591000000000001</v>
          </cell>
          <cell r="BC32">
            <v>2.7591000000000001</v>
          </cell>
          <cell r="BD32">
            <v>2.7591000000000001</v>
          </cell>
          <cell r="BE32">
            <v>2.7591000000000001</v>
          </cell>
          <cell r="BF32">
            <v>2.7591000000000001</v>
          </cell>
          <cell r="BG32">
            <v>2.7591000000000001</v>
          </cell>
          <cell r="BH32">
            <v>2.7591000000000001</v>
          </cell>
          <cell r="BI32">
            <v>2.7591000000000001</v>
          </cell>
          <cell r="BJ32">
            <v>2.7591000000000001</v>
          </cell>
          <cell r="BK32">
            <v>2.7591000000000001</v>
          </cell>
          <cell r="BL32">
            <v>2.7591000000000001</v>
          </cell>
        </row>
        <row r="33">
          <cell r="A33" t="str">
            <v>GSL-R8</v>
          </cell>
          <cell r="B33" t="str">
            <v>Rider STA</v>
          </cell>
          <cell r="C33" t="str">
            <v>General Service Large State Tax Adjustment Surcharge</v>
          </cell>
          <cell r="E33">
            <v>-4.3E-3</v>
          </cell>
          <cell r="F33">
            <v>-4.3E-3</v>
          </cell>
          <cell r="G33">
            <v>-4.3E-3</v>
          </cell>
          <cell r="H33">
            <v>-4.3E-3</v>
          </cell>
          <cell r="I33">
            <v>-4.3E-3</v>
          </cell>
          <cell r="J33">
            <v>-4.3E-3</v>
          </cell>
          <cell r="K33">
            <v>-4.3E-3</v>
          </cell>
          <cell r="L33">
            <v>-4.3E-3</v>
          </cell>
          <cell r="M33">
            <v>-4.3E-3</v>
          </cell>
          <cell r="N33">
            <v>-4.3E-3</v>
          </cell>
          <cell r="O33">
            <v>-4.3E-3</v>
          </cell>
          <cell r="P33">
            <v>-4.3E-3</v>
          </cell>
          <cell r="Q33">
            <v>-4.3E-3</v>
          </cell>
          <cell r="R33">
            <v>-4.3E-3</v>
          </cell>
          <cell r="S33">
            <v>-4.3E-3</v>
          </cell>
          <cell r="T33">
            <v>-4.3E-3</v>
          </cell>
          <cell r="U33">
            <v>-4.3E-3</v>
          </cell>
          <cell r="V33">
            <v>-4.3E-3</v>
          </cell>
          <cell r="W33">
            <v>-4.3E-3</v>
          </cell>
          <cell r="X33">
            <v>-4.3E-3</v>
          </cell>
          <cell r="Y33">
            <v>-4.3E-3</v>
          </cell>
          <cell r="Z33">
            <v>-4.3E-3</v>
          </cell>
          <cell r="AA33">
            <v>-4.3E-3</v>
          </cell>
          <cell r="AB33">
            <v>-4.3E-3</v>
          </cell>
          <cell r="AC33">
            <v>-4.3E-3</v>
          </cell>
          <cell r="AD33">
            <v>-4.3E-3</v>
          </cell>
          <cell r="AE33">
            <v>-4.3E-3</v>
          </cell>
          <cell r="AF33">
            <v>-4.3E-3</v>
          </cell>
          <cell r="AG33">
            <v>-4.3E-3</v>
          </cell>
          <cell r="AH33">
            <v>-4.3E-3</v>
          </cell>
          <cell r="AI33">
            <v>-4.3E-3</v>
          </cell>
          <cell r="AJ33">
            <v>-4.3E-3</v>
          </cell>
          <cell r="AK33">
            <v>-4.3E-3</v>
          </cell>
          <cell r="AL33">
            <v>-4.3E-3</v>
          </cell>
          <cell r="AM33">
            <v>-4.3E-3</v>
          </cell>
          <cell r="AN33">
            <v>-4.3E-3</v>
          </cell>
          <cell r="AO33">
            <v>-4.3E-3</v>
          </cell>
          <cell r="AP33">
            <v>-4.3E-3</v>
          </cell>
          <cell r="AQ33">
            <v>-4.3E-3</v>
          </cell>
          <cell r="AR33">
            <v>-4.3E-3</v>
          </cell>
          <cell r="AS33">
            <v>-4.3E-3</v>
          </cell>
          <cell r="AT33">
            <v>-4.3E-3</v>
          </cell>
          <cell r="AU33">
            <v>-4.3E-3</v>
          </cell>
          <cell r="AV33">
            <v>-4.3E-3</v>
          </cell>
          <cell r="AW33">
            <v>-4.3E-3</v>
          </cell>
          <cell r="AX33">
            <v>-4.3E-3</v>
          </cell>
          <cell r="AY33">
            <v>-4.3E-3</v>
          </cell>
          <cell r="AZ33">
            <v>-4.3E-3</v>
          </cell>
          <cell r="BA33">
            <v>-4.3E-3</v>
          </cell>
          <cell r="BB33">
            <v>-4.3E-3</v>
          </cell>
          <cell r="BC33">
            <v>-4.3E-3</v>
          </cell>
          <cell r="BD33">
            <v>-4.3E-3</v>
          </cell>
          <cell r="BE33">
            <v>-4.3E-3</v>
          </cell>
          <cell r="BF33">
            <v>-4.3E-3</v>
          </cell>
          <cell r="BG33">
            <v>-4.3E-3</v>
          </cell>
          <cell r="BH33">
            <v>-4.3E-3</v>
          </cell>
          <cell r="BI33">
            <v>-4.3E-3</v>
          </cell>
          <cell r="BJ33">
            <v>-4.3E-3</v>
          </cell>
          <cell r="BK33">
            <v>-4.3E-3</v>
          </cell>
          <cell r="BL33">
            <v>-4.3E-3</v>
          </cell>
        </row>
        <row r="35">
          <cell r="A35" t="str">
            <v>LGS-R1</v>
          </cell>
          <cell r="B35" t="str">
            <v>Cust Charge</v>
          </cell>
          <cell r="C35" t="str">
            <v>Large General Service Customer Charge</v>
          </cell>
          <cell r="E35">
            <v>4000</v>
          </cell>
          <cell r="F35">
            <v>4000</v>
          </cell>
          <cell r="G35">
            <v>4000</v>
          </cell>
          <cell r="H35">
            <v>4000</v>
          </cell>
          <cell r="I35">
            <v>4000</v>
          </cell>
          <cell r="J35">
            <v>4000</v>
          </cell>
          <cell r="K35">
            <v>4000</v>
          </cell>
          <cell r="L35">
            <v>4000</v>
          </cell>
          <cell r="M35">
            <v>4000</v>
          </cell>
          <cell r="N35">
            <v>4000</v>
          </cell>
          <cell r="O35">
            <v>4000</v>
          </cell>
          <cell r="P35">
            <v>4000</v>
          </cell>
          <cell r="Q35">
            <v>4000</v>
          </cell>
          <cell r="R35">
            <v>4000</v>
          </cell>
          <cell r="S35">
            <v>4000</v>
          </cell>
          <cell r="T35">
            <v>4000</v>
          </cell>
          <cell r="U35">
            <v>4000</v>
          </cell>
          <cell r="V35">
            <v>4000</v>
          </cell>
          <cell r="W35">
            <v>4000</v>
          </cell>
          <cell r="X35">
            <v>4000</v>
          </cell>
          <cell r="Y35">
            <v>4000</v>
          </cell>
          <cell r="Z35">
            <v>4000</v>
          </cell>
          <cell r="AA35">
            <v>4000</v>
          </cell>
          <cell r="AB35">
            <v>4000</v>
          </cell>
          <cell r="AC35">
            <v>4000</v>
          </cell>
          <cell r="AD35">
            <v>4000</v>
          </cell>
          <cell r="AE35">
            <v>4000</v>
          </cell>
          <cell r="AF35">
            <v>4000</v>
          </cell>
          <cell r="AG35">
            <v>4000</v>
          </cell>
          <cell r="AH35">
            <v>4000</v>
          </cell>
          <cell r="AI35">
            <v>4000</v>
          </cell>
          <cell r="AJ35">
            <v>4000</v>
          </cell>
          <cell r="AK35">
            <v>4000</v>
          </cell>
          <cell r="AL35">
            <v>4000</v>
          </cell>
          <cell r="AM35">
            <v>4000</v>
          </cell>
          <cell r="AN35">
            <v>4000</v>
          </cell>
          <cell r="AO35">
            <v>4000</v>
          </cell>
          <cell r="AP35">
            <v>4000</v>
          </cell>
          <cell r="AQ35">
            <v>4000</v>
          </cell>
          <cell r="AR35">
            <v>4000</v>
          </cell>
          <cell r="AS35">
            <v>4000</v>
          </cell>
          <cell r="AT35">
            <v>4000</v>
          </cell>
          <cell r="AU35">
            <v>4000</v>
          </cell>
          <cell r="AV35">
            <v>4000</v>
          </cell>
          <cell r="AW35">
            <v>4000</v>
          </cell>
          <cell r="AX35">
            <v>4000</v>
          </cell>
          <cell r="AY35">
            <v>4000</v>
          </cell>
          <cell r="AZ35">
            <v>4000</v>
          </cell>
          <cell r="BA35">
            <v>4000</v>
          </cell>
          <cell r="BB35">
            <v>4000</v>
          </cell>
          <cell r="BC35">
            <v>4000</v>
          </cell>
          <cell r="BD35">
            <v>4000</v>
          </cell>
          <cell r="BE35">
            <v>4000</v>
          </cell>
          <cell r="BF35">
            <v>4000</v>
          </cell>
          <cell r="BG35">
            <v>4000</v>
          </cell>
          <cell r="BH35">
            <v>4000</v>
          </cell>
          <cell r="BI35">
            <v>4000</v>
          </cell>
          <cell r="BJ35">
            <v>4000</v>
          </cell>
          <cell r="BK35">
            <v>4000</v>
          </cell>
          <cell r="BL35">
            <v>4000</v>
          </cell>
        </row>
        <row r="36">
          <cell r="A36" t="str">
            <v>LGS-R2</v>
          </cell>
          <cell r="B36" t="str">
            <v>Del Charge</v>
          </cell>
          <cell r="C36" t="str">
            <v>Large General Service Delivery Charge</v>
          </cell>
          <cell r="E36">
            <v>0.99880000000000002</v>
          </cell>
          <cell r="F36">
            <v>0.99880000000000002</v>
          </cell>
          <cell r="G36">
            <v>0.99880000000000002</v>
          </cell>
          <cell r="H36">
            <v>0.99880000000000002</v>
          </cell>
          <cell r="I36">
            <v>0.99880000000000002</v>
          </cell>
          <cell r="J36">
            <v>0.99880000000000002</v>
          </cell>
          <cell r="K36">
            <v>0.99880000000000002</v>
          </cell>
          <cell r="L36">
            <v>0.99880000000000002</v>
          </cell>
          <cell r="M36">
            <v>0.99880000000000002</v>
          </cell>
          <cell r="N36">
            <v>0.99880000000000002</v>
          </cell>
          <cell r="O36">
            <v>0.99880000000000002</v>
          </cell>
          <cell r="P36">
            <v>0.99880000000000002</v>
          </cell>
          <cell r="Q36">
            <v>0.99880000000000002</v>
          </cell>
          <cell r="R36">
            <v>0.99880000000000002</v>
          </cell>
          <cell r="S36">
            <v>0.99880000000000002</v>
          </cell>
          <cell r="T36">
            <v>0.99880000000000002</v>
          </cell>
          <cell r="U36">
            <v>0.99880000000000002</v>
          </cell>
          <cell r="V36">
            <v>0.99880000000000002</v>
          </cell>
          <cell r="W36">
            <v>0.99880000000000002</v>
          </cell>
          <cell r="X36">
            <v>0.99880000000000002</v>
          </cell>
          <cell r="Y36">
            <v>0.99880000000000002</v>
          </cell>
          <cell r="Z36">
            <v>0.99880000000000002</v>
          </cell>
          <cell r="AA36">
            <v>0.99880000000000002</v>
          </cell>
          <cell r="AB36">
            <v>0.99880000000000002</v>
          </cell>
          <cell r="AC36">
            <v>0.99880000000000002</v>
          </cell>
          <cell r="AD36">
            <v>0.99880000000000002</v>
          </cell>
          <cell r="AE36">
            <v>0.99880000000000002</v>
          </cell>
          <cell r="AF36">
            <v>0.99880000000000002</v>
          </cell>
          <cell r="AG36">
            <v>0.99880000000000002</v>
          </cell>
          <cell r="AH36">
            <v>0.99880000000000002</v>
          </cell>
          <cell r="AI36">
            <v>0.99880000000000002</v>
          </cell>
          <cell r="AJ36">
            <v>0.99880000000000002</v>
          </cell>
          <cell r="AK36">
            <v>0.99880000000000002</v>
          </cell>
          <cell r="AL36">
            <v>0.99880000000000002</v>
          </cell>
          <cell r="AM36">
            <v>0.99880000000000002</v>
          </cell>
          <cell r="AN36">
            <v>0.99880000000000002</v>
          </cell>
          <cell r="AO36">
            <v>0.99880000000000002</v>
          </cell>
          <cell r="AP36">
            <v>0.99880000000000002</v>
          </cell>
          <cell r="AQ36">
            <v>0.99880000000000002</v>
          </cell>
          <cell r="AR36">
            <v>0.99880000000000002</v>
          </cell>
          <cell r="AS36">
            <v>0.99880000000000002</v>
          </cell>
          <cell r="AT36">
            <v>0.99880000000000002</v>
          </cell>
          <cell r="AU36">
            <v>0.99880000000000002</v>
          </cell>
          <cell r="AV36">
            <v>0.99880000000000002</v>
          </cell>
          <cell r="AW36">
            <v>0.99880000000000002</v>
          </cell>
          <cell r="AX36">
            <v>0.99880000000000002</v>
          </cell>
          <cell r="AY36">
            <v>0.99880000000000002</v>
          </cell>
          <cell r="AZ36">
            <v>0.99880000000000002</v>
          </cell>
          <cell r="BA36">
            <v>0.99880000000000002</v>
          </cell>
          <cell r="BB36">
            <v>0.99880000000000002</v>
          </cell>
          <cell r="BC36">
            <v>0.99880000000000002</v>
          </cell>
          <cell r="BD36">
            <v>0.99880000000000002</v>
          </cell>
          <cell r="BE36">
            <v>0.99880000000000002</v>
          </cell>
          <cell r="BF36">
            <v>0.99880000000000002</v>
          </cell>
          <cell r="BG36">
            <v>0.99880000000000002</v>
          </cell>
          <cell r="BH36">
            <v>0.99880000000000002</v>
          </cell>
          <cell r="BI36">
            <v>0.99880000000000002</v>
          </cell>
          <cell r="BJ36">
            <v>0.99880000000000002</v>
          </cell>
          <cell r="BK36">
            <v>0.99880000000000002</v>
          </cell>
          <cell r="BL36">
            <v>0.99880000000000002</v>
          </cell>
        </row>
        <row r="37">
          <cell r="A37" t="str">
            <v>LGS-R2A</v>
          </cell>
          <cell r="B37" t="str">
            <v>Del Charge Comp</v>
          </cell>
          <cell r="C37" t="str">
            <v>Large General Service Delivery Charge - Competitive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A38" t="str">
            <v>LGS-R3</v>
          </cell>
          <cell r="B38" t="str">
            <v>Gas Cost - CAPA</v>
          </cell>
          <cell r="C38" t="str">
            <v>Large General Service Gas Cost - Capacity Charge</v>
          </cell>
          <cell r="E38">
            <v>0.12529999999999999</v>
          </cell>
          <cell r="F38">
            <v>0.12529999999999999</v>
          </cell>
          <cell r="G38">
            <v>0.12529999999999999</v>
          </cell>
          <cell r="H38">
            <v>0.12529999999999999</v>
          </cell>
          <cell r="I38">
            <v>0.12529999999999999</v>
          </cell>
          <cell r="J38">
            <v>0.12529999999999999</v>
          </cell>
          <cell r="K38">
            <v>0.12529999999999999</v>
          </cell>
          <cell r="L38">
            <v>0.12529999999999999</v>
          </cell>
          <cell r="M38">
            <v>0.12529999999999999</v>
          </cell>
          <cell r="N38">
            <v>0.12529999999999999</v>
          </cell>
          <cell r="O38">
            <v>0.12529999999999999</v>
          </cell>
          <cell r="P38">
            <v>0.12529999999999999</v>
          </cell>
          <cell r="Q38">
            <v>0.12529999999999999</v>
          </cell>
          <cell r="R38">
            <v>0.12529999999999999</v>
          </cell>
          <cell r="S38">
            <v>0.12529999999999999</v>
          </cell>
          <cell r="T38">
            <v>0.12529999999999999</v>
          </cell>
          <cell r="U38">
            <v>0.12529999999999999</v>
          </cell>
          <cell r="V38">
            <v>0.12529999999999999</v>
          </cell>
          <cell r="W38">
            <v>0.12529999999999999</v>
          </cell>
          <cell r="X38">
            <v>0.12529999999999999</v>
          </cell>
          <cell r="Y38">
            <v>0.12529999999999999</v>
          </cell>
          <cell r="Z38">
            <v>0.12529999999999999</v>
          </cell>
          <cell r="AA38">
            <v>0.12529999999999999</v>
          </cell>
          <cell r="AB38">
            <v>0.12529999999999999</v>
          </cell>
          <cell r="AC38">
            <v>0.12529999999999999</v>
          </cell>
          <cell r="AD38">
            <v>0.12529999999999999</v>
          </cell>
          <cell r="AE38">
            <v>0.12529999999999999</v>
          </cell>
          <cell r="AF38">
            <v>0.12529999999999999</v>
          </cell>
          <cell r="AG38">
            <v>0.12529999999999999</v>
          </cell>
          <cell r="AH38">
            <v>0.12529999999999999</v>
          </cell>
          <cell r="AI38">
            <v>0.12529999999999999</v>
          </cell>
          <cell r="AJ38">
            <v>0.12529999999999999</v>
          </cell>
          <cell r="AK38">
            <v>0.12529999999999999</v>
          </cell>
          <cell r="AL38">
            <v>0.12529999999999999</v>
          </cell>
          <cell r="AM38">
            <v>0.12529999999999999</v>
          </cell>
          <cell r="AN38">
            <v>0.12529999999999999</v>
          </cell>
          <cell r="AO38">
            <v>0.12529999999999999</v>
          </cell>
          <cell r="AP38">
            <v>0.12529999999999999</v>
          </cell>
          <cell r="AQ38">
            <v>0.12529999999999999</v>
          </cell>
          <cell r="AR38">
            <v>0.12529999999999999</v>
          </cell>
          <cell r="AS38">
            <v>0.12529999999999999</v>
          </cell>
          <cell r="AT38">
            <v>0.12529999999999999</v>
          </cell>
          <cell r="AU38">
            <v>0.12529999999999999</v>
          </cell>
          <cell r="AV38">
            <v>0.12529999999999999</v>
          </cell>
          <cell r="AW38">
            <v>0.12529999999999999</v>
          </cell>
          <cell r="AX38">
            <v>0.12529999999999999</v>
          </cell>
          <cell r="AY38">
            <v>0.12529999999999999</v>
          </cell>
          <cell r="AZ38">
            <v>0.12529999999999999</v>
          </cell>
          <cell r="BA38">
            <v>0.12529999999999999</v>
          </cell>
          <cell r="BB38">
            <v>0.12529999999999999</v>
          </cell>
          <cell r="BC38">
            <v>0.12529999999999999</v>
          </cell>
          <cell r="BD38">
            <v>0.12529999999999999</v>
          </cell>
          <cell r="BE38">
            <v>0.12529999999999999</v>
          </cell>
          <cell r="BF38">
            <v>0.12529999999999999</v>
          </cell>
          <cell r="BG38">
            <v>0.12529999999999999</v>
          </cell>
          <cell r="BH38">
            <v>0.12529999999999999</v>
          </cell>
          <cell r="BI38">
            <v>0.12529999999999999</v>
          </cell>
          <cell r="BJ38">
            <v>0.12529999999999999</v>
          </cell>
          <cell r="BK38">
            <v>0.12529999999999999</v>
          </cell>
          <cell r="BL38">
            <v>0.12529999999999999</v>
          </cell>
        </row>
        <row r="39">
          <cell r="A39" t="str">
            <v>LGS-R4</v>
          </cell>
          <cell r="B39" t="str">
            <v>Gas Cost - GCA</v>
          </cell>
          <cell r="C39" t="str">
            <v>Large General Serivce Gas Cost Adjustment</v>
          </cell>
          <cell r="E39">
            <v>0.2641</v>
          </cell>
          <cell r="F39">
            <v>0.2641</v>
          </cell>
          <cell r="G39">
            <v>0.2641</v>
          </cell>
          <cell r="H39">
            <v>0.2641</v>
          </cell>
          <cell r="I39">
            <v>0.2641</v>
          </cell>
          <cell r="J39">
            <v>0.2641</v>
          </cell>
          <cell r="K39">
            <v>0.2641</v>
          </cell>
          <cell r="L39">
            <v>0.2641</v>
          </cell>
          <cell r="M39">
            <v>0.2641</v>
          </cell>
          <cell r="N39">
            <v>0.2641</v>
          </cell>
          <cell r="O39">
            <v>0.2641</v>
          </cell>
          <cell r="P39">
            <v>0.2641</v>
          </cell>
          <cell r="Q39">
            <v>0.2641</v>
          </cell>
          <cell r="R39">
            <v>0.2641</v>
          </cell>
          <cell r="S39">
            <v>0.2641</v>
          </cell>
          <cell r="T39">
            <v>0.2641</v>
          </cell>
          <cell r="U39">
            <v>0.2641</v>
          </cell>
          <cell r="V39">
            <v>0.2641</v>
          </cell>
          <cell r="W39">
            <v>0.2641</v>
          </cell>
          <cell r="X39">
            <v>0.2641</v>
          </cell>
          <cell r="Y39">
            <v>0.2641</v>
          </cell>
          <cell r="Z39">
            <v>0.2641</v>
          </cell>
          <cell r="AA39">
            <v>0.2641</v>
          </cell>
          <cell r="AB39">
            <v>0.2641</v>
          </cell>
          <cell r="AC39">
            <v>0.2641</v>
          </cell>
          <cell r="AD39">
            <v>0.2641</v>
          </cell>
          <cell r="AE39">
            <v>0.2641</v>
          </cell>
          <cell r="AF39">
            <v>0.2641</v>
          </cell>
          <cell r="AG39">
            <v>0.2641</v>
          </cell>
          <cell r="AH39">
            <v>0.2641</v>
          </cell>
          <cell r="AI39">
            <v>0.2641</v>
          </cell>
          <cell r="AJ39">
            <v>0.2641</v>
          </cell>
          <cell r="AK39">
            <v>0.2641</v>
          </cell>
          <cell r="AL39">
            <v>0.2641</v>
          </cell>
          <cell r="AM39">
            <v>0.2641</v>
          </cell>
          <cell r="AN39">
            <v>0.2641</v>
          </cell>
          <cell r="AO39">
            <v>0.2641</v>
          </cell>
          <cell r="AP39">
            <v>0.2641</v>
          </cell>
          <cell r="AQ39">
            <v>0.2641</v>
          </cell>
          <cell r="AR39">
            <v>0.2641</v>
          </cell>
          <cell r="AS39">
            <v>0.2641</v>
          </cell>
          <cell r="AT39">
            <v>0.2641</v>
          </cell>
          <cell r="AU39">
            <v>0.2641</v>
          </cell>
          <cell r="AV39">
            <v>0.2641</v>
          </cell>
          <cell r="AW39">
            <v>0.2641</v>
          </cell>
          <cell r="AX39">
            <v>0.2641</v>
          </cell>
          <cell r="AY39">
            <v>0.2641</v>
          </cell>
          <cell r="AZ39">
            <v>0.2641</v>
          </cell>
          <cell r="BA39">
            <v>0.2641</v>
          </cell>
          <cell r="BB39">
            <v>0.2641</v>
          </cell>
          <cell r="BC39">
            <v>0.2641</v>
          </cell>
          <cell r="BD39">
            <v>0.2641</v>
          </cell>
          <cell r="BE39">
            <v>0.2641</v>
          </cell>
          <cell r="BF39">
            <v>0.2641</v>
          </cell>
          <cell r="BG39">
            <v>0.2641</v>
          </cell>
          <cell r="BH39">
            <v>0.2641</v>
          </cell>
          <cell r="BI39">
            <v>0.2641</v>
          </cell>
          <cell r="BJ39">
            <v>0.2641</v>
          </cell>
          <cell r="BK39">
            <v>0.2641</v>
          </cell>
          <cell r="BL39">
            <v>0.2641</v>
          </cell>
        </row>
        <row r="40">
          <cell r="A40" t="str">
            <v>LGS-R5</v>
          </cell>
          <cell r="B40" t="str">
            <v>Gas Cost - COMM</v>
          </cell>
          <cell r="C40" t="str">
            <v>Large General Service Gas Cost - Commodity Charge</v>
          </cell>
          <cell r="E40">
            <v>2.7591000000000001</v>
          </cell>
          <cell r="F40">
            <v>2.7591000000000001</v>
          </cell>
          <cell r="G40">
            <v>2.7591000000000001</v>
          </cell>
          <cell r="H40">
            <v>2.7591000000000001</v>
          </cell>
          <cell r="I40">
            <v>2.7591000000000001</v>
          </cell>
          <cell r="J40">
            <v>2.7591000000000001</v>
          </cell>
          <cell r="K40">
            <v>2.7591000000000001</v>
          </cell>
          <cell r="L40">
            <v>2.7591000000000001</v>
          </cell>
          <cell r="M40">
            <v>2.7591000000000001</v>
          </cell>
          <cell r="N40">
            <v>2.7591000000000001</v>
          </cell>
          <cell r="O40">
            <v>2.7591000000000001</v>
          </cell>
          <cell r="P40">
            <v>2.7591000000000001</v>
          </cell>
          <cell r="Q40">
            <v>2.7591000000000001</v>
          </cell>
          <cell r="R40">
            <v>2.7591000000000001</v>
          </cell>
          <cell r="S40">
            <v>2.7591000000000001</v>
          </cell>
          <cell r="T40">
            <v>2.7591000000000001</v>
          </cell>
          <cell r="U40">
            <v>2.7591000000000001</v>
          </cell>
          <cell r="V40">
            <v>2.7591000000000001</v>
          </cell>
          <cell r="W40">
            <v>2.7591000000000001</v>
          </cell>
          <cell r="X40">
            <v>2.7591000000000001</v>
          </cell>
          <cell r="Y40">
            <v>2.7591000000000001</v>
          </cell>
          <cell r="Z40">
            <v>2.7591000000000001</v>
          </cell>
          <cell r="AA40">
            <v>2.7591000000000001</v>
          </cell>
          <cell r="AB40">
            <v>2.7591000000000001</v>
          </cell>
          <cell r="AC40">
            <v>2.7591000000000001</v>
          </cell>
          <cell r="AD40">
            <v>2.7591000000000001</v>
          </cell>
          <cell r="AE40">
            <v>2.7591000000000001</v>
          </cell>
          <cell r="AF40">
            <v>2.7591000000000001</v>
          </cell>
          <cell r="AG40">
            <v>2.7591000000000001</v>
          </cell>
          <cell r="AH40">
            <v>2.7591000000000001</v>
          </cell>
          <cell r="AI40">
            <v>2.7591000000000001</v>
          </cell>
          <cell r="AJ40">
            <v>2.7591000000000001</v>
          </cell>
          <cell r="AK40">
            <v>2.7591000000000001</v>
          </cell>
          <cell r="AL40">
            <v>2.7591000000000001</v>
          </cell>
          <cell r="AM40">
            <v>2.7591000000000001</v>
          </cell>
          <cell r="AN40">
            <v>2.7591000000000001</v>
          </cell>
          <cell r="AO40">
            <v>2.7591000000000001</v>
          </cell>
          <cell r="AP40">
            <v>2.7591000000000001</v>
          </cell>
          <cell r="AQ40">
            <v>2.7591000000000001</v>
          </cell>
          <cell r="AR40">
            <v>2.7591000000000001</v>
          </cell>
          <cell r="AS40">
            <v>2.7591000000000001</v>
          </cell>
          <cell r="AT40">
            <v>2.7591000000000001</v>
          </cell>
          <cell r="AU40">
            <v>2.7591000000000001</v>
          </cell>
          <cell r="AV40">
            <v>2.7591000000000001</v>
          </cell>
          <cell r="AW40">
            <v>2.7591000000000001</v>
          </cell>
          <cell r="AX40">
            <v>2.7591000000000001</v>
          </cell>
          <cell r="AY40">
            <v>2.7591000000000001</v>
          </cell>
          <cell r="AZ40">
            <v>2.7591000000000001</v>
          </cell>
          <cell r="BA40">
            <v>2.7591000000000001</v>
          </cell>
          <cell r="BB40">
            <v>2.7591000000000001</v>
          </cell>
          <cell r="BC40">
            <v>2.7591000000000001</v>
          </cell>
          <cell r="BD40">
            <v>2.7591000000000001</v>
          </cell>
          <cell r="BE40">
            <v>2.7591000000000001</v>
          </cell>
          <cell r="BF40">
            <v>2.7591000000000001</v>
          </cell>
          <cell r="BG40">
            <v>2.7591000000000001</v>
          </cell>
          <cell r="BH40">
            <v>2.7591000000000001</v>
          </cell>
          <cell r="BI40">
            <v>2.7591000000000001</v>
          </cell>
          <cell r="BJ40">
            <v>2.7591000000000001</v>
          </cell>
          <cell r="BK40">
            <v>2.7591000000000001</v>
          </cell>
          <cell r="BL40">
            <v>2.7591000000000001</v>
          </cell>
        </row>
        <row r="41">
          <cell r="A41" t="str">
            <v>LGS-R6</v>
          </cell>
          <cell r="B41" t="str">
            <v>Rider STA</v>
          </cell>
          <cell r="C41" t="str">
            <v>Large General Service State Tax Adjustment Surcharge</v>
          </cell>
          <cell r="E41">
            <v>-4.3E-3</v>
          </cell>
          <cell r="F41">
            <v>-4.3E-3</v>
          </cell>
          <cell r="G41">
            <v>-4.3E-3</v>
          </cell>
          <cell r="H41">
            <v>-4.3E-3</v>
          </cell>
          <cell r="I41">
            <v>-4.3E-3</v>
          </cell>
          <cell r="J41">
            <v>-4.3E-3</v>
          </cell>
          <cell r="K41">
            <v>-4.3E-3</v>
          </cell>
          <cell r="L41">
            <v>-4.3E-3</v>
          </cell>
          <cell r="M41">
            <v>-4.3E-3</v>
          </cell>
          <cell r="N41">
            <v>-4.3E-3</v>
          </cell>
          <cell r="O41">
            <v>-4.3E-3</v>
          </cell>
          <cell r="P41">
            <v>-4.3E-3</v>
          </cell>
          <cell r="Q41">
            <v>-4.3E-3</v>
          </cell>
          <cell r="R41">
            <v>-4.3E-3</v>
          </cell>
          <cell r="S41">
            <v>-4.3E-3</v>
          </cell>
          <cell r="T41">
            <v>-4.3E-3</v>
          </cell>
          <cell r="U41">
            <v>-4.3E-3</v>
          </cell>
          <cell r="V41">
            <v>-4.3E-3</v>
          </cell>
          <cell r="W41">
            <v>-4.3E-3</v>
          </cell>
          <cell r="X41">
            <v>-4.3E-3</v>
          </cell>
          <cell r="Y41">
            <v>-4.3E-3</v>
          </cell>
          <cell r="Z41">
            <v>-4.3E-3</v>
          </cell>
          <cell r="AA41">
            <v>-4.3E-3</v>
          </cell>
          <cell r="AB41">
            <v>-4.3E-3</v>
          </cell>
          <cell r="AC41">
            <v>-4.3E-3</v>
          </cell>
          <cell r="AD41">
            <v>-4.3E-3</v>
          </cell>
          <cell r="AE41">
            <v>-4.3E-3</v>
          </cell>
          <cell r="AF41">
            <v>-4.3E-3</v>
          </cell>
          <cell r="AG41">
            <v>-4.3E-3</v>
          </cell>
          <cell r="AH41">
            <v>-4.3E-3</v>
          </cell>
          <cell r="AI41">
            <v>-4.3E-3</v>
          </cell>
          <cell r="AJ41">
            <v>-4.3E-3</v>
          </cell>
          <cell r="AK41">
            <v>-4.3E-3</v>
          </cell>
          <cell r="AL41">
            <v>-4.3E-3</v>
          </cell>
          <cell r="AM41">
            <v>-4.3E-3</v>
          </cell>
          <cell r="AN41">
            <v>-4.3E-3</v>
          </cell>
          <cell r="AO41">
            <v>-4.3E-3</v>
          </cell>
          <cell r="AP41">
            <v>-4.3E-3</v>
          </cell>
          <cell r="AQ41">
            <v>-4.3E-3</v>
          </cell>
          <cell r="AR41">
            <v>-4.3E-3</v>
          </cell>
          <cell r="AS41">
            <v>-4.3E-3</v>
          </cell>
          <cell r="AT41">
            <v>-4.3E-3</v>
          </cell>
          <cell r="AU41">
            <v>-4.3E-3</v>
          </cell>
          <cell r="AV41">
            <v>-4.3E-3</v>
          </cell>
          <cell r="AW41">
            <v>-4.3E-3</v>
          </cell>
          <cell r="AX41">
            <v>-4.3E-3</v>
          </cell>
          <cell r="AY41">
            <v>-4.3E-3</v>
          </cell>
          <cell r="AZ41">
            <v>-4.3E-3</v>
          </cell>
          <cell r="BA41">
            <v>-4.3E-3</v>
          </cell>
          <cell r="BB41">
            <v>-4.3E-3</v>
          </cell>
          <cell r="BC41">
            <v>-4.3E-3</v>
          </cell>
          <cell r="BD41">
            <v>-4.3E-3</v>
          </cell>
          <cell r="BE41">
            <v>-4.3E-3</v>
          </cell>
          <cell r="BF41">
            <v>-4.3E-3</v>
          </cell>
          <cell r="BG41">
            <v>-4.3E-3</v>
          </cell>
          <cell r="BH41">
            <v>-4.3E-3</v>
          </cell>
          <cell r="BI41">
            <v>-4.3E-3</v>
          </cell>
          <cell r="BJ41">
            <v>-4.3E-3</v>
          </cell>
          <cell r="BK41">
            <v>-4.3E-3</v>
          </cell>
          <cell r="BL41">
            <v>-4.3E-3</v>
          </cell>
        </row>
        <row r="43">
          <cell r="A43" t="str">
            <v>SLGS-R1</v>
          </cell>
          <cell r="B43" t="str">
            <v>Cust Charge</v>
          </cell>
          <cell r="C43" t="str">
            <v>Special Large General Service Customer Charge</v>
          </cell>
          <cell r="E43">
            <v>6000</v>
          </cell>
          <cell r="F43">
            <v>6000</v>
          </cell>
          <cell r="G43">
            <v>6000</v>
          </cell>
          <cell r="H43">
            <v>6000</v>
          </cell>
          <cell r="I43">
            <v>6000</v>
          </cell>
          <cell r="J43">
            <v>6000</v>
          </cell>
          <cell r="K43">
            <v>6000</v>
          </cell>
          <cell r="L43">
            <v>6000</v>
          </cell>
          <cell r="M43">
            <v>6000</v>
          </cell>
          <cell r="N43">
            <v>6000</v>
          </cell>
          <cell r="O43">
            <v>6000</v>
          </cell>
          <cell r="P43">
            <v>6000</v>
          </cell>
          <cell r="Q43">
            <v>6000</v>
          </cell>
          <cell r="R43">
            <v>6000</v>
          </cell>
          <cell r="S43">
            <v>6000</v>
          </cell>
          <cell r="T43">
            <v>6000</v>
          </cell>
          <cell r="U43">
            <v>6000</v>
          </cell>
          <cell r="V43">
            <v>6000</v>
          </cell>
          <cell r="W43">
            <v>6000</v>
          </cell>
          <cell r="X43">
            <v>6000</v>
          </cell>
          <cell r="Y43">
            <v>6000</v>
          </cell>
          <cell r="Z43">
            <v>6000</v>
          </cell>
          <cell r="AA43">
            <v>6000</v>
          </cell>
          <cell r="AB43">
            <v>6000</v>
          </cell>
          <cell r="AC43">
            <v>6000</v>
          </cell>
          <cell r="AD43">
            <v>6000</v>
          </cell>
          <cell r="AE43">
            <v>6000</v>
          </cell>
          <cell r="AF43">
            <v>6000</v>
          </cell>
          <cell r="AG43">
            <v>6000</v>
          </cell>
          <cell r="AH43">
            <v>6000</v>
          </cell>
          <cell r="AI43">
            <v>6000</v>
          </cell>
          <cell r="AJ43">
            <v>6000</v>
          </cell>
          <cell r="AK43">
            <v>6000</v>
          </cell>
          <cell r="AL43">
            <v>6000</v>
          </cell>
          <cell r="AM43">
            <v>6000</v>
          </cell>
          <cell r="AN43">
            <v>6000</v>
          </cell>
          <cell r="AO43">
            <v>6000</v>
          </cell>
          <cell r="AP43">
            <v>6000</v>
          </cell>
          <cell r="AQ43">
            <v>6000</v>
          </cell>
          <cell r="AR43">
            <v>6000</v>
          </cell>
          <cell r="AS43">
            <v>6000</v>
          </cell>
          <cell r="AT43">
            <v>6000</v>
          </cell>
          <cell r="AU43">
            <v>6000</v>
          </cell>
          <cell r="AV43">
            <v>6000</v>
          </cell>
          <cell r="AW43">
            <v>6000</v>
          </cell>
          <cell r="AX43">
            <v>6000</v>
          </cell>
          <cell r="AY43">
            <v>6000</v>
          </cell>
          <cell r="AZ43">
            <v>6000</v>
          </cell>
          <cell r="BA43">
            <v>6000</v>
          </cell>
          <cell r="BB43">
            <v>6000</v>
          </cell>
          <cell r="BC43">
            <v>6000</v>
          </cell>
          <cell r="BD43">
            <v>6000</v>
          </cell>
          <cell r="BE43">
            <v>6000</v>
          </cell>
          <cell r="BF43">
            <v>6000</v>
          </cell>
          <cell r="BG43">
            <v>6000</v>
          </cell>
          <cell r="BH43">
            <v>6000</v>
          </cell>
          <cell r="BI43">
            <v>6000</v>
          </cell>
          <cell r="BJ43">
            <v>6000</v>
          </cell>
          <cell r="BK43">
            <v>6000</v>
          </cell>
          <cell r="BL43">
            <v>6000</v>
          </cell>
        </row>
        <row r="44">
          <cell r="A44" t="str">
            <v>SLGS-R2</v>
          </cell>
          <cell r="B44" t="str">
            <v>Del Charge</v>
          </cell>
          <cell r="C44" t="str">
            <v>Special Large General Service Delivery Charge</v>
          </cell>
          <cell r="E44">
            <v>0.99880000000000002</v>
          </cell>
          <cell r="F44">
            <v>0.99880000000000002</v>
          </cell>
          <cell r="G44">
            <v>0.99880000000000002</v>
          </cell>
          <cell r="H44">
            <v>0.99880000000000002</v>
          </cell>
          <cell r="I44">
            <v>0.99880000000000002</v>
          </cell>
          <cell r="J44">
            <v>0.99880000000000002</v>
          </cell>
          <cell r="K44">
            <v>0.99880000000000002</v>
          </cell>
          <cell r="L44">
            <v>0.99880000000000002</v>
          </cell>
          <cell r="M44">
            <v>0.99880000000000002</v>
          </cell>
          <cell r="N44">
            <v>0.99880000000000002</v>
          </cell>
          <cell r="O44">
            <v>0.99880000000000002</v>
          </cell>
          <cell r="P44">
            <v>0.99880000000000002</v>
          </cell>
          <cell r="Q44">
            <v>0.99880000000000002</v>
          </cell>
          <cell r="R44">
            <v>0.99880000000000002</v>
          </cell>
          <cell r="S44">
            <v>0.99880000000000002</v>
          </cell>
          <cell r="T44">
            <v>0.99880000000000002</v>
          </cell>
          <cell r="U44">
            <v>0.99880000000000002</v>
          </cell>
          <cell r="V44">
            <v>0.99880000000000002</v>
          </cell>
          <cell r="W44">
            <v>0.99880000000000002</v>
          </cell>
          <cell r="X44">
            <v>0.99880000000000002</v>
          </cell>
          <cell r="Y44">
            <v>0.99880000000000002</v>
          </cell>
          <cell r="Z44">
            <v>0.99880000000000002</v>
          </cell>
          <cell r="AA44">
            <v>0.99880000000000002</v>
          </cell>
          <cell r="AB44">
            <v>0.99880000000000002</v>
          </cell>
          <cell r="AC44">
            <v>0.99880000000000002</v>
          </cell>
          <cell r="AD44">
            <v>0.99880000000000002</v>
          </cell>
          <cell r="AE44">
            <v>0.99880000000000002</v>
          </cell>
          <cell r="AF44">
            <v>0.99880000000000002</v>
          </cell>
          <cell r="AG44">
            <v>0.99880000000000002</v>
          </cell>
          <cell r="AH44">
            <v>0.99880000000000002</v>
          </cell>
          <cell r="AI44">
            <v>0.99880000000000002</v>
          </cell>
          <cell r="AJ44">
            <v>0.99880000000000002</v>
          </cell>
          <cell r="AK44">
            <v>0.99880000000000002</v>
          </cell>
          <cell r="AL44">
            <v>0.99880000000000002</v>
          </cell>
          <cell r="AM44">
            <v>0.99880000000000002</v>
          </cell>
          <cell r="AN44">
            <v>0.99880000000000002</v>
          </cell>
          <cell r="AO44">
            <v>0.99880000000000002</v>
          </cell>
          <cell r="AP44">
            <v>0.99880000000000002</v>
          </cell>
          <cell r="AQ44">
            <v>0.99880000000000002</v>
          </cell>
          <cell r="AR44">
            <v>0.99880000000000002</v>
          </cell>
          <cell r="AS44">
            <v>0.99880000000000002</v>
          </cell>
          <cell r="AT44">
            <v>0.99880000000000002</v>
          </cell>
          <cell r="AU44">
            <v>0.99880000000000002</v>
          </cell>
          <cell r="AV44">
            <v>0.99880000000000002</v>
          </cell>
          <cell r="AW44">
            <v>0.99880000000000002</v>
          </cell>
          <cell r="AX44">
            <v>0.99880000000000002</v>
          </cell>
          <cell r="AY44">
            <v>0.99880000000000002</v>
          </cell>
          <cell r="AZ44">
            <v>0.99880000000000002</v>
          </cell>
          <cell r="BA44">
            <v>0.99880000000000002</v>
          </cell>
          <cell r="BB44">
            <v>0.99880000000000002</v>
          </cell>
          <cell r="BC44">
            <v>0.99880000000000002</v>
          </cell>
          <cell r="BD44">
            <v>0.99880000000000002</v>
          </cell>
          <cell r="BE44">
            <v>0.99880000000000002</v>
          </cell>
          <cell r="BF44">
            <v>0.99880000000000002</v>
          </cell>
          <cell r="BG44">
            <v>0.99880000000000002</v>
          </cell>
          <cell r="BH44">
            <v>0.99880000000000002</v>
          </cell>
          <cell r="BI44">
            <v>0.99880000000000002</v>
          </cell>
          <cell r="BJ44">
            <v>0.99880000000000002</v>
          </cell>
          <cell r="BK44">
            <v>0.99880000000000002</v>
          </cell>
          <cell r="BL44">
            <v>0.99880000000000002</v>
          </cell>
        </row>
        <row r="45">
          <cell r="A45" t="str">
            <v>SLGS-R2A</v>
          </cell>
          <cell r="B45" t="str">
            <v>Del Charge Comp</v>
          </cell>
          <cell r="C45" t="str">
            <v>Special Large General Service Delivery Charge - Competitive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7">
          <cell r="A47" t="str">
            <v>EPGS-R1</v>
          </cell>
          <cell r="B47" t="str">
            <v>Cust Charge</v>
          </cell>
          <cell r="C47" t="str">
            <v>Electric Power Generation Service Customer Charge</v>
          </cell>
          <cell r="E47">
            <v>6000</v>
          </cell>
          <cell r="F47">
            <v>6000</v>
          </cell>
          <cell r="G47">
            <v>6000</v>
          </cell>
          <cell r="H47">
            <v>6000</v>
          </cell>
          <cell r="I47">
            <v>6000</v>
          </cell>
          <cell r="J47">
            <v>6000</v>
          </cell>
          <cell r="K47">
            <v>6000</v>
          </cell>
          <cell r="L47">
            <v>6000</v>
          </cell>
          <cell r="M47">
            <v>6000</v>
          </cell>
          <cell r="N47">
            <v>6000</v>
          </cell>
          <cell r="O47">
            <v>6000</v>
          </cell>
          <cell r="P47">
            <v>6000</v>
          </cell>
          <cell r="Q47">
            <v>6000</v>
          </cell>
          <cell r="R47">
            <v>6000</v>
          </cell>
          <cell r="S47">
            <v>6000</v>
          </cell>
          <cell r="T47">
            <v>6000</v>
          </cell>
          <cell r="U47">
            <v>6000</v>
          </cell>
          <cell r="V47">
            <v>6000</v>
          </cell>
          <cell r="W47">
            <v>6000</v>
          </cell>
          <cell r="X47">
            <v>6000</v>
          </cell>
          <cell r="Y47">
            <v>6000</v>
          </cell>
          <cell r="Z47">
            <v>6000</v>
          </cell>
          <cell r="AA47">
            <v>6000</v>
          </cell>
          <cell r="AB47">
            <v>6000</v>
          </cell>
          <cell r="AC47">
            <v>6000</v>
          </cell>
          <cell r="AD47">
            <v>6000</v>
          </cell>
          <cell r="AE47">
            <v>6000</v>
          </cell>
          <cell r="AF47">
            <v>6000</v>
          </cell>
          <cell r="AG47">
            <v>6000</v>
          </cell>
          <cell r="AH47">
            <v>6000</v>
          </cell>
          <cell r="AI47">
            <v>6000</v>
          </cell>
          <cell r="AJ47">
            <v>6000</v>
          </cell>
          <cell r="AK47">
            <v>6000</v>
          </cell>
          <cell r="AL47">
            <v>6000</v>
          </cell>
          <cell r="AM47">
            <v>6000</v>
          </cell>
          <cell r="AN47">
            <v>6000</v>
          </cell>
          <cell r="AO47">
            <v>6000</v>
          </cell>
          <cell r="AP47">
            <v>6000</v>
          </cell>
          <cell r="AQ47">
            <v>6000</v>
          </cell>
          <cell r="AR47">
            <v>6000</v>
          </cell>
          <cell r="AS47">
            <v>6000</v>
          </cell>
          <cell r="AT47">
            <v>6000</v>
          </cell>
          <cell r="AU47">
            <v>6000</v>
          </cell>
          <cell r="AV47">
            <v>6000</v>
          </cell>
          <cell r="AW47">
            <v>6000</v>
          </cell>
          <cell r="AX47">
            <v>6000</v>
          </cell>
          <cell r="AY47">
            <v>6000</v>
          </cell>
          <cell r="AZ47">
            <v>6000</v>
          </cell>
          <cell r="BA47">
            <v>6000</v>
          </cell>
          <cell r="BB47">
            <v>6000</v>
          </cell>
          <cell r="BC47">
            <v>6000</v>
          </cell>
          <cell r="BD47">
            <v>6000</v>
          </cell>
          <cell r="BE47">
            <v>6000</v>
          </cell>
          <cell r="BF47">
            <v>6000</v>
          </cell>
          <cell r="BG47">
            <v>6000</v>
          </cell>
          <cell r="BH47">
            <v>6000</v>
          </cell>
          <cell r="BI47">
            <v>6000</v>
          </cell>
          <cell r="BJ47">
            <v>6000</v>
          </cell>
          <cell r="BK47">
            <v>6000</v>
          </cell>
          <cell r="BL47">
            <v>6000</v>
          </cell>
        </row>
        <row r="48">
          <cell r="A48" t="str">
            <v>EPGS-R2</v>
          </cell>
          <cell r="B48" t="str">
            <v>Del Charge</v>
          </cell>
          <cell r="C48" t="str">
            <v>Electric Power Generation Service Delivery Charge</v>
          </cell>
          <cell r="E48">
            <v>0.99880000000000002</v>
          </cell>
          <cell r="F48">
            <v>0.99880000000000002</v>
          </cell>
          <cell r="G48">
            <v>0.99880000000000002</v>
          </cell>
          <cell r="H48">
            <v>0.99880000000000002</v>
          </cell>
          <cell r="I48">
            <v>0.99880000000000002</v>
          </cell>
          <cell r="J48">
            <v>0.99880000000000002</v>
          </cell>
          <cell r="K48">
            <v>0.99880000000000002</v>
          </cell>
          <cell r="L48">
            <v>0.99880000000000002</v>
          </cell>
          <cell r="M48">
            <v>0.99880000000000002</v>
          </cell>
          <cell r="N48">
            <v>0.99880000000000002</v>
          </cell>
          <cell r="O48">
            <v>0.99880000000000002</v>
          </cell>
          <cell r="P48">
            <v>0.99880000000000002</v>
          </cell>
          <cell r="Q48">
            <v>0.99880000000000002</v>
          </cell>
          <cell r="R48">
            <v>0.99880000000000002</v>
          </cell>
          <cell r="S48">
            <v>0.99880000000000002</v>
          </cell>
          <cell r="T48">
            <v>0.99880000000000002</v>
          </cell>
          <cell r="U48">
            <v>0.99880000000000002</v>
          </cell>
          <cell r="V48">
            <v>0.99880000000000002</v>
          </cell>
          <cell r="W48">
            <v>0.99880000000000002</v>
          </cell>
          <cell r="X48">
            <v>0.99880000000000002</v>
          </cell>
          <cell r="Y48">
            <v>0.99880000000000002</v>
          </cell>
          <cell r="Z48">
            <v>0.99880000000000002</v>
          </cell>
          <cell r="AA48">
            <v>0.99880000000000002</v>
          </cell>
          <cell r="AB48">
            <v>0.99880000000000002</v>
          </cell>
          <cell r="AC48">
            <v>0.99880000000000002</v>
          </cell>
          <cell r="AD48">
            <v>0.99880000000000002</v>
          </cell>
          <cell r="AE48">
            <v>0.99880000000000002</v>
          </cell>
          <cell r="AF48">
            <v>0.99880000000000002</v>
          </cell>
          <cell r="AG48">
            <v>0.99880000000000002</v>
          </cell>
          <cell r="AH48">
            <v>0.99880000000000002</v>
          </cell>
          <cell r="AI48">
            <v>0.99880000000000002</v>
          </cell>
          <cell r="AJ48">
            <v>0.99880000000000002</v>
          </cell>
          <cell r="AK48">
            <v>0.99880000000000002</v>
          </cell>
          <cell r="AL48">
            <v>0.99880000000000002</v>
          </cell>
          <cell r="AM48">
            <v>0.99880000000000002</v>
          </cell>
          <cell r="AN48">
            <v>0.99880000000000002</v>
          </cell>
          <cell r="AO48">
            <v>0.99880000000000002</v>
          </cell>
          <cell r="AP48">
            <v>0.99880000000000002</v>
          </cell>
          <cell r="AQ48">
            <v>0.99880000000000002</v>
          </cell>
          <cell r="AR48">
            <v>0.99880000000000002</v>
          </cell>
          <cell r="AS48">
            <v>0.99880000000000002</v>
          </cell>
          <cell r="AT48">
            <v>0.99880000000000002</v>
          </cell>
          <cell r="AU48">
            <v>0.99880000000000002</v>
          </cell>
          <cell r="AV48">
            <v>0.99880000000000002</v>
          </cell>
          <cell r="AW48">
            <v>0.99880000000000002</v>
          </cell>
          <cell r="AX48">
            <v>0.99880000000000002</v>
          </cell>
          <cell r="AY48">
            <v>0.99880000000000002</v>
          </cell>
          <cell r="AZ48">
            <v>0.99880000000000002</v>
          </cell>
          <cell r="BA48">
            <v>0.99880000000000002</v>
          </cell>
          <cell r="BB48">
            <v>0.99880000000000002</v>
          </cell>
          <cell r="BC48">
            <v>0.99880000000000002</v>
          </cell>
          <cell r="BD48">
            <v>0.99880000000000002</v>
          </cell>
          <cell r="BE48">
            <v>0.99880000000000002</v>
          </cell>
          <cell r="BF48">
            <v>0.99880000000000002</v>
          </cell>
          <cell r="BG48">
            <v>0.99880000000000002</v>
          </cell>
          <cell r="BH48">
            <v>0.99880000000000002</v>
          </cell>
          <cell r="BI48">
            <v>0.99880000000000002</v>
          </cell>
          <cell r="BJ48">
            <v>0.99880000000000002</v>
          </cell>
          <cell r="BK48">
            <v>0.99880000000000002</v>
          </cell>
          <cell r="BL48">
            <v>0.99880000000000002</v>
          </cell>
        </row>
        <row r="49">
          <cell r="A49" t="str">
            <v>EPGS-R2A</v>
          </cell>
          <cell r="B49" t="str">
            <v>Del Charge Comp</v>
          </cell>
          <cell r="C49" t="str">
            <v>Electric Power Generation Service Delivery Charge - Competitive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A50" t="str">
            <v>EPGS-R3</v>
          </cell>
          <cell r="B50" t="str">
            <v>Gas Cost - CAPA</v>
          </cell>
          <cell r="C50" t="str">
            <v>Electric Power Generation Service Gas Cost - Capacity Charge</v>
          </cell>
          <cell r="E50">
            <v>0.12529999999999999</v>
          </cell>
          <cell r="F50">
            <v>0.12529999999999999</v>
          </cell>
          <cell r="G50">
            <v>0.12529999999999999</v>
          </cell>
          <cell r="H50">
            <v>0.12529999999999999</v>
          </cell>
          <cell r="I50">
            <v>0.12529999999999999</v>
          </cell>
          <cell r="J50">
            <v>0.12529999999999999</v>
          </cell>
          <cell r="K50">
            <v>0.12529999999999999</v>
          </cell>
          <cell r="L50">
            <v>0.12529999999999999</v>
          </cell>
          <cell r="M50">
            <v>0.12529999999999999</v>
          </cell>
          <cell r="N50">
            <v>0.12529999999999999</v>
          </cell>
          <cell r="O50">
            <v>0.12529999999999999</v>
          </cell>
          <cell r="P50">
            <v>0.12529999999999999</v>
          </cell>
          <cell r="Q50">
            <v>0.12529999999999999</v>
          </cell>
          <cell r="R50">
            <v>0.12529999999999999</v>
          </cell>
          <cell r="S50">
            <v>0.12529999999999999</v>
          </cell>
          <cell r="T50">
            <v>0.12529999999999999</v>
          </cell>
          <cell r="U50">
            <v>0.12529999999999999</v>
          </cell>
          <cell r="V50">
            <v>0.12529999999999999</v>
          </cell>
          <cell r="W50">
            <v>0.12529999999999999</v>
          </cell>
          <cell r="X50">
            <v>0.12529999999999999</v>
          </cell>
          <cell r="Y50">
            <v>0.12529999999999999</v>
          </cell>
          <cell r="Z50">
            <v>0.12529999999999999</v>
          </cell>
          <cell r="AA50">
            <v>0.12529999999999999</v>
          </cell>
          <cell r="AB50">
            <v>0.12529999999999999</v>
          </cell>
          <cell r="AC50">
            <v>0.12529999999999999</v>
          </cell>
          <cell r="AD50">
            <v>0.12529999999999999</v>
          </cell>
          <cell r="AE50">
            <v>0.12529999999999999</v>
          </cell>
          <cell r="AF50">
            <v>0.12529999999999999</v>
          </cell>
          <cell r="AG50">
            <v>0.12529999999999999</v>
          </cell>
          <cell r="AH50">
            <v>0.12529999999999999</v>
          </cell>
          <cell r="AI50">
            <v>0.12529999999999999</v>
          </cell>
          <cell r="AJ50">
            <v>0.12529999999999999</v>
          </cell>
          <cell r="AK50">
            <v>0.12529999999999999</v>
          </cell>
          <cell r="AL50">
            <v>0.12529999999999999</v>
          </cell>
          <cell r="AM50">
            <v>0.12529999999999999</v>
          </cell>
          <cell r="AN50">
            <v>0.12529999999999999</v>
          </cell>
          <cell r="AO50">
            <v>0.12529999999999999</v>
          </cell>
          <cell r="AP50">
            <v>0.12529999999999999</v>
          </cell>
          <cell r="AQ50">
            <v>0.12529999999999999</v>
          </cell>
          <cell r="AR50">
            <v>0.12529999999999999</v>
          </cell>
          <cell r="AS50">
            <v>0.12529999999999999</v>
          </cell>
          <cell r="AT50">
            <v>0.12529999999999999</v>
          </cell>
          <cell r="AU50">
            <v>0.12529999999999999</v>
          </cell>
          <cell r="AV50">
            <v>0.12529999999999999</v>
          </cell>
          <cell r="AW50">
            <v>0.12529999999999999</v>
          </cell>
          <cell r="AX50">
            <v>0.12529999999999999</v>
          </cell>
          <cell r="AY50">
            <v>0.12529999999999999</v>
          </cell>
          <cell r="AZ50">
            <v>0.12529999999999999</v>
          </cell>
          <cell r="BA50">
            <v>0.12529999999999999</v>
          </cell>
          <cell r="BB50">
            <v>0.12529999999999999</v>
          </cell>
          <cell r="BC50">
            <v>0.12529999999999999</v>
          </cell>
          <cell r="BD50">
            <v>0.12529999999999999</v>
          </cell>
          <cell r="BE50">
            <v>0.12529999999999999</v>
          </cell>
          <cell r="BF50">
            <v>0.12529999999999999</v>
          </cell>
          <cell r="BG50">
            <v>0.12529999999999999</v>
          </cell>
          <cell r="BH50">
            <v>0.12529999999999999</v>
          </cell>
          <cell r="BI50">
            <v>0.12529999999999999</v>
          </cell>
          <cell r="BJ50">
            <v>0.12529999999999999</v>
          </cell>
          <cell r="BK50">
            <v>0.12529999999999999</v>
          </cell>
          <cell r="BL50">
            <v>0.12529999999999999</v>
          </cell>
        </row>
        <row r="51">
          <cell r="A51" t="str">
            <v>EPGS-R4</v>
          </cell>
          <cell r="B51" t="str">
            <v>Gas Cost - GCA</v>
          </cell>
          <cell r="C51" t="str">
            <v>Electric Power Generation Service Gas Cost Adjustment</v>
          </cell>
          <cell r="E51">
            <v>0.2641</v>
          </cell>
          <cell r="F51">
            <v>0.2641</v>
          </cell>
          <cell r="G51">
            <v>0.2641</v>
          </cell>
          <cell r="H51">
            <v>0.2641</v>
          </cell>
          <cell r="I51">
            <v>0.2641</v>
          </cell>
          <cell r="J51">
            <v>0.2641</v>
          </cell>
          <cell r="K51">
            <v>0.2641</v>
          </cell>
          <cell r="L51">
            <v>0.2641</v>
          </cell>
          <cell r="M51">
            <v>0.2641</v>
          </cell>
          <cell r="N51">
            <v>0.2641</v>
          </cell>
          <cell r="O51">
            <v>0.2641</v>
          </cell>
          <cell r="P51">
            <v>0.2641</v>
          </cell>
          <cell r="Q51">
            <v>0.2641</v>
          </cell>
          <cell r="R51">
            <v>0.2641</v>
          </cell>
          <cell r="S51">
            <v>0.2641</v>
          </cell>
          <cell r="T51">
            <v>0.2641</v>
          </cell>
          <cell r="U51">
            <v>0.2641</v>
          </cell>
          <cell r="V51">
            <v>0.2641</v>
          </cell>
          <cell r="W51">
            <v>0.2641</v>
          </cell>
          <cell r="X51">
            <v>0.2641</v>
          </cell>
          <cell r="Y51">
            <v>0.2641</v>
          </cell>
          <cell r="Z51">
            <v>0.2641</v>
          </cell>
          <cell r="AA51">
            <v>0.2641</v>
          </cell>
          <cell r="AB51">
            <v>0.2641</v>
          </cell>
          <cell r="AC51">
            <v>0.2641</v>
          </cell>
          <cell r="AD51">
            <v>0.2641</v>
          </cell>
          <cell r="AE51">
            <v>0.2641</v>
          </cell>
          <cell r="AF51">
            <v>0.2641</v>
          </cell>
          <cell r="AG51">
            <v>0.2641</v>
          </cell>
          <cell r="AH51">
            <v>0.2641</v>
          </cell>
          <cell r="AI51">
            <v>0.2641</v>
          </cell>
          <cell r="AJ51">
            <v>0.2641</v>
          </cell>
          <cell r="AK51">
            <v>0.2641</v>
          </cell>
          <cell r="AL51">
            <v>0.2641</v>
          </cell>
          <cell r="AM51">
            <v>0.2641</v>
          </cell>
          <cell r="AN51">
            <v>0.2641</v>
          </cell>
          <cell r="AO51">
            <v>0.2641</v>
          </cell>
          <cell r="AP51">
            <v>0.2641</v>
          </cell>
          <cell r="AQ51">
            <v>0.2641</v>
          </cell>
          <cell r="AR51">
            <v>0.2641</v>
          </cell>
          <cell r="AS51">
            <v>0.2641</v>
          </cell>
          <cell r="AT51">
            <v>0.2641</v>
          </cell>
          <cell r="AU51">
            <v>0.2641</v>
          </cell>
          <cell r="AV51">
            <v>0.2641</v>
          </cell>
          <cell r="AW51">
            <v>0.2641</v>
          </cell>
          <cell r="AX51">
            <v>0.2641</v>
          </cell>
          <cell r="AY51">
            <v>0.2641</v>
          </cell>
          <cell r="AZ51">
            <v>0.2641</v>
          </cell>
          <cell r="BA51">
            <v>0.2641</v>
          </cell>
          <cell r="BB51">
            <v>0.2641</v>
          </cell>
          <cell r="BC51">
            <v>0.2641</v>
          </cell>
          <cell r="BD51">
            <v>0.2641</v>
          </cell>
          <cell r="BE51">
            <v>0.2641</v>
          </cell>
          <cell r="BF51">
            <v>0.2641</v>
          </cell>
          <cell r="BG51">
            <v>0.2641</v>
          </cell>
          <cell r="BH51">
            <v>0.2641</v>
          </cell>
          <cell r="BI51">
            <v>0.2641</v>
          </cell>
          <cell r="BJ51">
            <v>0.2641</v>
          </cell>
          <cell r="BK51">
            <v>0.2641</v>
          </cell>
          <cell r="BL51">
            <v>0.2641</v>
          </cell>
        </row>
        <row r="52">
          <cell r="A52" t="str">
            <v>EPGS-R5</v>
          </cell>
          <cell r="B52" t="str">
            <v>Gas Cost - COMM</v>
          </cell>
          <cell r="C52" t="str">
            <v>Electric Power Generation Service Gas Cost - Commodity Charge</v>
          </cell>
          <cell r="E52">
            <v>2.7591000000000001</v>
          </cell>
          <cell r="F52">
            <v>2.7591000000000001</v>
          </cell>
          <cell r="G52">
            <v>2.7591000000000001</v>
          </cell>
          <cell r="H52">
            <v>2.7591000000000001</v>
          </cell>
          <cell r="I52">
            <v>2.7591000000000001</v>
          </cell>
          <cell r="J52">
            <v>2.7591000000000001</v>
          </cell>
          <cell r="K52">
            <v>2.7591000000000001</v>
          </cell>
          <cell r="L52">
            <v>2.7591000000000001</v>
          </cell>
          <cell r="M52">
            <v>2.7591000000000001</v>
          </cell>
          <cell r="N52">
            <v>2.7591000000000001</v>
          </cell>
          <cell r="O52">
            <v>2.7591000000000001</v>
          </cell>
          <cell r="P52">
            <v>2.7591000000000001</v>
          </cell>
          <cell r="Q52">
            <v>2.7591000000000001</v>
          </cell>
          <cell r="R52">
            <v>2.7591000000000001</v>
          </cell>
          <cell r="S52">
            <v>2.7591000000000001</v>
          </cell>
          <cell r="T52">
            <v>2.7591000000000001</v>
          </cell>
          <cell r="U52">
            <v>2.7591000000000001</v>
          </cell>
          <cell r="V52">
            <v>2.7591000000000001</v>
          </cell>
          <cell r="W52">
            <v>2.7591000000000001</v>
          </cell>
          <cell r="X52">
            <v>2.7591000000000001</v>
          </cell>
          <cell r="Y52">
            <v>2.7591000000000001</v>
          </cell>
          <cell r="Z52">
            <v>2.7591000000000001</v>
          </cell>
          <cell r="AA52">
            <v>2.7591000000000001</v>
          </cell>
          <cell r="AB52">
            <v>2.7591000000000001</v>
          </cell>
          <cell r="AC52">
            <v>2.7591000000000001</v>
          </cell>
          <cell r="AD52">
            <v>2.7591000000000001</v>
          </cell>
          <cell r="AE52">
            <v>2.7591000000000001</v>
          </cell>
          <cell r="AF52">
            <v>2.7591000000000001</v>
          </cell>
          <cell r="AG52">
            <v>2.7591000000000001</v>
          </cell>
          <cell r="AH52">
            <v>2.7591000000000001</v>
          </cell>
          <cell r="AI52">
            <v>2.7591000000000001</v>
          </cell>
          <cell r="AJ52">
            <v>2.7591000000000001</v>
          </cell>
          <cell r="AK52">
            <v>2.7591000000000001</v>
          </cell>
          <cell r="AL52">
            <v>2.7591000000000001</v>
          </cell>
          <cell r="AM52">
            <v>2.7591000000000001</v>
          </cell>
          <cell r="AN52">
            <v>2.7591000000000001</v>
          </cell>
          <cell r="AO52">
            <v>2.7591000000000001</v>
          </cell>
          <cell r="AP52">
            <v>2.7591000000000001</v>
          </cell>
          <cell r="AQ52">
            <v>2.7591000000000001</v>
          </cell>
          <cell r="AR52">
            <v>2.7591000000000001</v>
          </cell>
          <cell r="AS52">
            <v>2.7591000000000001</v>
          </cell>
          <cell r="AT52">
            <v>2.7591000000000001</v>
          </cell>
          <cell r="AU52">
            <v>2.7591000000000001</v>
          </cell>
          <cell r="AV52">
            <v>2.7591000000000001</v>
          </cell>
          <cell r="AW52">
            <v>2.7591000000000001</v>
          </cell>
          <cell r="AX52">
            <v>2.7591000000000001</v>
          </cell>
          <cell r="AY52">
            <v>2.7591000000000001</v>
          </cell>
          <cell r="AZ52">
            <v>2.7591000000000001</v>
          </cell>
          <cell r="BA52">
            <v>2.7591000000000001</v>
          </cell>
          <cell r="BB52">
            <v>2.7591000000000001</v>
          </cell>
          <cell r="BC52">
            <v>2.7591000000000001</v>
          </cell>
          <cell r="BD52">
            <v>2.7591000000000001</v>
          </cell>
          <cell r="BE52">
            <v>2.7591000000000001</v>
          </cell>
          <cell r="BF52">
            <v>2.7591000000000001</v>
          </cell>
          <cell r="BG52">
            <v>2.7591000000000001</v>
          </cell>
          <cell r="BH52">
            <v>2.7591000000000001</v>
          </cell>
          <cell r="BI52">
            <v>2.7591000000000001</v>
          </cell>
          <cell r="BJ52">
            <v>2.7591000000000001</v>
          </cell>
          <cell r="BK52">
            <v>2.7591000000000001</v>
          </cell>
          <cell r="BL52">
            <v>2.7591000000000001</v>
          </cell>
        </row>
        <row r="53">
          <cell r="A53" t="str">
            <v>EPGS-R6</v>
          </cell>
          <cell r="B53" t="str">
            <v>Rider STA</v>
          </cell>
          <cell r="C53" t="str">
            <v>Electric Power Generation Service State Tax Adjustment Surcharge</v>
          </cell>
          <cell r="E53">
            <v>-4.3E-3</v>
          </cell>
          <cell r="F53">
            <v>-4.3E-3</v>
          </cell>
          <cell r="G53">
            <v>-4.3E-3</v>
          </cell>
          <cell r="H53">
            <v>-4.3E-3</v>
          </cell>
          <cell r="I53">
            <v>-4.3E-3</v>
          </cell>
          <cell r="J53">
            <v>-4.3E-3</v>
          </cell>
          <cell r="K53">
            <v>-4.3E-3</v>
          </cell>
          <cell r="L53">
            <v>-4.3E-3</v>
          </cell>
          <cell r="M53">
            <v>-4.3E-3</v>
          </cell>
          <cell r="N53">
            <v>-4.3E-3</v>
          </cell>
          <cell r="O53">
            <v>-4.3E-3</v>
          </cell>
          <cell r="P53">
            <v>-4.3E-3</v>
          </cell>
          <cell r="Q53">
            <v>-4.3E-3</v>
          </cell>
          <cell r="R53">
            <v>-4.3E-3</v>
          </cell>
          <cell r="S53">
            <v>-4.3E-3</v>
          </cell>
          <cell r="T53">
            <v>-4.3E-3</v>
          </cell>
          <cell r="U53">
            <v>-4.3E-3</v>
          </cell>
          <cell r="V53">
            <v>-4.3E-3</v>
          </cell>
          <cell r="W53">
            <v>-4.3E-3</v>
          </cell>
          <cell r="X53">
            <v>-4.3E-3</v>
          </cell>
          <cell r="Y53">
            <v>-4.3E-3</v>
          </cell>
          <cell r="Z53">
            <v>-4.3E-3</v>
          </cell>
          <cell r="AA53">
            <v>-4.3E-3</v>
          </cell>
          <cell r="AB53">
            <v>-4.3E-3</v>
          </cell>
          <cell r="AC53">
            <v>-4.3E-3</v>
          </cell>
          <cell r="AD53">
            <v>-4.3E-3</v>
          </cell>
          <cell r="AE53">
            <v>-4.3E-3</v>
          </cell>
          <cell r="AF53">
            <v>-4.3E-3</v>
          </cell>
          <cell r="AG53">
            <v>-4.3E-3</v>
          </cell>
          <cell r="AH53">
            <v>-4.3E-3</v>
          </cell>
          <cell r="AI53">
            <v>-4.3E-3</v>
          </cell>
          <cell r="AJ53">
            <v>-4.3E-3</v>
          </cell>
          <cell r="AK53">
            <v>-4.3E-3</v>
          </cell>
          <cell r="AL53">
            <v>-4.3E-3</v>
          </cell>
          <cell r="AM53">
            <v>-4.3E-3</v>
          </cell>
          <cell r="AN53">
            <v>-4.3E-3</v>
          </cell>
          <cell r="AO53">
            <v>-4.3E-3</v>
          </cell>
          <cell r="AP53">
            <v>-4.3E-3</v>
          </cell>
          <cell r="AQ53">
            <v>-4.3E-3</v>
          </cell>
          <cell r="AR53">
            <v>-4.3E-3</v>
          </cell>
          <cell r="AS53">
            <v>-4.3E-3</v>
          </cell>
          <cell r="AT53">
            <v>-4.3E-3</v>
          </cell>
          <cell r="AU53">
            <v>-4.3E-3</v>
          </cell>
          <cell r="AV53">
            <v>-4.3E-3</v>
          </cell>
          <cell r="AW53">
            <v>-4.3E-3</v>
          </cell>
          <cell r="AX53">
            <v>-4.3E-3</v>
          </cell>
          <cell r="AY53">
            <v>-4.3E-3</v>
          </cell>
          <cell r="AZ53">
            <v>-4.3E-3</v>
          </cell>
          <cell r="BA53">
            <v>-4.3E-3</v>
          </cell>
          <cell r="BB53">
            <v>-4.3E-3</v>
          </cell>
          <cell r="BC53">
            <v>-4.3E-3</v>
          </cell>
          <cell r="BD53">
            <v>-4.3E-3</v>
          </cell>
          <cell r="BE53">
            <v>-4.3E-3</v>
          </cell>
          <cell r="BF53">
            <v>-4.3E-3</v>
          </cell>
          <cell r="BG53">
            <v>-4.3E-3</v>
          </cell>
          <cell r="BH53">
            <v>-4.3E-3</v>
          </cell>
          <cell r="BI53">
            <v>-4.3E-3</v>
          </cell>
          <cell r="BJ53">
            <v>-4.3E-3</v>
          </cell>
          <cell r="BK53">
            <v>-4.3E-3</v>
          </cell>
          <cell r="BL53">
            <v>-4.3E-3</v>
          </cell>
        </row>
        <row r="55">
          <cell r="A55" t="str">
            <v>CGS-R1</v>
          </cell>
          <cell r="B55" t="str">
            <v>Cust Charge</v>
          </cell>
          <cell r="C55" t="str">
            <v>Cogeneration Gas Service Customer Charge</v>
          </cell>
          <cell r="E55">
            <v>6000</v>
          </cell>
          <cell r="F55">
            <v>6000</v>
          </cell>
          <cell r="G55">
            <v>6000</v>
          </cell>
          <cell r="H55">
            <v>6000</v>
          </cell>
          <cell r="I55">
            <v>6000</v>
          </cell>
          <cell r="J55">
            <v>6000</v>
          </cell>
          <cell r="K55">
            <v>6000</v>
          </cell>
          <cell r="L55">
            <v>6000</v>
          </cell>
          <cell r="M55">
            <v>6000</v>
          </cell>
          <cell r="N55">
            <v>6000</v>
          </cell>
          <cell r="O55">
            <v>6000</v>
          </cell>
          <cell r="P55">
            <v>6000</v>
          </cell>
          <cell r="Q55">
            <v>6000</v>
          </cell>
          <cell r="R55">
            <v>6000</v>
          </cell>
          <cell r="S55">
            <v>6000</v>
          </cell>
          <cell r="T55">
            <v>6000</v>
          </cell>
          <cell r="U55">
            <v>6000</v>
          </cell>
          <cell r="V55">
            <v>6000</v>
          </cell>
          <cell r="W55">
            <v>6000</v>
          </cell>
          <cell r="X55">
            <v>6000</v>
          </cell>
          <cell r="Y55">
            <v>6000</v>
          </cell>
          <cell r="Z55">
            <v>6000</v>
          </cell>
          <cell r="AA55">
            <v>6000</v>
          </cell>
          <cell r="AB55">
            <v>6000</v>
          </cell>
          <cell r="AC55">
            <v>6000</v>
          </cell>
          <cell r="AD55">
            <v>6000</v>
          </cell>
          <cell r="AE55">
            <v>6000</v>
          </cell>
          <cell r="AF55">
            <v>6000</v>
          </cell>
          <cell r="AG55">
            <v>6000</v>
          </cell>
          <cell r="AH55">
            <v>6000</v>
          </cell>
          <cell r="AI55">
            <v>6000</v>
          </cell>
          <cell r="AJ55">
            <v>6000</v>
          </cell>
          <cell r="AK55">
            <v>6000</v>
          </cell>
          <cell r="AL55">
            <v>6000</v>
          </cell>
          <cell r="AM55">
            <v>6000</v>
          </cell>
          <cell r="AN55">
            <v>6000</v>
          </cell>
          <cell r="AO55">
            <v>6000</v>
          </cell>
          <cell r="AP55">
            <v>6000</v>
          </cell>
          <cell r="AQ55">
            <v>6000</v>
          </cell>
          <cell r="AR55">
            <v>6000</v>
          </cell>
          <cell r="AS55">
            <v>6000</v>
          </cell>
          <cell r="AT55">
            <v>6000</v>
          </cell>
          <cell r="AU55">
            <v>6000</v>
          </cell>
          <cell r="AV55">
            <v>6000</v>
          </cell>
          <cell r="AW55">
            <v>6000</v>
          </cell>
          <cell r="AX55">
            <v>6000</v>
          </cell>
          <cell r="AY55">
            <v>6000</v>
          </cell>
          <cell r="AZ55">
            <v>6000</v>
          </cell>
          <cell r="BA55">
            <v>6000</v>
          </cell>
          <cell r="BB55">
            <v>6000</v>
          </cell>
          <cell r="BC55">
            <v>6000</v>
          </cell>
          <cell r="BD55">
            <v>6000</v>
          </cell>
          <cell r="BE55">
            <v>6000</v>
          </cell>
          <cell r="BF55">
            <v>6000</v>
          </cell>
          <cell r="BG55">
            <v>6000</v>
          </cell>
          <cell r="BH55">
            <v>6000</v>
          </cell>
          <cell r="BI55">
            <v>6000</v>
          </cell>
          <cell r="BJ55">
            <v>6000</v>
          </cell>
          <cell r="BK55">
            <v>6000</v>
          </cell>
          <cell r="BL55">
            <v>6000</v>
          </cell>
        </row>
        <row r="56">
          <cell r="A56" t="str">
            <v>CGS-R2</v>
          </cell>
          <cell r="B56" t="str">
            <v>Del Charge</v>
          </cell>
          <cell r="C56" t="str">
            <v>Cogeneration Gas Service Delivery Charge</v>
          </cell>
          <cell r="E56">
            <v>0.99880000000000002</v>
          </cell>
          <cell r="F56">
            <v>0.99880000000000002</v>
          </cell>
          <cell r="G56">
            <v>0.99880000000000002</v>
          </cell>
          <cell r="H56">
            <v>0.99880000000000002</v>
          </cell>
          <cell r="I56">
            <v>0.99880000000000002</v>
          </cell>
          <cell r="J56">
            <v>0.99880000000000002</v>
          </cell>
          <cell r="K56">
            <v>0.99880000000000002</v>
          </cell>
          <cell r="L56">
            <v>0.99880000000000002</v>
          </cell>
          <cell r="M56">
            <v>0.99880000000000002</v>
          </cell>
          <cell r="N56">
            <v>0.99880000000000002</v>
          </cell>
          <cell r="O56">
            <v>0.99880000000000002</v>
          </cell>
          <cell r="P56">
            <v>0.99880000000000002</v>
          </cell>
          <cell r="Q56">
            <v>0.99880000000000002</v>
          </cell>
          <cell r="R56">
            <v>0.99880000000000002</v>
          </cell>
          <cell r="S56">
            <v>0.99880000000000002</v>
          </cell>
          <cell r="T56">
            <v>0.99880000000000002</v>
          </cell>
          <cell r="U56">
            <v>0.99880000000000002</v>
          </cell>
          <cell r="V56">
            <v>0.99880000000000002</v>
          </cell>
          <cell r="W56">
            <v>0.99880000000000002</v>
          </cell>
          <cell r="X56">
            <v>0.99880000000000002</v>
          </cell>
          <cell r="Y56">
            <v>0.99880000000000002</v>
          </cell>
          <cell r="Z56">
            <v>0.99880000000000002</v>
          </cell>
          <cell r="AA56">
            <v>0.99880000000000002</v>
          </cell>
          <cell r="AB56">
            <v>0.99880000000000002</v>
          </cell>
          <cell r="AC56">
            <v>0.99880000000000002</v>
          </cell>
          <cell r="AD56">
            <v>0.99880000000000002</v>
          </cell>
          <cell r="AE56">
            <v>0.99880000000000002</v>
          </cell>
          <cell r="AF56">
            <v>0.99880000000000002</v>
          </cell>
          <cell r="AG56">
            <v>0.99880000000000002</v>
          </cell>
          <cell r="AH56">
            <v>0.99880000000000002</v>
          </cell>
          <cell r="AI56">
            <v>0.99880000000000002</v>
          </cell>
          <cell r="AJ56">
            <v>0.99880000000000002</v>
          </cell>
          <cell r="AK56">
            <v>0.99880000000000002</v>
          </cell>
          <cell r="AL56">
            <v>0.99880000000000002</v>
          </cell>
          <cell r="AM56">
            <v>0.99880000000000002</v>
          </cell>
          <cell r="AN56">
            <v>0.99880000000000002</v>
          </cell>
          <cell r="AO56">
            <v>0.99880000000000002</v>
          </cell>
          <cell r="AP56">
            <v>0.99880000000000002</v>
          </cell>
          <cell r="AQ56">
            <v>0.99880000000000002</v>
          </cell>
          <cell r="AR56">
            <v>0.99880000000000002</v>
          </cell>
          <cell r="AS56">
            <v>0.99880000000000002</v>
          </cell>
          <cell r="AT56">
            <v>0.99880000000000002</v>
          </cell>
          <cell r="AU56">
            <v>0.99880000000000002</v>
          </cell>
          <cell r="AV56">
            <v>0.99880000000000002</v>
          </cell>
          <cell r="AW56">
            <v>0.99880000000000002</v>
          </cell>
          <cell r="AX56">
            <v>0.99880000000000002</v>
          </cell>
          <cell r="AY56">
            <v>0.99880000000000002</v>
          </cell>
          <cell r="AZ56">
            <v>0.99880000000000002</v>
          </cell>
          <cell r="BA56">
            <v>0.99880000000000002</v>
          </cell>
          <cell r="BB56">
            <v>0.99880000000000002</v>
          </cell>
          <cell r="BC56">
            <v>0.99880000000000002</v>
          </cell>
          <cell r="BD56">
            <v>0.99880000000000002</v>
          </cell>
          <cell r="BE56">
            <v>0.99880000000000002</v>
          </cell>
          <cell r="BF56">
            <v>0.99880000000000002</v>
          </cell>
          <cell r="BG56">
            <v>0.99880000000000002</v>
          </cell>
          <cell r="BH56">
            <v>0.99880000000000002</v>
          </cell>
          <cell r="BI56">
            <v>0.99880000000000002</v>
          </cell>
          <cell r="BJ56">
            <v>0.99880000000000002</v>
          </cell>
          <cell r="BK56">
            <v>0.99880000000000002</v>
          </cell>
          <cell r="BL56">
            <v>0.99880000000000002</v>
          </cell>
        </row>
        <row r="57">
          <cell r="A57" t="str">
            <v>CGS-R2A</v>
          </cell>
          <cell r="B57" t="str">
            <v>Del Charge Comp</v>
          </cell>
          <cell r="C57" t="str">
            <v>Cogeneration Gas Service Delivery Charge - Competitive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9">
          <cell r="A59" t="str">
            <v>WS-R1</v>
          </cell>
          <cell r="B59" t="str">
            <v>Cust Charge</v>
          </cell>
          <cell r="C59" t="str">
            <v>Wholesale Service Customer Charge</v>
          </cell>
          <cell r="E59">
            <v>730</v>
          </cell>
          <cell r="F59">
            <v>730</v>
          </cell>
          <cell r="G59">
            <v>730</v>
          </cell>
          <cell r="H59">
            <v>730</v>
          </cell>
          <cell r="I59">
            <v>730</v>
          </cell>
          <cell r="J59">
            <v>730</v>
          </cell>
          <cell r="K59">
            <v>730</v>
          </cell>
          <cell r="L59">
            <v>730</v>
          </cell>
          <cell r="M59">
            <v>730</v>
          </cell>
          <cell r="N59">
            <v>730</v>
          </cell>
          <cell r="O59">
            <v>730</v>
          </cell>
          <cell r="P59">
            <v>730</v>
          </cell>
          <cell r="Q59">
            <v>730</v>
          </cell>
          <cell r="R59">
            <v>730</v>
          </cell>
          <cell r="S59">
            <v>730</v>
          </cell>
          <cell r="T59">
            <v>730</v>
          </cell>
          <cell r="U59">
            <v>730</v>
          </cell>
          <cell r="V59">
            <v>730</v>
          </cell>
          <cell r="W59">
            <v>730</v>
          </cell>
          <cell r="X59">
            <v>730</v>
          </cell>
          <cell r="Y59">
            <v>730</v>
          </cell>
          <cell r="Z59">
            <v>730</v>
          </cell>
          <cell r="AA59">
            <v>730</v>
          </cell>
          <cell r="AB59">
            <v>730</v>
          </cell>
          <cell r="AC59">
            <v>730</v>
          </cell>
          <cell r="AD59">
            <v>730</v>
          </cell>
          <cell r="AE59">
            <v>730</v>
          </cell>
          <cell r="AF59">
            <v>730</v>
          </cell>
          <cell r="AG59">
            <v>730</v>
          </cell>
          <cell r="AH59">
            <v>730</v>
          </cell>
          <cell r="AI59">
            <v>730</v>
          </cell>
          <cell r="AJ59">
            <v>730</v>
          </cell>
          <cell r="AK59">
            <v>730</v>
          </cell>
          <cell r="AL59">
            <v>730</v>
          </cell>
          <cell r="AM59">
            <v>730</v>
          </cell>
          <cell r="AN59">
            <v>730</v>
          </cell>
          <cell r="AO59">
            <v>730</v>
          </cell>
          <cell r="AP59">
            <v>730</v>
          </cell>
          <cell r="AQ59">
            <v>730</v>
          </cell>
          <cell r="AR59">
            <v>730</v>
          </cell>
          <cell r="AS59">
            <v>730</v>
          </cell>
          <cell r="AT59">
            <v>730</v>
          </cell>
          <cell r="AU59">
            <v>730</v>
          </cell>
          <cell r="AV59">
            <v>730</v>
          </cell>
          <cell r="AW59">
            <v>730</v>
          </cell>
          <cell r="AX59">
            <v>730</v>
          </cell>
          <cell r="AY59">
            <v>730</v>
          </cell>
          <cell r="AZ59">
            <v>730</v>
          </cell>
          <cell r="BA59">
            <v>730</v>
          </cell>
          <cell r="BB59">
            <v>730</v>
          </cell>
          <cell r="BC59">
            <v>730</v>
          </cell>
          <cell r="BD59">
            <v>730</v>
          </cell>
          <cell r="BE59">
            <v>730</v>
          </cell>
          <cell r="BF59">
            <v>730</v>
          </cell>
          <cell r="BG59">
            <v>730</v>
          </cell>
          <cell r="BH59">
            <v>730</v>
          </cell>
          <cell r="BI59">
            <v>730</v>
          </cell>
          <cell r="BJ59">
            <v>730</v>
          </cell>
          <cell r="BK59">
            <v>730</v>
          </cell>
          <cell r="BL59">
            <v>730</v>
          </cell>
        </row>
        <row r="60">
          <cell r="A60" t="str">
            <v>WS-R2</v>
          </cell>
          <cell r="B60" t="str">
            <v>Del Charge</v>
          </cell>
          <cell r="C60" t="str">
            <v>Wholesale Service Delivery Charge</v>
          </cell>
          <cell r="E60">
            <v>2.9739</v>
          </cell>
          <cell r="F60">
            <v>2.9739</v>
          </cell>
          <cell r="G60">
            <v>2.9739</v>
          </cell>
          <cell r="H60">
            <v>2.9739</v>
          </cell>
          <cell r="I60">
            <v>2.9739</v>
          </cell>
          <cell r="J60">
            <v>2.9739</v>
          </cell>
          <cell r="K60">
            <v>2.9739</v>
          </cell>
          <cell r="L60">
            <v>2.9739</v>
          </cell>
          <cell r="M60">
            <v>2.9739</v>
          </cell>
          <cell r="N60">
            <v>2.9739</v>
          </cell>
          <cell r="O60">
            <v>2.9739</v>
          </cell>
          <cell r="P60">
            <v>2.9739</v>
          </cell>
          <cell r="Q60">
            <v>2.9739</v>
          </cell>
          <cell r="R60">
            <v>2.9739</v>
          </cell>
          <cell r="S60">
            <v>2.9739</v>
          </cell>
          <cell r="T60">
            <v>2.9739</v>
          </cell>
          <cell r="U60">
            <v>2.9739</v>
          </cell>
          <cell r="V60">
            <v>2.9739</v>
          </cell>
          <cell r="W60">
            <v>2.9739</v>
          </cell>
          <cell r="X60">
            <v>2.9739</v>
          </cell>
          <cell r="Y60">
            <v>2.9739</v>
          </cell>
          <cell r="Z60">
            <v>2.9739</v>
          </cell>
          <cell r="AA60">
            <v>2.9739</v>
          </cell>
          <cell r="AB60">
            <v>2.9739</v>
          </cell>
          <cell r="AC60">
            <v>2.9739</v>
          </cell>
          <cell r="AD60">
            <v>2.9739</v>
          </cell>
          <cell r="AE60">
            <v>2.9739</v>
          </cell>
          <cell r="AF60">
            <v>2.9739</v>
          </cell>
          <cell r="AG60">
            <v>2.9739</v>
          </cell>
          <cell r="AH60">
            <v>2.9739</v>
          </cell>
          <cell r="AI60">
            <v>2.9739</v>
          </cell>
          <cell r="AJ60">
            <v>2.9739</v>
          </cell>
          <cell r="AK60">
            <v>2.9739</v>
          </cell>
          <cell r="AL60">
            <v>2.9739</v>
          </cell>
          <cell r="AM60">
            <v>2.9739</v>
          </cell>
          <cell r="AN60">
            <v>2.9739</v>
          </cell>
          <cell r="AO60">
            <v>2.9739</v>
          </cell>
          <cell r="AP60">
            <v>2.9739</v>
          </cell>
          <cell r="AQ60">
            <v>2.9739</v>
          </cell>
          <cell r="AR60">
            <v>2.9739</v>
          </cell>
          <cell r="AS60">
            <v>2.9739</v>
          </cell>
          <cell r="AT60">
            <v>2.9739</v>
          </cell>
          <cell r="AU60">
            <v>2.9739</v>
          </cell>
          <cell r="AV60">
            <v>2.9739</v>
          </cell>
          <cell r="AW60">
            <v>2.9739</v>
          </cell>
          <cell r="AX60">
            <v>2.9739</v>
          </cell>
          <cell r="AY60">
            <v>2.9739</v>
          </cell>
          <cell r="AZ60">
            <v>2.9739</v>
          </cell>
          <cell r="BA60">
            <v>2.9739</v>
          </cell>
          <cell r="BB60">
            <v>2.9739</v>
          </cell>
          <cell r="BC60">
            <v>2.9739</v>
          </cell>
          <cell r="BD60">
            <v>2.9739</v>
          </cell>
          <cell r="BE60">
            <v>2.9739</v>
          </cell>
          <cell r="BF60">
            <v>2.9739</v>
          </cell>
          <cell r="BG60">
            <v>2.9739</v>
          </cell>
          <cell r="BH60">
            <v>2.9739</v>
          </cell>
          <cell r="BI60">
            <v>2.9739</v>
          </cell>
          <cell r="BJ60">
            <v>2.9739</v>
          </cell>
          <cell r="BK60">
            <v>2.9739</v>
          </cell>
          <cell r="BL60">
            <v>2.9739</v>
          </cell>
        </row>
        <row r="61">
          <cell r="A61" t="str">
            <v>WS-R2A</v>
          </cell>
          <cell r="B61" t="str">
            <v>Del Charge Comp</v>
          </cell>
          <cell r="C61" t="str">
            <v>Wholesale Service Delivery Charge - Competitive</v>
          </cell>
          <cell r="E61">
            <v>1.35</v>
          </cell>
          <cell r="F61">
            <v>1.35</v>
          </cell>
          <cell r="G61">
            <v>1.35</v>
          </cell>
          <cell r="H61">
            <v>1.35</v>
          </cell>
          <cell r="I61">
            <v>1.35</v>
          </cell>
          <cell r="J61">
            <v>1.35</v>
          </cell>
          <cell r="K61">
            <v>1.35</v>
          </cell>
          <cell r="L61">
            <v>1.35</v>
          </cell>
          <cell r="M61">
            <v>1.35</v>
          </cell>
          <cell r="N61">
            <v>1.35</v>
          </cell>
          <cell r="O61">
            <v>1.35</v>
          </cell>
          <cell r="P61">
            <v>1.35</v>
          </cell>
          <cell r="Q61">
            <v>1.35</v>
          </cell>
          <cell r="R61">
            <v>1.35</v>
          </cell>
          <cell r="S61">
            <v>1.35</v>
          </cell>
          <cell r="T61">
            <v>1.35</v>
          </cell>
          <cell r="U61">
            <v>1.35</v>
          </cell>
          <cell r="V61">
            <v>1.35</v>
          </cell>
          <cell r="W61">
            <v>1.35</v>
          </cell>
          <cell r="X61">
            <v>1.35</v>
          </cell>
          <cell r="Y61">
            <v>1.35</v>
          </cell>
          <cell r="Z61">
            <v>1.35</v>
          </cell>
          <cell r="AA61">
            <v>1.35</v>
          </cell>
          <cell r="AB61">
            <v>1.35</v>
          </cell>
          <cell r="AC61">
            <v>1.35</v>
          </cell>
          <cell r="AD61">
            <v>1.35</v>
          </cell>
          <cell r="AE61">
            <v>1.35</v>
          </cell>
          <cell r="AF61">
            <v>1.35</v>
          </cell>
          <cell r="AG61">
            <v>1.35</v>
          </cell>
          <cell r="AH61">
            <v>1.35</v>
          </cell>
          <cell r="AI61">
            <v>1.35</v>
          </cell>
          <cell r="AJ61">
            <v>1.35</v>
          </cell>
          <cell r="AK61">
            <v>1.35</v>
          </cell>
          <cell r="AL61">
            <v>1.35</v>
          </cell>
          <cell r="AM61">
            <v>1.35</v>
          </cell>
          <cell r="AN61">
            <v>1.35</v>
          </cell>
          <cell r="AO61">
            <v>1.35</v>
          </cell>
          <cell r="AP61">
            <v>1.35</v>
          </cell>
          <cell r="AQ61">
            <v>1.35</v>
          </cell>
          <cell r="AR61">
            <v>1.35</v>
          </cell>
          <cell r="AS61">
            <v>1.35</v>
          </cell>
          <cell r="AT61">
            <v>1.35</v>
          </cell>
          <cell r="AU61">
            <v>1.35</v>
          </cell>
          <cell r="AV61">
            <v>1.35</v>
          </cell>
          <cell r="AW61">
            <v>1.35</v>
          </cell>
          <cell r="AX61">
            <v>1.35</v>
          </cell>
          <cell r="AY61">
            <v>1.35</v>
          </cell>
          <cell r="AZ61">
            <v>1.35</v>
          </cell>
          <cell r="BA61">
            <v>1.35</v>
          </cell>
          <cell r="BB61">
            <v>1.35</v>
          </cell>
          <cell r="BC61">
            <v>1.35</v>
          </cell>
          <cell r="BD61">
            <v>1.35</v>
          </cell>
          <cell r="BE61">
            <v>1.35</v>
          </cell>
          <cell r="BF61">
            <v>1.35</v>
          </cell>
          <cell r="BG61">
            <v>1.35</v>
          </cell>
          <cell r="BH61">
            <v>1.35</v>
          </cell>
          <cell r="BI61">
            <v>1.35</v>
          </cell>
          <cell r="BJ61">
            <v>1.35</v>
          </cell>
          <cell r="BK61">
            <v>1.35</v>
          </cell>
          <cell r="BL61">
            <v>1.35</v>
          </cell>
        </row>
        <row r="62">
          <cell r="A62" t="str">
            <v>WS-R3</v>
          </cell>
          <cell r="B62" t="str">
            <v>Gas Cost - CAPA</v>
          </cell>
          <cell r="C62" t="str">
            <v>Wholesale Service Gas Cost - Capacity Charge</v>
          </cell>
          <cell r="E62">
            <v>0.95960000000000001</v>
          </cell>
          <cell r="F62">
            <v>0.95960000000000001</v>
          </cell>
          <cell r="G62">
            <v>0.95960000000000001</v>
          </cell>
          <cell r="H62">
            <v>0.95960000000000001</v>
          </cell>
          <cell r="I62">
            <v>0.95960000000000001</v>
          </cell>
          <cell r="J62">
            <v>0.95960000000000001</v>
          </cell>
          <cell r="K62">
            <v>0.95960000000000001</v>
          </cell>
          <cell r="L62">
            <v>0.95960000000000001</v>
          </cell>
          <cell r="M62">
            <v>0.95960000000000001</v>
          </cell>
          <cell r="N62">
            <v>0.95960000000000001</v>
          </cell>
          <cell r="O62">
            <v>0.95960000000000001</v>
          </cell>
          <cell r="P62">
            <v>0.95960000000000001</v>
          </cell>
          <cell r="Q62">
            <v>0.95960000000000001</v>
          </cell>
          <cell r="R62">
            <v>0.95960000000000001</v>
          </cell>
          <cell r="S62">
            <v>0.95960000000000001</v>
          </cell>
          <cell r="T62">
            <v>0.95960000000000001</v>
          </cell>
          <cell r="U62">
            <v>0.95960000000000001</v>
          </cell>
          <cell r="V62">
            <v>0.95960000000000001</v>
          </cell>
          <cell r="W62">
            <v>0.95960000000000001</v>
          </cell>
          <cell r="X62">
            <v>0.95960000000000001</v>
          </cell>
          <cell r="Y62">
            <v>0.95960000000000001</v>
          </cell>
          <cell r="Z62">
            <v>0.95960000000000001</v>
          </cell>
          <cell r="AA62">
            <v>0.95960000000000001</v>
          </cell>
          <cell r="AB62">
            <v>0.95960000000000001</v>
          </cell>
          <cell r="AC62">
            <v>0.95960000000000001</v>
          </cell>
          <cell r="AD62">
            <v>0.95960000000000001</v>
          </cell>
          <cell r="AE62">
            <v>0.95960000000000001</v>
          </cell>
          <cell r="AF62">
            <v>0.95960000000000001</v>
          </cell>
          <cell r="AG62">
            <v>0.95960000000000001</v>
          </cell>
          <cell r="AH62">
            <v>0.95960000000000001</v>
          </cell>
          <cell r="AI62">
            <v>0.95960000000000001</v>
          </cell>
          <cell r="AJ62">
            <v>0.95960000000000001</v>
          </cell>
          <cell r="AK62">
            <v>0.95960000000000001</v>
          </cell>
          <cell r="AL62">
            <v>0.95960000000000001</v>
          </cell>
          <cell r="AM62">
            <v>0.95960000000000001</v>
          </cell>
          <cell r="AN62">
            <v>0.95960000000000001</v>
          </cell>
          <cell r="AO62">
            <v>0.95960000000000001</v>
          </cell>
          <cell r="AP62">
            <v>0.95960000000000001</v>
          </cell>
          <cell r="AQ62">
            <v>0.95960000000000001</v>
          </cell>
          <cell r="AR62">
            <v>0.95960000000000001</v>
          </cell>
          <cell r="AS62">
            <v>0.95960000000000001</v>
          </cell>
          <cell r="AT62">
            <v>0.95960000000000001</v>
          </cell>
          <cell r="AU62">
            <v>0.95960000000000001</v>
          </cell>
          <cell r="AV62">
            <v>0.95960000000000001</v>
          </cell>
          <cell r="AW62">
            <v>0.95960000000000001</v>
          </cell>
          <cell r="AX62">
            <v>0.95960000000000001</v>
          </cell>
          <cell r="AY62">
            <v>0.95960000000000001</v>
          </cell>
          <cell r="AZ62">
            <v>0.95960000000000001</v>
          </cell>
          <cell r="BA62">
            <v>0.95960000000000001</v>
          </cell>
          <cell r="BB62">
            <v>0.95960000000000001</v>
          </cell>
          <cell r="BC62">
            <v>0.95960000000000001</v>
          </cell>
          <cell r="BD62">
            <v>0.95960000000000001</v>
          </cell>
          <cell r="BE62">
            <v>0.95960000000000001</v>
          </cell>
          <cell r="BF62">
            <v>0.95960000000000001</v>
          </cell>
          <cell r="BG62">
            <v>0.95960000000000001</v>
          </cell>
          <cell r="BH62">
            <v>0.95960000000000001</v>
          </cell>
          <cell r="BI62">
            <v>0.95960000000000001</v>
          </cell>
          <cell r="BJ62">
            <v>0.95960000000000001</v>
          </cell>
          <cell r="BK62">
            <v>0.95960000000000001</v>
          </cell>
          <cell r="BL62">
            <v>0.95960000000000001</v>
          </cell>
        </row>
        <row r="63">
          <cell r="A63" t="str">
            <v>WS-R4</v>
          </cell>
          <cell r="B63" t="str">
            <v>Gas Cost - GCA</v>
          </cell>
          <cell r="C63" t="str">
            <v>Wholesale Serivce Gas Cost Adjustment</v>
          </cell>
          <cell r="E63">
            <v>-0.29849999999999999</v>
          </cell>
          <cell r="F63">
            <v>-0.29849999999999999</v>
          </cell>
          <cell r="G63">
            <v>-0.29849999999999999</v>
          </cell>
          <cell r="H63">
            <v>-0.29849999999999999</v>
          </cell>
          <cell r="I63">
            <v>-0.29849999999999999</v>
          </cell>
          <cell r="J63">
            <v>-0.29849999999999999</v>
          </cell>
          <cell r="K63">
            <v>-0.29849999999999999</v>
          </cell>
          <cell r="L63">
            <v>-0.29849999999999999</v>
          </cell>
          <cell r="M63">
            <v>-0.29849999999999999</v>
          </cell>
          <cell r="N63">
            <v>-0.29849999999999999</v>
          </cell>
          <cell r="O63">
            <v>-0.29849999999999999</v>
          </cell>
          <cell r="P63">
            <v>-0.29849999999999999</v>
          </cell>
          <cell r="Q63">
            <v>-0.29849999999999999</v>
          </cell>
          <cell r="R63">
            <v>-0.29849999999999999</v>
          </cell>
          <cell r="S63">
            <v>-0.29849999999999999</v>
          </cell>
          <cell r="T63">
            <v>-0.29849999999999999</v>
          </cell>
          <cell r="U63">
            <v>-0.29849999999999999</v>
          </cell>
          <cell r="V63">
            <v>-0.29849999999999999</v>
          </cell>
          <cell r="W63">
            <v>-0.29849999999999999</v>
          </cell>
          <cell r="X63">
            <v>-0.29849999999999999</v>
          </cell>
          <cell r="Y63">
            <v>-0.29849999999999999</v>
          </cell>
          <cell r="Z63">
            <v>-0.29849999999999999</v>
          </cell>
          <cell r="AA63">
            <v>-0.29849999999999999</v>
          </cell>
          <cell r="AB63">
            <v>-0.29849999999999999</v>
          </cell>
          <cell r="AC63">
            <v>-0.29849999999999999</v>
          </cell>
          <cell r="AD63">
            <v>-0.29849999999999999</v>
          </cell>
          <cell r="AE63">
            <v>-0.29849999999999999</v>
          </cell>
          <cell r="AF63">
            <v>-0.29849999999999999</v>
          </cell>
          <cell r="AG63">
            <v>-0.29849999999999999</v>
          </cell>
          <cell r="AH63">
            <v>-0.29849999999999999</v>
          </cell>
          <cell r="AI63">
            <v>-0.29849999999999999</v>
          </cell>
          <cell r="AJ63">
            <v>-0.29849999999999999</v>
          </cell>
          <cell r="AK63">
            <v>-0.29849999999999999</v>
          </cell>
          <cell r="AL63">
            <v>-0.29849999999999999</v>
          </cell>
          <cell r="AM63">
            <v>-0.29849999999999999</v>
          </cell>
          <cell r="AN63">
            <v>-0.29849999999999999</v>
          </cell>
          <cell r="AO63">
            <v>-0.29849999999999999</v>
          </cell>
          <cell r="AP63">
            <v>-0.29849999999999999</v>
          </cell>
          <cell r="AQ63">
            <v>-0.29849999999999999</v>
          </cell>
          <cell r="AR63">
            <v>-0.29849999999999999</v>
          </cell>
          <cell r="AS63">
            <v>-0.29849999999999999</v>
          </cell>
          <cell r="AT63">
            <v>-0.29849999999999999</v>
          </cell>
          <cell r="AU63">
            <v>-0.29849999999999999</v>
          </cell>
          <cell r="AV63">
            <v>-0.29849999999999999</v>
          </cell>
          <cell r="AW63">
            <v>-0.29849999999999999</v>
          </cell>
          <cell r="AX63">
            <v>-0.29849999999999999</v>
          </cell>
          <cell r="AY63">
            <v>-0.29849999999999999</v>
          </cell>
          <cell r="AZ63">
            <v>-0.29849999999999999</v>
          </cell>
          <cell r="BA63">
            <v>-0.29849999999999999</v>
          </cell>
          <cell r="BB63">
            <v>-0.29849999999999999</v>
          </cell>
          <cell r="BC63">
            <v>-0.29849999999999999</v>
          </cell>
          <cell r="BD63">
            <v>-0.29849999999999999</v>
          </cell>
          <cell r="BE63">
            <v>-0.29849999999999999</v>
          </cell>
          <cell r="BF63">
            <v>-0.29849999999999999</v>
          </cell>
          <cell r="BG63">
            <v>-0.29849999999999999</v>
          </cell>
          <cell r="BH63">
            <v>-0.29849999999999999</v>
          </cell>
          <cell r="BI63">
            <v>-0.29849999999999999</v>
          </cell>
          <cell r="BJ63">
            <v>-0.29849999999999999</v>
          </cell>
          <cell r="BK63">
            <v>-0.29849999999999999</v>
          </cell>
          <cell r="BL63">
            <v>-0.29849999999999999</v>
          </cell>
        </row>
        <row r="64">
          <cell r="A64" t="str">
            <v>WS-R5</v>
          </cell>
          <cell r="B64" t="str">
            <v>Gas Cost - COMM</v>
          </cell>
          <cell r="C64" t="str">
            <v>Wholesale Service Gas Cost - Commodity Charge</v>
          </cell>
          <cell r="E64">
            <v>2.7591000000000001</v>
          </cell>
          <cell r="F64">
            <v>2.7591000000000001</v>
          </cell>
          <cell r="G64">
            <v>2.7591000000000001</v>
          </cell>
          <cell r="H64">
            <v>2.7591000000000001</v>
          </cell>
          <cell r="I64">
            <v>2.7591000000000001</v>
          </cell>
          <cell r="J64">
            <v>2.7591000000000001</v>
          </cell>
          <cell r="K64">
            <v>2.7591000000000001</v>
          </cell>
          <cell r="L64">
            <v>2.7591000000000001</v>
          </cell>
          <cell r="M64">
            <v>2.7591000000000001</v>
          </cell>
          <cell r="N64">
            <v>2.7591000000000001</v>
          </cell>
          <cell r="O64">
            <v>2.7591000000000001</v>
          </cell>
          <cell r="P64">
            <v>2.7591000000000001</v>
          </cell>
          <cell r="Q64">
            <v>2.7591000000000001</v>
          </cell>
          <cell r="R64">
            <v>2.7591000000000001</v>
          </cell>
          <cell r="S64">
            <v>2.7591000000000001</v>
          </cell>
          <cell r="T64">
            <v>2.7591000000000001</v>
          </cell>
          <cell r="U64">
            <v>2.7591000000000001</v>
          </cell>
          <cell r="V64">
            <v>2.7591000000000001</v>
          </cell>
          <cell r="W64">
            <v>2.7591000000000001</v>
          </cell>
          <cell r="X64">
            <v>2.7591000000000001</v>
          </cell>
          <cell r="Y64">
            <v>2.7591000000000001</v>
          </cell>
          <cell r="Z64">
            <v>2.7591000000000001</v>
          </cell>
          <cell r="AA64">
            <v>2.7591000000000001</v>
          </cell>
          <cell r="AB64">
            <v>2.7591000000000001</v>
          </cell>
          <cell r="AC64">
            <v>2.7591000000000001</v>
          </cell>
          <cell r="AD64">
            <v>2.7591000000000001</v>
          </cell>
          <cell r="AE64">
            <v>2.7591000000000001</v>
          </cell>
          <cell r="AF64">
            <v>2.7591000000000001</v>
          </cell>
          <cell r="AG64">
            <v>2.7591000000000001</v>
          </cell>
          <cell r="AH64">
            <v>2.7591000000000001</v>
          </cell>
          <cell r="AI64">
            <v>2.7591000000000001</v>
          </cell>
          <cell r="AJ64">
            <v>2.7591000000000001</v>
          </cell>
          <cell r="AK64">
            <v>2.7591000000000001</v>
          </cell>
          <cell r="AL64">
            <v>2.7591000000000001</v>
          </cell>
          <cell r="AM64">
            <v>2.7591000000000001</v>
          </cell>
          <cell r="AN64">
            <v>2.7591000000000001</v>
          </cell>
          <cell r="AO64">
            <v>2.7591000000000001</v>
          </cell>
          <cell r="AP64">
            <v>2.7591000000000001</v>
          </cell>
          <cell r="AQ64">
            <v>2.7591000000000001</v>
          </cell>
          <cell r="AR64">
            <v>2.7591000000000001</v>
          </cell>
          <cell r="AS64">
            <v>2.7591000000000001</v>
          </cell>
          <cell r="AT64">
            <v>2.7591000000000001</v>
          </cell>
          <cell r="AU64">
            <v>2.7591000000000001</v>
          </cell>
          <cell r="AV64">
            <v>2.7591000000000001</v>
          </cell>
          <cell r="AW64">
            <v>2.7591000000000001</v>
          </cell>
          <cell r="AX64">
            <v>2.7591000000000001</v>
          </cell>
          <cell r="AY64">
            <v>2.7591000000000001</v>
          </cell>
          <cell r="AZ64">
            <v>2.7591000000000001</v>
          </cell>
          <cell r="BA64">
            <v>2.7591000000000001</v>
          </cell>
          <cell r="BB64">
            <v>2.7591000000000001</v>
          </cell>
          <cell r="BC64">
            <v>2.7591000000000001</v>
          </cell>
          <cell r="BD64">
            <v>2.7591000000000001</v>
          </cell>
          <cell r="BE64">
            <v>2.7591000000000001</v>
          </cell>
          <cell r="BF64">
            <v>2.7591000000000001</v>
          </cell>
          <cell r="BG64">
            <v>2.7591000000000001</v>
          </cell>
          <cell r="BH64">
            <v>2.7591000000000001</v>
          </cell>
          <cell r="BI64">
            <v>2.7591000000000001</v>
          </cell>
          <cell r="BJ64">
            <v>2.7591000000000001</v>
          </cell>
          <cell r="BK64">
            <v>2.7591000000000001</v>
          </cell>
          <cell r="BL64">
            <v>2.7591000000000001</v>
          </cell>
        </row>
      </sheetData>
      <sheetData sheetId="20">
        <row r="4">
          <cell r="A4" t="str">
            <v>ID</v>
          </cell>
          <cell r="B4" t="str">
            <v>Class Code</v>
          </cell>
          <cell r="C4" t="str">
            <v>Description</v>
          </cell>
          <cell r="D4" t="str">
            <v>Notes</v>
          </cell>
          <cell r="E4">
            <v>41275</v>
          </cell>
          <cell r="F4" t="str">
            <v>Feb</v>
          </cell>
          <cell r="G4" t="str">
            <v>Mar</v>
          </cell>
          <cell r="H4" t="str">
            <v>Apr</v>
          </cell>
          <cell r="I4" t="str">
            <v>May</v>
          </cell>
          <cell r="J4" t="str">
            <v>Jun</v>
          </cell>
          <cell r="K4" t="str">
            <v>Jul</v>
          </cell>
          <cell r="L4" t="str">
            <v>Aug</v>
          </cell>
          <cell r="M4" t="str">
            <v>Sep</v>
          </cell>
          <cell r="N4" t="str">
            <v>Oct</v>
          </cell>
          <cell r="O4" t="str">
            <v>Nov</v>
          </cell>
          <cell r="P4">
            <v>41609</v>
          </cell>
          <cell r="Q4">
            <v>41640</v>
          </cell>
          <cell r="R4" t="str">
            <v>Feb</v>
          </cell>
          <cell r="S4" t="str">
            <v>Mar</v>
          </cell>
          <cell r="T4" t="str">
            <v>Apr</v>
          </cell>
          <cell r="U4" t="str">
            <v>May</v>
          </cell>
          <cell r="V4" t="str">
            <v>Jun</v>
          </cell>
          <cell r="W4" t="str">
            <v>Jul</v>
          </cell>
          <cell r="X4" t="str">
            <v>Aug</v>
          </cell>
          <cell r="Y4" t="str">
            <v>Sep</v>
          </cell>
          <cell r="Z4" t="str">
            <v>Oct</v>
          </cell>
          <cell r="AA4" t="str">
            <v>Nov</v>
          </cell>
          <cell r="AB4">
            <v>41974</v>
          </cell>
          <cell r="AC4">
            <v>42005</v>
          </cell>
          <cell r="AD4" t="str">
            <v>Feb</v>
          </cell>
          <cell r="AE4" t="str">
            <v>Mar</v>
          </cell>
          <cell r="AF4" t="str">
            <v>Apr</v>
          </cell>
          <cell r="AG4" t="str">
            <v>May</v>
          </cell>
          <cell r="AH4" t="str">
            <v>Jun</v>
          </cell>
          <cell r="AI4" t="str">
            <v>Jul</v>
          </cell>
          <cell r="AJ4" t="str">
            <v>Aug</v>
          </cell>
          <cell r="AK4" t="str">
            <v>Sep</v>
          </cell>
          <cell r="AL4" t="str">
            <v>Oct</v>
          </cell>
          <cell r="AM4" t="str">
            <v>Nov</v>
          </cell>
          <cell r="AN4">
            <v>42339</v>
          </cell>
          <cell r="AO4">
            <v>42370</v>
          </cell>
          <cell r="AP4" t="str">
            <v>Feb</v>
          </cell>
          <cell r="AQ4" t="str">
            <v>Mar</v>
          </cell>
          <cell r="AR4" t="str">
            <v>Apr</v>
          </cell>
          <cell r="AS4" t="str">
            <v>May</v>
          </cell>
          <cell r="AT4" t="str">
            <v>Jun</v>
          </cell>
          <cell r="AU4" t="str">
            <v>Jul</v>
          </cell>
          <cell r="AV4" t="str">
            <v>Aug</v>
          </cell>
          <cell r="AW4" t="str">
            <v>Sep</v>
          </cell>
          <cell r="AX4" t="str">
            <v>Oct</v>
          </cell>
          <cell r="AY4" t="str">
            <v>Nov</v>
          </cell>
          <cell r="AZ4">
            <v>42705</v>
          </cell>
          <cell r="BA4">
            <v>42736</v>
          </cell>
          <cell r="BB4" t="str">
            <v>Feb</v>
          </cell>
          <cell r="BC4" t="str">
            <v>Mar</v>
          </cell>
          <cell r="BD4" t="str">
            <v>Apr</v>
          </cell>
          <cell r="BE4" t="str">
            <v>May</v>
          </cell>
          <cell r="BF4" t="str">
            <v>Jun</v>
          </cell>
          <cell r="BG4" t="str">
            <v>Jul</v>
          </cell>
          <cell r="BH4" t="str">
            <v>Aug</v>
          </cell>
          <cell r="BI4" t="str">
            <v>Sep</v>
          </cell>
          <cell r="BJ4" t="str">
            <v>Oct</v>
          </cell>
          <cell r="BK4" t="str">
            <v>Nov</v>
          </cell>
          <cell r="BL4">
            <v>43070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</row>
        <row r="6">
          <cell r="A6" t="str">
            <v>RS-T-T1</v>
          </cell>
          <cell r="B6" t="str">
            <v>Cust Charge</v>
          </cell>
          <cell r="C6" t="str">
            <v>Residential Customer Charge</v>
          </cell>
          <cell r="E6">
            <v>12.75</v>
          </cell>
          <cell r="F6">
            <v>12.75</v>
          </cell>
          <cell r="G6">
            <v>12.75</v>
          </cell>
          <cell r="H6">
            <v>12.75</v>
          </cell>
          <cell r="I6">
            <v>12.75</v>
          </cell>
          <cell r="J6">
            <v>12.75</v>
          </cell>
          <cell r="K6">
            <v>12.75</v>
          </cell>
          <cell r="L6">
            <v>12.75</v>
          </cell>
          <cell r="M6">
            <v>12.75</v>
          </cell>
          <cell r="N6">
            <v>12.75</v>
          </cell>
          <cell r="O6">
            <v>12.75</v>
          </cell>
          <cell r="P6">
            <v>12.75</v>
          </cell>
          <cell r="Q6">
            <v>12.75</v>
          </cell>
          <cell r="R6">
            <v>12.75</v>
          </cell>
          <cell r="S6">
            <v>12.75</v>
          </cell>
          <cell r="T6">
            <v>12.75</v>
          </cell>
          <cell r="U6">
            <v>12.75</v>
          </cell>
          <cell r="V6">
            <v>12.75</v>
          </cell>
          <cell r="W6">
            <v>12.75</v>
          </cell>
          <cell r="X6">
            <v>12.75</v>
          </cell>
          <cell r="Y6">
            <v>12.75</v>
          </cell>
          <cell r="Z6">
            <v>12.75</v>
          </cell>
          <cell r="AA6">
            <v>12.75</v>
          </cell>
          <cell r="AB6">
            <v>12.75</v>
          </cell>
          <cell r="AC6">
            <v>12.75</v>
          </cell>
          <cell r="AD6">
            <v>12.75</v>
          </cell>
          <cell r="AE6">
            <v>12.75</v>
          </cell>
          <cell r="AF6">
            <v>12.75</v>
          </cell>
          <cell r="AG6">
            <v>12.75</v>
          </cell>
          <cell r="AH6">
            <v>12.75</v>
          </cell>
          <cell r="AI6">
            <v>12.75</v>
          </cell>
          <cell r="AJ6">
            <v>12.75</v>
          </cell>
          <cell r="AK6">
            <v>12.75</v>
          </cell>
          <cell r="AL6">
            <v>12.75</v>
          </cell>
          <cell r="AM6">
            <v>12.75</v>
          </cell>
          <cell r="AN6">
            <v>12.75</v>
          </cell>
          <cell r="AO6">
            <v>12.75</v>
          </cell>
          <cell r="AP6">
            <v>12.75</v>
          </cell>
          <cell r="AQ6">
            <v>12.75</v>
          </cell>
          <cell r="AR6">
            <v>12.75</v>
          </cell>
          <cell r="AS6">
            <v>12.75</v>
          </cell>
          <cell r="AT6">
            <v>12.75</v>
          </cell>
          <cell r="AU6">
            <v>12.75</v>
          </cell>
          <cell r="AV6">
            <v>12.75</v>
          </cell>
          <cell r="AW6">
            <v>12.75</v>
          </cell>
          <cell r="AX6">
            <v>12.75</v>
          </cell>
          <cell r="AY6">
            <v>12.75</v>
          </cell>
          <cell r="AZ6">
            <v>12.75</v>
          </cell>
          <cell r="BA6">
            <v>12.75</v>
          </cell>
          <cell r="BB6">
            <v>12.75</v>
          </cell>
          <cell r="BC6">
            <v>12.75</v>
          </cell>
          <cell r="BD6">
            <v>12.75</v>
          </cell>
          <cell r="BE6">
            <v>12.75</v>
          </cell>
          <cell r="BF6">
            <v>12.75</v>
          </cell>
          <cell r="BG6">
            <v>12.75</v>
          </cell>
          <cell r="BH6">
            <v>12.75</v>
          </cell>
          <cell r="BI6">
            <v>12.75</v>
          </cell>
          <cell r="BJ6">
            <v>12.75</v>
          </cell>
          <cell r="BK6">
            <v>12.75</v>
          </cell>
          <cell r="BL6">
            <v>12.75</v>
          </cell>
        </row>
        <row r="7">
          <cell r="A7" t="str">
            <v>RS-T-T2</v>
          </cell>
          <cell r="B7" t="str">
            <v>Del Charge</v>
          </cell>
          <cell r="C7" t="str">
            <v>Residential Delivery Charge</v>
          </cell>
          <cell r="E7">
            <v>4.7702999999999998</v>
          </cell>
          <cell r="F7">
            <v>4.7702999999999998</v>
          </cell>
          <cell r="G7">
            <v>4.7702999999999998</v>
          </cell>
          <cell r="H7">
            <v>4.7702999999999998</v>
          </cell>
          <cell r="I7">
            <v>4.7702999999999998</v>
          </cell>
          <cell r="J7">
            <v>4.7702999999999998</v>
          </cell>
          <cell r="K7">
            <v>4.7702999999999998</v>
          </cell>
          <cell r="L7">
            <v>4.7702999999999998</v>
          </cell>
          <cell r="M7">
            <v>4.7702999999999998</v>
          </cell>
          <cell r="N7">
            <v>4.7702999999999998</v>
          </cell>
          <cell r="O7">
            <v>4.7702999999999998</v>
          </cell>
          <cell r="P7">
            <v>4.7702999999999998</v>
          </cell>
          <cell r="Q7">
            <v>4.7702999999999998</v>
          </cell>
          <cell r="R7">
            <v>4.7702999999999998</v>
          </cell>
          <cell r="S7">
            <v>4.7702999999999998</v>
          </cell>
          <cell r="T7">
            <v>4.7702999999999998</v>
          </cell>
          <cell r="U7">
            <v>4.7702999999999998</v>
          </cell>
          <cell r="V7">
            <v>4.7702999999999998</v>
          </cell>
          <cell r="W7">
            <v>4.7702999999999998</v>
          </cell>
          <cell r="X7">
            <v>4.7702999999999998</v>
          </cell>
          <cell r="Y7">
            <v>4.7702999999999998</v>
          </cell>
          <cell r="Z7">
            <v>4.7702999999999998</v>
          </cell>
          <cell r="AA7">
            <v>4.7702999999999998</v>
          </cell>
          <cell r="AB7">
            <v>4.7702999999999998</v>
          </cell>
          <cell r="AC7">
            <v>4.7702999999999998</v>
          </cell>
          <cell r="AD7">
            <v>4.7702999999999998</v>
          </cell>
          <cell r="AE7">
            <v>4.7702999999999998</v>
          </cell>
          <cell r="AF7">
            <v>4.7702999999999998</v>
          </cell>
          <cell r="AG7">
            <v>4.7702999999999998</v>
          </cell>
          <cell r="AH7">
            <v>4.7702999999999998</v>
          </cell>
          <cell r="AI7">
            <v>4.7702999999999998</v>
          </cell>
          <cell r="AJ7">
            <v>4.7702999999999998</v>
          </cell>
          <cell r="AK7">
            <v>4.7702999999999998</v>
          </cell>
          <cell r="AL7">
            <v>4.7702999999999998</v>
          </cell>
          <cell r="AM7">
            <v>4.7702999999999998</v>
          </cell>
          <cell r="AN7">
            <v>4.7702999999999998</v>
          </cell>
          <cell r="AO7">
            <v>4.7702999999999998</v>
          </cell>
          <cell r="AP7">
            <v>4.7702999999999998</v>
          </cell>
          <cell r="AQ7">
            <v>4.7702999999999998</v>
          </cell>
          <cell r="AR7">
            <v>4.7702999999999998</v>
          </cell>
          <cell r="AS7">
            <v>4.7702999999999998</v>
          </cell>
          <cell r="AT7">
            <v>4.7702999999999998</v>
          </cell>
          <cell r="AU7">
            <v>4.7702999999999998</v>
          </cell>
          <cell r="AV7">
            <v>4.7702999999999998</v>
          </cell>
          <cell r="AW7">
            <v>4.7702999999999998</v>
          </cell>
          <cell r="AX7">
            <v>4.7702999999999998</v>
          </cell>
          <cell r="AY7">
            <v>4.7702999999999998</v>
          </cell>
          <cell r="AZ7">
            <v>4.7702999999999998</v>
          </cell>
          <cell r="BA7">
            <v>4.7702999999999998</v>
          </cell>
          <cell r="BB7">
            <v>4.7702999999999998</v>
          </cell>
          <cell r="BC7">
            <v>4.7702999999999998</v>
          </cell>
          <cell r="BD7">
            <v>4.7702999999999998</v>
          </cell>
          <cell r="BE7">
            <v>4.7702999999999998</v>
          </cell>
          <cell r="BF7">
            <v>4.7702999999999998</v>
          </cell>
          <cell r="BG7">
            <v>4.7702999999999998</v>
          </cell>
          <cell r="BH7">
            <v>4.7702999999999998</v>
          </cell>
          <cell r="BI7">
            <v>4.7702999999999998</v>
          </cell>
          <cell r="BJ7">
            <v>4.7702999999999998</v>
          </cell>
          <cell r="BK7">
            <v>4.7702999999999998</v>
          </cell>
          <cell r="BL7">
            <v>4.7702999999999998</v>
          </cell>
        </row>
        <row r="8">
          <cell r="A8" t="str">
            <v>RS-T-T3</v>
          </cell>
          <cell r="B8" t="str">
            <v>BB&amp;A Charge</v>
          </cell>
          <cell r="C8" t="str">
            <v>Residential Balancing Service Charge</v>
          </cell>
          <cell r="E8">
            <v>0.89539999999999997</v>
          </cell>
          <cell r="F8">
            <v>0.89539999999999997</v>
          </cell>
          <cell r="G8">
            <v>0.89539999999999997</v>
          </cell>
          <cell r="H8">
            <v>0.89539999999999997</v>
          </cell>
          <cell r="I8">
            <v>0.89539999999999997</v>
          </cell>
          <cell r="J8">
            <v>0.89539999999999997</v>
          </cell>
          <cell r="K8">
            <v>0.89539999999999997</v>
          </cell>
          <cell r="L8">
            <v>0.89539999999999997</v>
          </cell>
          <cell r="M8">
            <v>0.89539999999999997</v>
          </cell>
          <cell r="N8">
            <v>0.89539999999999997</v>
          </cell>
          <cell r="O8">
            <v>0.89539999999999997</v>
          </cell>
          <cell r="P8">
            <v>0.89539999999999997</v>
          </cell>
          <cell r="Q8">
            <v>0.89539999999999997</v>
          </cell>
          <cell r="R8">
            <v>0.89539999999999997</v>
          </cell>
          <cell r="S8">
            <v>0.89539999999999997</v>
          </cell>
          <cell r="T8">
            <v>0.89539999999999997</v>
          </cell>
          <cell r="U8">
            <v>0.89539999999999997</v>
          </cell>
          <cell r="V8">
            <v>0.89539999999999997</v>
          </cell>
          <cell r="W8">
            <v>0.89539999999999997</v>
          </cell>
          <cell r="X8">
            <v>0.89539999999999997</v>
          </cell>
          <cell r="Y8">
            <v>0.89539999999999997</v>
          </cell>
          <cell r="Z8">
            <v>0.89539999999999997</v>
          </cell>
          <cell r="AA8">
            <v>0.89539999999999997</v>
          </cell>
          <cell r="AB8">
            <v>0.89539999999999997</v>
          </cell>
          <cell r="AC8">
            <v>0.89539999999999997</v>
          </cell>
          <cell r="AD8">
            <v>0.89539999999999997</v>
          </cell>
          <cell r="AE8">
            <v>0.89539999999999997</v>
          </cell>
          <cell r="AF8">
            <v>0.89539999999999997</v>
          </cell>
          <cell r="AG8">
            <v>0.89539999999999997</v>
          </cell>
          <cell r="AH8">
            <v>0.89539999999999997</v>
          </cell>
          <cell r="AI8">
            <v>0.89539999999999997</v>
          </cell>
          <cell r="AJ8">
            <v>0.89539999999999997</v>
          </cell>
          <cell r="AK8">
            <v>0.89539999999999997</v>
          </cell>
          <cell r="AL8">
            <v>0.89539999999999997</v>
          </cell>
          <cell r="AM8">
            <v>0.89539999999999997</v>
          </cell>
          <cell r="AN8">
            <v>0.89539999999999997</v>
          </cell>
          <cell r="AO8">
            <v>0.89539999999999997</v>
          </cell>
          <cell r="AP8">
            <v>0.89539999999999997</v>
          </cell>
          <cell r="AQ8">
            <v>0.89539999999999997</v>
          </cell>
          <cell r="AR8">
            <v>0.89539999999999997</v>
          </cell>
          <cell r="AS8">
            <v>0.89539999999999997</v>
          </cell>
          <cell r="AT8">
            <v>0.89539999999999997</v>
          </cell>
          <cell r="AU8">
            <v>0.89539999999999997</v>
          </cell>
          <cell r="AV8">
            <v>0.89539999999999997</v>
          </cell>
          <cell r="AW8">
            <v>0.89539999999999997</v>
          </cell>
          <cell r="AX8">
            <v>0.89539999999999997</v>
          </cell>
          <cell r="AY8">
            <v>0.89539999999999997</v>
          </cell>
          <cell r="AZ8">
            <v>0.89539999999999997</v>
          </cell>
          <cell r="BA8">
            <v>0.89539999999999997</v>
          </cell>
          <cell r="BB8">
            <v>0.89539999999999997</v>
          </cell>
          <cell r="BC8">
            <v>0.89539999999999997</v>
          </cell>
          <cell r="BD8">
            <v>0.89539999999999997</v>
          </cell>
          <cell r="BE8">
            <v>0.89539999999999997</v>
          </cell>
          <cell r="BF8">
            <v>0.89539999999999997</v>
          </cell>
          <cell r="BG8">
            <v>0.89539999999999997</v>
          </cell>
          <cell r="BH8">
            <v>0.89539999999999997</v>
          </cell>
          <cell r="BI8">
            <v>0.89539999999999997</v>
          </cell>
          <cell r="BJ8">
            <v>0.89539999999999997</v>
          </cell>
          <cell r="BK8">
            <v>0.89539999999999997</v>
          </cell>
          <cell r="BL8">
            <v>0.89539999999999997</v>
          </cell>
        </row>
        <row r="9">
          <cell r="A9" t="str">
            <v>RS-T-T4</v>
          </cell>
          <cell r="B9" t="str">
            <v>Rider USP</v>
          </cell>
          <cell r="C9" t="str">
            <v>Residential Universal Serivce Charge</v>
          </cell>
          <cell r="E9">
            <v>0.27279999999999999</v>
          </cell>
          <cell r="F9">
            <v>0.27279999999999999</v>
          </cell>
          <cell r="G9">
            <v>0.27279999999999999</v>
          </cell>
          <cell r="H9">
            <v>0.27279999999999999</v>
          </cell>
          <cell r="I9">
            <v>0.27279999999999999</v>
          </cell>
          <cell r="J9">
            <v>0.27279999999999999</v>
          </cell>
          <cell r="K9">
            <v>0.27279999999999999</v>
          </cell>
          <cell r="L9">
            <v>0.27279999999999999</v>
          </cell>
          <cell r="M9">
            <v>0.27279999999999999</v>
          </cell>
          <cell r="N9">
            <v>0.27279999999999999</v>
          </cell>
          <cell r="O9">
            <v>0.27279999999999999</v>
          </cell>
          <cell r="P9">
            <v>0.27279999999999999</v>
          </cell>
          <cell r="Q9">
            <v>0.27279999999999999</v>
          </cell>
          <cell r="R9">
            <v>0.27279999999999999</v>
          </cell>
          <cell r="S9">
            <v>0.27279999999999999</v>
          </cell>
          <cell r="T9">
            <v>0.27279999999999999</v>
          </cell>
          <cell r="U9">
            <v>0.27279999999999999</v>
          </cell>
          <cell r="V9">
            <v>0.27279999999999999</v>
          </cell>
          <cell r="W9">
            <v>0.27279999999999999</v>
          </cell>
          <cell r="X9">
            <v>0.27279999999999999</v>
          </cell>
          <cell r="Y9">
            <v>0.27279999999999999</v>
          </cell>
          <cell r="Z9">
            <v>0.27279999999999999</v>
          </cell>
          <cell r="AA9">
            <v>0.27279999999999999</v>
          </cell>
          <cell r="AB9">
            <v>0.27279999999999999</v>
          </cell>
          <cell r="AC9">
            <v>0.27279999999999999</v>
          </cell>
          <cell r="AD9">
            <v>0.27279999999999999</v>
          </cell>
          <cell r="AE9">
            <v>0.27279999999999999</v>
          </cell>
          <cell r="AF9">
            <v>0.27279999999999999</v>
          </cell>
          <cell r="AG9">
            <v>0.27279999999999999</v>
          </cell>
          <cell r="AH9">
            <v>0.27279999999999999</v>
          </cell>
          <cell r="AI9">
            <v>0.27279999999999999</v>
          </cell>
          <cell r="AJ9">
            <v>0.27279999999999999</v>
          </cell>
          <cell r="AK9">
            <v>0.27279999999999999</v>
          </cell>
          <cell r="AL9">
            <v>0.27279999999999999</v>
          </cell>
          <cell r="AM9">
            <v>0.27279999999999999</v>
          </cell>
          <cell r="AN9">
            <v>0.27279999999999999</v>
          </cell>
          <cell r="AO9">
            <v>0.27279999999999999</v>
          </cell>
          <cell r="AP9">
            <v>0.27279999999999999</v>
          </cell>
          <cell r="AQ9">
            <v>0.27279999999999999</v>
          </cell>
          <cell r="AR9">
            <v>0.27279999999999999</v>
          </cell>
          <cell r="AS9">
            <v>0.27279999999999999</v>
          </cell>
          <cell r="AT9">
            <v>0.27279999999999999</v>
          </cell>
          <cell r="AU9">
            <v>0.27279999999999999</v>
          </cell>
          <cell r="AV9">
            <v>0.27279999999999999</v>
          </cell>
          <cell r="AW9">
            <v>0.27279999999999999</v>
          </cell>
          <cell r="AX9">
            <v>0.27279999999999999</v>
          </cell>
          <cell r="AY9">
            <v>0.27279999999999999</v>
          </cell>
          <cell r="AZ9">
            <v>0.27279999999999999</v>
          </cell>
          <cell r="BA9">
            <v>0.27279999999999999</v>
          </cell>
          <cell r="BB9">
            <v>0.27279999999999999</v>
          </cell>
          <cell r="BC9">
            <v>0.27279999999999999</v>
          </cell>
          <cell r="BD9">
            <v>0.27279999999999999</v>
          </cell>
          <cell r="BE9">
            <v>0.27279999999999999</v>
          </cell>
          <cell r="BF9">
            <v>0.27279999999999999</v>
          </cell>
          <cell r="BG9">
            <v>0.27279999999999999</v>
          </cell>
          <cell r="BH9">
            <v>0.27279999999999999</v>
          </cell>
          <cell r="BI9">
            <v>0.27279999999999999</v>
          </cell>
          <cell r="BJ9">
            <v>0.27279999999999999</v>
          </cell>
          <cell r="BK9">
            <v>0.27279999999999999</v>
          </cell>
          <cell r="BL9">
            <v>0.27279999999999999</v>
          </cell>
        </row>
        <row r="10">
          <cell r="A10" t="str">
            <v>RS-T-T5</v>
          </cell>
          <cell r="B10" t="str">
            <v>Rider STA</v>
          </cell>
          <cell r="C10" t="str">
            <v>Residential State Tax Adjustment Surcharge</v>
          </cell>
          <cell r="E10">
            <v>-4.3E-3</v>
          </cell>
          <cell r="F10">
            <v>-4.3E-3</v>
          </cell>
          <cell r="G10">
            <v>-4.3E-3</v>
          </cell>
          <cell r="H10">
            <v>-4.3E-3</v>
          </cell>
          <cell r="I10">
            <v>-4.3E-3</v>
          </cell>
          <cell r="J10">
            <v>-4.3E-3</v>
          </cell>
          <cell r="K10">
            <v>-4.3E-3</v>
          </cell>
          <cell r="L10">
            <v>-4.3E-3</v>
          </cell>
          <cell r="M10">
            <v>-4.3E-3</v>
          </cell>
          <cell r="N10">
            <v>-4.3E-3</v>
          </cell>
          <cell r="O10">
            <v>-4.3E-3</v>
          </cell>
          <cell r="P10">
            <v>-4.3E-3</v>
          </cell>
          <cell r="Q10">
            <v>-4.3E-3</v>
          </cell>
          <cell r="R10">
            <v>-4.3E-3</v>
          </cell>
          <cell r="S10">
            <v>-4.3E-3</v>
          </cell>
          <cell r="T10">
            <v>-4.3E-3</v>
          </cell>
          <cell r="U10">
            <v>-4.3E-3</v>
          </cell>
          <cell r="V10">
            <v>-4.3E-3</v>
          </cell>
          <cell r="W10">
            <v>-4.3E-3</v>
          </cell>
          <cell r="X10">
            <v>-4.3E-3</v>
          </cell>
          <cell r="Y10">
            <v>-4.3E-3</v>
          </cell>
          <cell r="Z10">
            <v>-4.3E-3</v>
          </cell>
          <cell r="AA10">
            <v>-4.3E-3</v>
          </cell>
          <cell r="AB10">
            <v>-4.3E-3</v>
          </cell>
          <cell r="AC10">
            <v>-4.3E-3</v>
          </cell>
          <cell r="AD10">
            <v>-4.3E-3</v>
          </cell>
          <cell r="AE10">
            <v>-4.3E-3</v>
          </cell>
          <cell r="AF10">
            <v>-4.3E-3</v>
          </cell>
          <cell r="AG10">
            <v>-4.3E-3</v>
          </cell>
          <cell r="AH10">
            <v>-4.3E-3</v>
          </cell>
          <cell r="AI10">
            <v>-4.3E-3</v>
          </cell>
          <cell r="AJ10">
            <v>-4.3E-3</v>
          </cell>
          <cell r="AK10">
            <v>-4.3E-3</v>
          </cell>
          <cell r="AL10">
            <v>-4.3E-3</v>
          </cell>
          <cell r="AM10">
            <v>-4.3E-3</v>
          </cell>
          <cell r="AN10">
            <v>-4.3E-3</v>
          </cell>
          <cell r="AO10">
            <v>-4.3E-3</v>
          </cell>
          <cell r="AP10">
            <v>-4.3E-3</v>
          </cell>
          <cell r="AQ10">
            <v>-4.3E-3</v>
          </cell>
          <cell r="AR10">
            <v>-4.3E-3</v>
          </cell>
          <cell r="AS10">
            <v>-4.3E-3</v>
          </cell>
          <cell r="AT10">
            <v>-4.3E-3</v>
          </cell>
          <cell r="AU10">
            <v>-4.3E-3</v>
          </cell>
          <cell r="AV10">
            <v>-4.3E-3</v>
          </cell>
          <cell r="AW10">
            <v>-4.3E-3</v>
          </cell>
          <cell r="AX10">
            <v>-4.3E-3</v>
          </cell>
          <cell r="AY10">
            <v>-4.3E-3</v>
          </cell>
          <cell r="AZ10">
            <v>-4.3E-3</v>
          </cell>
          <cell r="BA10">
            <v>-4.3E-3</v>
          </cell>
          <cell r="BB10">
            <v>-4.3E-3</v>
          </cell>
          <cell r="BC10">
            <v>-4.3E-3</v>
          </cell>
          <cell r="BD10">
            <v>-4.3E-3</v>
          </cell>
          <cell r="BE10">
            <v>-4.3E-3</v>
          </cell>
          <cell r="BF10">
            <v>-4.3E-3</v>
          </cell>
          <cell r="BG10">
            <v>-4.3E-3</v>
          </cell>
          <cell r="BH10">
            <v>-4.3E-3</v>
          </cell>
          <cell r="BI10">
            <v>-4.3E-3</v>
          </cell>
          <cell r="BJ10">
            <v>-4.3E-3</v>
          </cell>
          <cell r="BK10">
            <v>-4.3E-3</v>
          </cell>
          <cell r="BL10">
            <v>-4.3E-3</v>
          </cell>
        </row>
        <row r="12"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 t="e">
            <v>#REF!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  <cell r="AQ12" t="e">
            <v>#REF!</v>
          </cell>
          <cell r="AR12" t="e">
            <v>#REF!</v>
          </cell>
          <cell r="AS12" t="e">
            <v>#REF!</v>
          </cell>
          <cell r="AT12" t="e">
            <v>#REF!</v>
          </cell>
          <cell r="AU12" t="e">
            <v>#REF!</v>
          </cell>
          <cell r="AV12" t="e">
            <v>#REF!</v>
          </cell>
          <cell r="AW12" t="e">
            <v>#REF!</v>
          </cell>
          <cell r="AX12" t="e">
            <v>#REF!</v>
          </cell>
          <cell r="AY12" t="e">
            <v>#REF!</v>
          </cell>
          <cell r="AZ12" t="e">
            <v>#REF!</v>
          </cell>
          <cell r="BA12" t="e">
            <v>#REF!</v>
          </cell>
          <cell r="BB12" t="e">
            <v>#REF!</v>
          </cell>
          <cell r="BC12" t="e">
            <v>#REF!</v>
          </cell>
          <cell r="BD12" t="e">
            <v>#REF!</v>
          </cell>
          <cell r="BE12" t="e">
            <v>#REF!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</row>
        <row r="13"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  <cell r="AQ13" t="e">
            <v>#REF!</v>
          </cell>
          <cell r="AR13" t="e">
            <v>#REF!</v>
          </cell>
          <cell r="AS13" t="e">
            <v>#REF!</v>
          </cell>
          <cell r="AT13" t="e">
            <v>#REF!</v>
          </cell>
          <cell r="AU13" t="e">
            <v>#REF!</v>
          </cell>
          <cell r="AV13" t="e">
            <v>#REF!</v>
          </cell>
          <cell r="AW13" t="e">
            <v>#REF!</v>
          </cell>
          <cell r="AX13" t="e">
            <v>#REF!</v>
          </cell>
          <cell r="AY13" t="e">
            <v>#REF!</v>
          </cell>
          <cell r="AZ13" t="e">
            <v>#REF!</v>
          </cell>
          <cell r="BA13" t="e">
            <v>#REF!</v>
          </cell>
          <cell r="BB13" t="e">
            <v>#REF!</v>
          </cell>
          <cell r="BC13" t="e">
            <v>#REF!</v>
          </cell>
          <cell r="BD13" t="e">
            <v>#REF!</v>
          </cell>
          <cell r="BE13" t="e">
            <v>#REF!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</row>
        <row r="15">
          <cell r="A15" t="str">
            <v>GSS-T-T1</v>
          </cell>
          <cell r="B15" t="str">
            <v>Cust Charge Blk1</v>
          </cell>
          <cell r="C15" t="str">
            <v>General Service Small Customer Charge - Block 1 (&lt; 180 Mcf)</v>
          </cell>
          <cell r="E15">
            <v>28</v>
          </cell>
          <cell r="F15">
            <v>28</v>
          </cell>
          <cell r="G15">
            <v>28</v>
          </cell>
          <cell r="H15">
            <v>28</v>
          </cell>
          <cell r="I15">
            <v>28</v>
          </cell>
          <cell r="J15">
            <v>28</v>
          </cell>
          <cell r="K15">
            <v>28</v>
          </cell>
          <cell r="L15">
            <v>28</v>
          </cell>
          <cell r="M15">
            <v>28</v>
          </cell>
          <cell r="N15">
            <v>28</v>
          </cell>
          <cell r="O15">
            <v>28</v>
          </cell>
          <cell r="P15">
            <v>28</v>
          </cell>
          <cell r="Q15">
            <v>28</v>
          </cell>
          <cell r="R15">
            <v>28</v>
          </cell>
          <cell r="S15">
            <v>28</v>
          </cell>
          <cell r="T15">
            <v>28</v>
          </cell>
          <cell r="U15">
            <v>28</v>
          </cell>
          <cell r="V15">
            <v>28</v>
          </cell>
          <cell r="W15">
            <v>28</v>
          </cell>
          <cell r="X15">
            <v>28</v>
          </cell>
          <cell r="Y15">
            <v>28</v>
          </cell>
          <cell r="Z15">
            <v>28</v>
          </cell>
          <cell r="AA15">
            <v>28</v>
          </cell>
          <cell r="AB15">
            <v>28</v>
          </cell>
          <cell r="AC15">
            <v>28</v>
          </cell>
          <cell r="AD15">
            <v>28</v>
          </cell>
          <cell r="AE15">
            <v>28</v>
          </cell>
          <cell r="AF15">
            <v>28</v>
          </cell>
          <cell r="AG15">
            <v>28</v>
          </cell>
          <cell r="AH15">
            <v>28</v>
          </cell>
          <cell r="AI15">
            <v>28</v>
          </cell>
          <cell r="AJ15">
            <v>28</v>
          </cell>
          <cell r="AK15">
            <v>28</v>
          </cell>
          <cell r="AL15">
            <v>28</v>
          </cell>
          <cell r="AM15">
            <v>28</v>
          </cell>
          <cell r="AN15">
            <v>28</v>
          </cell>
          <cell r="AO15">
            <v>28</v>
          </cell>
          <cell r="AP15">
            <v>28</v>
          </cell>
          <cell r="AQ15">
            <v>28</v>
          </cell>
          <cell r="AR15">
            <v>28</v>
          </cell>
          <cell r="AS15">
            <v>28</v>
          </cell>
          <cell r="AT15">
            <v>28</v>
          </cell>
          <cell r="AU15">
            <v>28</v>
          </cell>
          <cell r="AV15">
            <v>28</v>
          </cell>
          <cell r="AW15">
            <v>28</v>
          </cell>
          <cell r="AX15">
            <v>28</v>
          </cell>
          <cell r="AY15">
            <v>28</v>
          </cell>
          <cell r="AZ15">
            <v>28</v>
          </cell>
          <cell r="BA15">
            <v>28</v>
          </cell>
          <cell r="BB15">
            <v>28</v>
          </cell>
          <cell r="BC15">
            <v>28</v>
          </cell>
          <cell r="BD15">
            <v>28</v>
          </cell>
          <cell r="BE15">
            <v>28</v>
          </cell>
          <cell r="BF15">
            <v>28</v>
          </cell>
          <cell r="BG15">
            <v>28</v>
          </cell>
          <cell r="BH15">
            <v>28</v>
          </cell>
          <cell r="BI15">
            <v>28</v>
          </cell>
          <cell r="BJ15">
            <v>28</v>
          </cell>
          <cell r="BK15">
            <v>28</v>
          </cell>
          <cell r="BL15">
            <v>28</v>
          </cell>
        </row>
        <row r="16">
          <cell r="A16" t="str">
            <v>GSS-T-T2</v>
          </cell>
          <cell r="B16" t="str">
            <v>Cust Charge Blk2</v>
          </cell>
          <cell r="C16" t="str">
            <v>General Service Small Customer Charge - Block 2 (180 - 6,000 Mcf)</v>
          </cell>
          <cell r="E16">
            <v>60</v>
          </cell>
          <cell r="F16">
            <v>60</v>
          </cell>
          <cell r="G16">
            <v>60</v>
          </cell>
          <cell r="H16">
            <v>60</v>
          </cell>
          <cell r="I16">
            <v>60</v>
          </cell>
          <cell r="J16">
            <v>60</v>
          </cell>
          <cell r="K16">
            <v>60</v>
          </cell>
          <cell r="L16">
            <v>60</v>
          </cell>
          <cell r="M16">
            <v>60</v>
          </cell>
          <cell r="N16">
            <v>60</v>
          </cell>
          <cell r="O16">
            <v>60</v>
          </cell>
          <cell r="P16">
            <v>60</v>
          </cell>
          <cell r="Q16">
            <v>60</v>
          </cell>
          <cell r="R16">
            <v>60</v>
          </cell>
          <cell r="S16">
            <v>60</v>
          </cell>
          <cell r="T16">
            <v>60</v>
          </cell>
          <cell r="U16">
            <v>60</v>
          </cell>
          <cell r="V16">
            <v>60</v>
          </cell>
          <cell r="W16">
            <v>60</v>
          </cell>
          <cell r="X16">
            <v>60</v>
          </cell>
          <cell r="Y16">
            <v>60</v>
          </cell>
          <cell r="Z16">
            <v>60</v>
          </cell>
          <cell r="AA16">
            <v>60</v>
          </cell>
          <cell r="AB16">
            <v>60</v>
          </cell>
          <cell r="AC16">
            <v>60</v>
          </cell>
          <cell r="AD16">
            <v>60</v>
          </cell>
          <cell r="AE16">
            <v>60</v>
          </cell>
          <cell r="AF16">
            <v>60</v>
          </cell>
          <cell r="AG16">
            <v>60</v>
          </cell>
          <cell r="AH16">
            <v>60</v>
          </cell>
          <cell r="AI16">
            <v>60</v>
          </cell>
          <cell r="AJ16">
            <v>60</v>
          </cell>
          <cell r="AK16">
            <v>60</v>
          </cell>
          <cell r="AL16">
            <v>60</v>
          </cell>
          <cell r="AM16">
            <v>60</v>
          </cell>
          <cell r="AN16">
            <v>60</v>
          </cell>
          <cell r="AO16">
            <v>60</v>
          </cell>
          <cell r="AP16">
            <v>60</v>
          </cell>
          <cell r="AQ16">
            <v>60</v>
          </cell>
          <cell r="AR16">
            <v>60</v>
          </cell>
          <cell r="AS16">
            <v>60</v>
          </cell>
          <cell r="AT16">
            <v>60</v>
          </cell>
          <cell r="AU16">
            <v>60</v>
          </cell>
          <cell r="AV16">
            <v>60</v>
          </cell>
          <cell r="AW16">
            <v>60</v>
          </cell>
          <cell r="AX16">
            <v>60</v>
          </cell>
          <cell r="AY16">
            <v>60</v>
          </cell>
          <cell r="AZ16">
            <v>60</v>
          </cell>
          <cell r="BA16">
            <v>60</v>
          </cell>
          <cell r="BB16">
            <v>60</v>
          </cell>
          <cell r="BC16">
            <v>60</v>
          </cell>
          <cell r="BD16">
            <v>60</v>
          </cell>
          <cell r="BE16">
            <v>60</v>
          </cell>
          <cell r="BF16">
            <v>60</v>
          </cell>
          <cell r="BG16">
            <v>60</v>
          </cell>
          <cell r="BH16">
            <v>60</v>
          </cell>
          <cell r="BI16">
            <v>60</v>
          </cell>
          <cell r="BJ16">
            <v>60</v>
          </cell>
          <cell r="BK16">
            <v>60</v>
          </cell>
          <cell r="BL16">
            <v>60</v>
          </cell>
        </row>
        <row r="17">
          <cell r="A17" t="str">
            <v>GSS-T-T3</v>
          </cell>
          <cell r="B17" t="str">
            <v>Del Charge</v>
          </cell>
          <cell r="C17" t="str">
            <v>General Service Small Delivery Charge</v>
          </cell>
          <cell r="E17">
            <v>4.3320999999999996</v>
          </cell>
          <cell r="F17">
            <v>4.3320999999999996</v>
          </cell>
          <cell r="G17">
            <v>4.3320999999999996</v>
          </cell>
          <cell r="H17">
            <v>4.3320999999999996</v>
          </cell>
          <cell r="I17">
            <v>4.3320999999999996</v>
          </cell>
          <cell r="J17">
            <v>4.3320999999999996</v>
          </cell>
          <cell r="K17">
            <v>4.3320999999999996</v>
          </cell>
          <cell r="L17">
            <v>4.3320999999999996</v>
          </cell>
          <cell r="M17">
            <v>4.3320999999999996</v>
          </cell>
          <cell r="N17">
            <v>4.3320999999999996</v>
          </cell>
          <cell r="O17">
            <v>4.3320999999999996</v>
          </cell>
          <cell r="P17">
            <v>4.3320999999999996</v>
          </cell>
          <cell r="Q17">
            <v>4.3320999999999996</v>
          </cell>
          <cell r="R17">
            <v>4.3320999999999996</v>
          </cell>
          <cell r="S17">
            <v>4.3320999999999996</v>
          </cell>
          <cell r="T17">
            <v>4.3320999999999996</v>
          </cell>
          <cell r="U17">
            <v>4.3320999999999996</v>
          </cell>
          <cell r="V17">
            <v>4.3320999999999996</v>
          </cell>
          <cell r="W17">
            <v>4.3320999999999996</v>
          </cell>
          <cell r="X17">
            <v>4.3320999999999996</v>
          </cell>
          <cell r="Y17">
            <v>4.3320999999999996</v>
          </cell>
          <cell r="Z17">
            <v>4.3320999999999996</v>
          </cell>
          <cell r="AA17">
            <v>4.3320999999999996</v>
          </cell>
          <cell r="AB17">
            <v>4.3320999999999996</v>
          </cell>
          <cell r="AC17">
            <v>4.3320999999999996</v>
          </cell>
          <cell r="AD17">
            <v>4.3320999999999996</v>
          </cell>
          <cell r="AE17">
            <v>4.3320999999999996</v>
          </cell>
          <cell r="AF17">
            <v>4.3320999999999996</v>
          </cell>
          <cell r="AG17">
            <v>4.3320999999999996</v>
          </cell>
          <cell r="AH17">
            <v>4.3320999999999996</v>
          </cell>
          <cell r="AI17">
            <v>4.3320999999999996</v>
          </cell>
          <cell r="AJ17">
            <v>4.3320999999999996</v>
          </cell>
          <cell r="AK17">
            <v>4.3320999999999996</v>
          </cell>
          <cell r="AL17">
            <v>4.3320999999999996</v>
          </cell>
          <cell r="AM17">
            <v>4.3320999999999996</v>
          </cell>
          <cell r="AN17">
            <v>4.3320999999999996</v>
          </cell>
          <cell r="AO17">
            <v>4.3320999999999996</v>
          </cell>
          <cell r="AP17">
            <v>4.3320999999999996</v>
          </cell>
          <cell r="AQ17">
            <v>4.3320999999999996</v>
          </cell>
          <cell r="AR17">
            <v>4.3320999999999996</v>
          </cell>
          <cell r="AS17">
            <v>4.3320999999999996</v>
          </cell>
          <cell r="AT17">
            <v>4.3320999999999996</v>
          </cell>
          <cell r="AU17">
            <v>4.3320999999999996</v>
          </cell>
          <cell r="AV17">
            <v>4.3320999999999996</v>
          </cell>
          <cell r="AW17">
            <v>4.3320999999999996</v>
          </cell>
          <cell r="AX17">
            <v>4.3320999999999996</v>
          </cell>
          <cell r="AY17">
            <v>4.3320999999999996</v>
          </cell>
          <cell r="AZ17">
            <v>4.3320999999999996</v>
          </cell>
          <cell r="BA17">
            <v>4.3320999999999996</v>
          </cell>
          <cell r="BB17">
            <v>4.3320999999999996</v>
          </cell>
          <cell r="BC17">
            <v>4.3320999999999996</v>
          </cell>
          <cell r="BD17">
            <v>4.3320999999999996</v>
          </cell>
          <cell r="BE17">
            <v>4.3320999999999996</v>
          </cell>
          <cell r="BF17">
            <v>4.3320999999999996</v>
          </cell>
          <cell r="BG17">
            <v>4.3320999999999996</v>
          </cell>
          <cell r="BH17">
            <v>4.3320999999999996</v>
          </cell>
          <cell r="BI17">
            <v>4.3320999999999996</v>
          </cell>
          <cell r="BJ17">
            <v>4.3320999999999996</v>
          </cell>
          <cell r="BK17">
            <v>4.3320999999999996</v>
          </cell>
          <cell r="BL17">
            <v>4.3320999999999996</v>
          </cell>
        </row>
        <row r="18">
          <cell r="A18" t="str">
            <v>GSS-T-T4</v>
          </cell>
          <cell r="B18" t="str">
            <v>Del Charge Comp</v>
          </cell>
          <cell r="C18" t="str">
            <v>General Service Small Delivery Charge - Competitive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A19" t="str">
            <v>GSS-T-T5</v>
          </cell>
          <cell r="B19" t="str">
            <v>BB&amp;A Charge</v>
          </cell>
          <cell r="C19" t="str">
            <v>General Service Small Balancing Service Charge</v>
          </cell>
          <cell r="E19">
            <v>0.95960000000000001</v>
          </cell>
          <cell r="F19">
            <v>0.95960000000000001</v>
          </cell>
          <cell r="G19">
            <v>0.95960000000000001</v>
          </cell>
          <cell r="H19">
            <v>0.95960000000000001</v>
          </cell>
          <cell r="I19">
            <v>0.95960000000000001</v>
          </cell>
          <cell r="J19">
            <v>0.95960000000000001</v>
          </cell>
          <cell r="K19">
            <v>0.95960000000000001</v>
          </cell>
          <cell r="L19">
            <v>0.95960000000000001</v>
          </cell>
          <cell r="M19">
            <v>0.95960000000000001</v>
          </cell>
          <cell r="N19">
            <v>0.95960000000000001</v>
          </cell>
          <cell r="O19">
            <v>0.95960000000000001</v>
          </cell>
          <cell r="P19">
            <v>0.95960000000000001</v>
          </cell>
          <cell r="Q19">
            <v>0.95960000000000001</v>
          </cell>
          <cell r="R19">
            <v>0.95960000000000001</v>
          </cell>
          <cell r="S19">
            <v>0.95960000000000001</v>
          </cell>
          <cell r="T19">
            <v>0.95960000000000001</v>
          </cell>
          <cell r="U19">
            <v>0.95960000000000001</v>
          </cell>
          <cell r="V19">
            <v>0.95960000000000001</v>
          </cell>
          <cell r="W19">
            <v>0.95960000000000001</v>
          </cell>
          <cell r="X19">
            <v>0.95960000000000001</v>
          </cell>
          <cell r="Y19">
            <v>0.95960000000000001</v>
          </cell>
          <cell r="Z19">
            <v>0.95960000000000001</v>
          </cell>
          <cell r="AA19">
            <v>0.95960000000000001</v>
          </cell>
          <cell r="AB19">
            <v>0.95960000000000001</v>
          </cell>
          <cell r="AC19">
            <v>0.95960000000000001</v>
          </cell>
          <cell r="AD19">
            <v>0.95960000000000001</v>
          </cell>
          <cell r="AE19">
            <v>0.95960000000000001</v>
          </cell>
          <cell r="AF19">
            <v>0.95960000000000001</v>
          </cell>
          <cell r="AG19">
            <v>0.95960000000000001</v>
          </cell>
          <cell r="AH19">
            <v>0.95960000000000001</v>
          </cell>
          <cell r="AI19">
            <v>0.95960000000000001</v>
          </cell>
          <cell r="AJ19">
            <v>0.95960000000000001</v>
          </cell>
          <cell r="AK19">
            <v>0.95960000000000001</v>
          </cell>
          <cell r="AL19">
            <v>0.95960000000000001</v>
          </cell>
          <cell r="AM19">
            <v>0.95960000000000001</v>
          </cell>
          <cell r="AN19">
            <v>0.95960000000000001</v>
          </cell>
          <cell r="AO19">
            <v>0.95960000000000001</v>
          </cell>
          <cell r="AP19">
            <v>0.95960000000000001</v>
          </cell>
          <cell r="AQ19">
            <v>0.95960000000000001</v>
          </cell>
          <cell r="AR19">
            <v>0.95960000000000001</v>
          </cell>
          <cell r="AS19">
            <v>0.95960000000000001</v>
          </cell>
          <cell r="AT19">
            <v>0.95960000000000001</v>
          </cell>
          <cell r="AU19">
            <v>0.95960000000000001</v>
          </cell>
          <cell r="AV19">
            <v>0.95960000000000001</v>
          </cell>
          <cell r="AW19">
            <v>0.95960000000000001</v>
          </cell>
          <cell r="AX19">
            <v>0.95960000000000001</v>
          </cell>
          <cell r="AY19">
            <v>0.95960000000000001</v>
          </cell>
          <cell r="AZ19">
            <v>0.95960000000000001</v>
          </cell>
          <cell r="BA19">
            <v>0.95960000000000001</v>
          </cell>
          <cell r="BB19">
            <v>0.95960000000000001</v>
          </cell>
          <cell r="BC19">
            <v>0.95960000000000001</v>
          </cell>
          <cell r="BD19">
            <v>0.95960000000000001</v>
          </cell>
          <cell r="BE19">
            <v>0.95960000000000001</v>
          </cell>
          <cell r="BF19">
            <v>0.95960000000000001</v>
          </cell>
          <cell r="BG19">
            <v>0.95960000000000001</v>
          </cell>
          <cell r="BH19">
            <v>0.95960000000000001</v>
          </cell>
          <cell r="BI19">
            <v>0.95960000000000001</v>
          </cell>
          <cell r="BJ19">
            <v>0.95960000000000001</v>
          </cell>
          <cell r="BK19">
            <v>0.95960000000000001</v>
          </cell>
          <cell r="BL19">
            <v>0.95960000000000001</v>
          </cell>
        </row>
        <row r="20">
          <cell r="A20" t="str">
            <v>GSS-T-T6</v>
          </cell>
          <cell r="B20" t="str">
            <v>Rider STA</v>
          </cell>
          <cell r="C20" t="str">
            <v>General Service Small State Tax Adjustment Surcharge</v>
          </cell>
          <cell r="E20">
            <v>-4.3E-3</v>
          </cell>
          <cell r="F20">
            <v>-4.3E-3</v>
          </cell>
          <cell r="G20">
            <v>-4.3E-3</v>
          </cell>
          <cell r="H20">
            <v>-4.3E-3</v>
          </cell>
          <cell r="I20">
            <v>-4.3E-3</v>
          </cell>
          <cell r="J20">
            <v>-4.3E-3</v>
          </cell>
          <cell r="K20">
            <v>-4.3E-3</v>
          </cell>
          <cell r="L20">
            <v>-4.3E-3</v>
          </cell>
          <cell r="M20">
            <v>-4.3E-3</v>
          </cell>
          <cell r="N20">
            <v>-4.3E-3</v>
          </cell>
          <cell r="O20">
            <v>-4.3E-3</v>
          </cell>
          <cell r="P20">
            <v>-4.3E-3</v>
          </cell>
          <cell r="Q20">
            <v>-4.3E-3</v>
          </cell>
          <cell r="R20">
            <v>-4.3E-3</v>
          </cell>
          <cell r="S20">
            <v>-4.3E-3</v>
          </cell>
          <cell r="T20">
            <v>-4.3E-3</v>
          </cell>
          <cell r="U20">
            <v>-4.3E-3</v>
          </cell>
          <cell r="V20">
            <v>-4.3E-3</v>
          </cell>
          <cell r="W20">
            <v>-4.3E-3</v>
          </cell>
          <cell r="X20">
            <v>-4.3E-3</v>
          </cell>
          <cell r="Y20">
            <v>-4.3E-3</v>
          </cell>
          <cell r="Z20">
            <v>-4.3E-3</v>
          </cell>
          <cell r="AA20">
            <v>-4.3E-3</v>
          </cell>
          <cell r="AB20">
            <v>-4.3E-3</v>
          </cell>
          <cell r="AC20">
            <v>-4.3E-3</v>
          </cell>
          <cell r="AD20">
            <v>-4.3E-3</v>
          </cell>
          <cell r="AE20">
            <v>-4.3E-3</v>
          </cell>
          <cell r="AF20">
            <v>-4.3E-3</v>
          </cell>
          <cell r="AG20">
            <v>-4.3E-3</v>
          </cell>
          <cell r="AH20">
            <v>-4.3E-3</v>
          </cell>
          <cell r="AI20">
            <v>-4.3E-3</v>
          </cell>
          <cell r="AJ20">
            <v>-4.3E-3</v>
          </cell>
          <cell r="AK20">
            <v>-4.3E-3</v>
          </cell>
          <cell r="AL20">
            <v>-4.3E-3</v>
          </cell>
          <cell r="AM20">
            <v>-4.3E-3</v>
          </cell>
          <cell r="AN20">
            <v>-4.3E-3</v>
          </cell>
          <cell r="AO20">
            <v>-4.3E-3</v>
          </cell>
          <cell r="AP20">
            <v>-4.3E-3</v>
          </cell>
          <cell r="AQ20">
            <v>-4.3E-3</v>
          </cell>
          <cell r="AR20">
            <v>-4.3E-3</v>
          </cell>
          <cell r="AS20">
            <v>-4.3E-3</v>
          </cell>
          <cell r="AT20">
            <v>-4.3E-3</v>
          </cell>
          <cell r="AU20">
            <v>-4.3E-3</v>
          </cell>
          <cell r="AV20">
            <v>-4.3E-3</v>
          </cell>
          <cell r="AW20">
            <v>-4.3E-3</v>
          </cell>
          <cell r="AX20">
            <v>-4.3E-3</v>
          </cell>
          <cell r="AY20">
            <v>-4.3E-3</v>
          </cell>
          <cell r="AZ20">
            <v>-4.3E-3</v>
          </cell>
          <cell r="BA20">
            <v>-4.3E-3</v>
          </cell>
          <cell r="BB20">
            <v>-4.3E-3</v>
          </cell>
          <cell r="BC20">
            <v>-4.3E-3</v>
          </cell>
          <cell r="BD20">
            <v>-4.3E-3</v>
          </cell>
          <cell r="BE20">
            <v>-4.3E-3</v>
          </cell>
          <cell r="BF20">
            <v>-4.3E-3</v>
          </cell>
          <cell r="BG20">
            <v>-4.3E-3</v>
          </cell>
          <cell r="BH20">
            <v>-4.3E-3</v>
          </cell>
          <cell r="BI20">
            <v>-4.3E-3</v>
          </cell>
          <cell r="BJ20">
            <v>-4.3E-3</v>
          </cell>
          <cell r="BK20">
            <v>-4.3E-3</v>
          </cell>
          <cell r="BL20">
            <v>-4.3E-3</v>
          </cell>
        </row>
        <row r="22">
          <cell r="A22" t="str">
            <v>GSL-T-T1</v>
          </cell>
          <cell r="B22" t="str">
            <v>Cust Charge Blk1</v>
          </cell>
          <cell r="C22" t="str">
            <v>General Service Large Customer Charge - Block 1 (6,001 - 10,000 Mcf)</v>
          </cell>
          <cell r="E22">
            <v>450</v>
          </cell>
          <cell r="F22">
            <v>450</v>
          </cell>
          <cell r="G22">
            <v>450</v>
          </cell>
          <cell r="H22">
            <v>450</v>
          </cell>
          <cell r="I22">
            <v>450</v>
          </cell>
          <cell r="J22">
            <v>450</v>
          </cell>
          <cell r="K22">
            <v>450</v>
          </cell>
          <cell r="L22">
            <v>450</v>
          </cell>
          <cell r="M22">
            <v>450</v>
          </cell>
          <cell r="N22">
            <v>450</v>
          </cell>
          <cell r="O22">
            <v>450</v>
          </cell>
          <cell r="P22">
            <v>450</v>
          </cell>
          <cell r="Q22">
            <v>450</v>
          </cell>
          <cell r="R22">
            <v>450</v>
          </cell>
          <cell r="S22">
            <v>450</v>
          </cell>
          <cell r="T22">
            <v>450</v>
          </cell>
          <cell r="U22">
            <v>450</v>
          </cell>
          <cell r="V22">
            <v>450</v>
          </cell>
          <cell r="W22">
            <v>450</v>
          </cell>
          <cell r="X22">
            <v>450</v>
          </cell>
          <cell r="Y22">
            <v>450</v>
          </cell>
          <cell r="Z22">
            <v>450</v>
          </cell>
          <cell r="AA22">
            <v>450</v>
          </cell>
          <cell r="AB22">
            <v>450</v>
          </cell>
          <cell r="AC22">
            <v>450</v>
          </cell>
          <cell r="AD22">
            <v>450</v>
          </cell>
          <cell r="AE22">
            <v>450</v>
          </cell>
          <cell r="AF22">
            <v>450</v>
          </cell>
          <cell r="AG22">
            <v>450</v>
          </cell>
          <cell r="AH22">
            <v>450</v>
          </cell>
          <cell r="AI22">
            <v>450</v>
          </cell>
          <cell r="AJ22">
            <v>450</v>
          </cell>
          <cell r="AK22">
            <v>450</v>
          </cell>
          <cell r="AL22">
            <v>450</v>
          </cell>
          <cell r="AM22">
            <v>450</v>
          </cell>
          <cell r="AN22">
            <v>450</v>
          </cell>
          <cell r="AO22">
            <v>450</v>
          </cell>
          <cell r="AP22">
            <v>450</v>
          </cell>
          <cell r="AQ22">
            <v>450</v>
          </cell>
          <cell r="AR22">
            <v>450</v>
          </cell>
          <cell r="AS22">
            <v>450</v>
          </cell>
          <cell r="AT22">
            <v>450</v>
          </cell>
          <cell r="AU22">
            <v>450</v>
          </cell>
          <cell r="AV22">
            <v>450</v>
          </cell>
          <cell r="AW22">
            <v>450</v>
          </cell>
          <cell r="AX22">
            <v>450</v>
          </cell>
          <cell r="AY22">
            <v>450</v>
          </cell>
          <cell r="AZ22">
            <v>450</v>
          </cell>
          <cell r="BA22">
            <v>450</v>
          </cell>
          <cell r="BB22">
            <v>450</v>
          </cell>
          <cell r="BC22">
            <v>450</v>
          </cell>
          <cell r="BD22">
            <v>450</v>
          </cell>
          <cell r="BE22">
            <v>450</v>
          </cell>
          <cell r="BF22">
            <v>450</v>
          </cell>
          <cell r="BG22">
            <v>450</v>
          </cell>
          <cell r="BH22">
            <v>450</v>
          </cell>
          <cell r="BI22">
            <v>450</v>
          </cell>
          <cell r="BJ22">
            <v>450</v>
          </cell>
          <cell r="BK22">
            <v>450</v>
          </cell>
          <cell r="BL22">
            <v>450</v>
          </cell>
        </row>
        <row r="23">
          <cell r="A23" t="str">
            <v>GSL-T-T2</v>
          </cell>
          <cell r="B23" t="str">
            <v>Cust Charge Blk2</v>
          </cell>
          <cell r="C23" t="str">
            <v>General Service Large Customer Charge - Block 2 (10,001 - 20,000 Mcf)</v>
          </cell>
          <cell r="E23">
            <v>550</v>
          </cell>
          <cell r="F23">
            <v>550</v>
          </cell>
          <cell r="G23">
            <v>550</v>
          </cell>
          <cell r="H23">
            <v>550</v>
          </cell>
          <cell r="I23">
            <v>550</v>
          </cell>
          <cell r="J23">
            <v>550</v>
          </cell>
          <cell r="K23">
            <v>550</v>
          </cell>
          <cell r="L23">
            <v>550</v>
          </cell>
          <cell r="M23">
            <v>550</v>
          </cell>
          <cell r="N23">
            <v>550</v>
          </cell>
          <cell r="O23">
            <v>550</v>
          </cell>
          <cell r="P23">
            <v>550</v>
          </cell>
          <cell r="Q23">
            <v>550</v>
          </cell>
          <cell r="R23">
            <v>550</v>
          </cell>
          <cell r="S23">
            <v>550</v>
          </cell>
          <cell r="T23">
            <v>550</v>
          </cell>
          <cell r="U23">
            <v>550</v>
          </cell>
          <cell r="V23">
            <v>550</v>
          </cell>
          <cell r="W23">
            <v>550</v>
          </cell>
          <cell r="X23">
            <v>550</v>
          </cell>
          <cell r="Y23">
            <v>550</v>
          </cell>
          <cell r="Z23">
            <v>550</v>
          </cell>
          <cell r="AA23">
            <v>550</v>
          </cell>
          <cell r="AB23">
            <v>550</v>
          </cell>
          <cell r="AC23">
            <v>550</v>
          </cell>
          <cell r="AD23">
            <v>550</v>
          </cell>
          <cell r="AE23">
            <v>550</v>
          </cell>
          <cell r="AF23">
            <v>550</v>
          </cell>
          <cell r="AG23">
            <v>550</v>
          </cell>
          <cell r="AH23">
            <v>550</v>
          </cell>
          <cell r="AI23">
            <v>550</v>
          </cell>
          <cell r="AJ23">
            <v>550</v>
          </cell>
          <cell r="AK23">
            <v>550</v>
          </cell>
          <cell r="AL23">
            <v>550</v>
          </cell>
          <cell r="AM23">
            <v>550</v>
          </cell>
          <cell r="AN23">
            <v>550</v>
          </cell>
          <cell r="AO23">
            <v>550</v>
          </cell>
          <cell r="AP23">
            <v>550</v>
          </cell>
          <cell r="AQ23">
            <v>550</v>
          </cell>
          <cell r="AR23">
            <v>550</v>
          </cell>
          <cell r="AS23">
            <v>550</v>
          </cell>
          <cell r="AT23">
            <v>550</v>
          </cell>
          <cell r="AU23">
            <v>550</v>
          </cell>
          <cell r="AV23">
            <v>550</v>
          </cell>
          <cell r="AW23">
            <v>550</v>
          </cell>
          <cell r="AX23">
            <v>550</v>
          </cell>
          <cell r="AY23">
            <v>550</v>
          </cell>
          <cell r="AZ23">
            <v>550</v>
          </cell>
          <cell r="BA23">
            <v>550</v>
          </cell>
          <cell r="BB23">
            <v>550</v>
          </cell>
          <cell r="BC23">
            <v>550</v>
          </cell>
          <cell r="BD23">
            <v>550</v>
          </cell>
          <cell r="BE23">
            <v>550</v>
          </cell>
          <cell r="BF23">
            <v>550</v>
          </cell>
          <cell r="BG23">
            <v>550</v>
          </cell>
          <cell r="BH23">
            <v>550</v>
          </cell>
          <cell r="BI23">
            <v>550</v>
          </cell>
          <cell r="BJ23">
            <v>550</v>
          </cell>
          <cell r="BK23">
            <v>550</v>
          </cell>
          <cell r="BL23">
            <v>550</v>
          </cell>
        </row>
        <row r="24">
          <cell r="A24" t="str">
            <v>GSL-T-T3</v>
          </cell>
          <cell r="B24" t="str">
            <v>Cust Charge Blk3</v>
          </cell>
          <cell r="C24" t="str">
            <v>General Service Large Customer Charge - Block 3 (&gt; 20,000 Mcf)</v>
          </cell>
          <cell r="E24">
            <v>710</v>
          </cell>
          <cell r="F24">
            <v>710</v>
          </cell>
          <cell r="G24">
            <v>710</v>
          </cell>
          <cell r="H24">
            <v>710</v>
          </cell>
          <cell r="I24">
            <v>710</v>
          </cell>
          <cell r="J24">
            <v>710</v>
          </cell>
          <cell r="K24">
            <v>710</v>
          </cell>
          <cell r="L24">
            <v>710</v>
          </cell>
          <cell r="M24">
            <v>710</v>
          </cell>
          <cell r="N24">
            <v>710</v>
          </cell>
          <cell r="O24">
            <v>710</v>
          </cell>
          <cell r="P24">
            <v>710</v>
          </cell>
          <cell r="Q24">
            <v>710</v>
          </cell>
          <cell r="R24">
            <v>710</v>
          </cell>
          <cell r="S24">
            <v>710</v>
          </cell>
          <cell r="T24">
            <v>710</v>
          </cell>
          <cell r="U24">
            <v>710</v>
          </cell>
          <cell r="V24">
            <v>710</v>
          </cell>
          <cell r="W24">
            <v>710</v>
          </cell>
          <cell r="X24">
            <v>710</v>
          </cell>
          <cell r="Y24">
            <v>710</v>
          </cell>
          <cell r="Z24">
            <v>710</v>
          </cell>
          <cell r="AA24">
            <v>710</v>
          </cell>
          <cell r="AB24">
            <v>710</v>
          </cell>
          <cell r="AC24">
            <v>710</v>
          </cell>
          <cell r="AD24">
            <v>710</v>
          </cell>
          <cell r="AE24">
            <v>710</v>
          </cell>
          <cell r="AF24">
            <v>710</v>
          </cell>
          <cell r="AG24">
            <v>710</v>
          </cell>
          <cell r="AH24">
            <v>710</v>
          </cell>
          <cell r="AI24">
            <v>710</v>
          </cell>
          <cell r="AJ24">
            <v>710</v>
          </cell>
          <cell r="AK24">
            <v>710</v>
          </cell>
          <cell r="AL24">
            <v>710</v>
          </cell>
          <cell r="AM24">
            <v>710</v>
          </cell>
          <cell r="AN24">
            <v>710</v>
          </cell>
          <cell r="AO24">
            <v>710</v>
          </cell>
          <cell r="AP24">
            <v>710</v>
          </cell>
          <cell r="AQ24">
            <v>710</v>
          </cell>
          <cell r="AR24">
            <v>710</v>
          </cell>
          <cell r="AS24">
            <v>710</v>
          </cell>
          <cell r="AT24">
            <v>710</v>
          </cell>
          <cell r="AU24">
            <v>710</v>
          </cell>
          <cell r="AV24">
            <v>710</v>
          </cell>
          <cell r="AW24">
            <v>710</v>
          </cell>
          <cell r="AX24">
            <v>710</v>
          </cell>
          <cell r="AY24">
            <v>710</v>
          </cell>
          <cell r="AZ24">
            <v>710</v>
          </cell>
          <cell r="BA24">
            <v>710</v>
          </cell>
          <cell r="BB24">
            <v>710</v>
          </cell>
          <cell r="BC24">
            <v>710</v>
          </cell>
          <cell r="BD24">
            <v>710</v>
          </cell>
          <cell r="BE24">
            <v>710</v>
          </cell>
          <cell r="BF24">
            <v>710</v>
          </cell>
          <cell r="BG24">
            <v>710</v>
          </cell>
          <cell r="BH24">
            <v>710</v>
          </cell>
          <cell r="BI24">
            <v>710</v>
          </cell>
          <cell r="BJ24">
            <v>710</v>
          </cell>
          <cell r="BK24">
            <v>710</v>
          </cell>
          <cell r="BL24">
            <v>710</v>
          </cell>
        </row>
        <row r="25">
          <cell r="A25" t="str">
            <v>GSL-T-T4</v>
          </cell>
          <cell r="B25" t="str">
            <v>Del Charge</v>
          </cell>
          <cell r="C25" t="str">
            <v>General Service Large Delivery Charge</v>
          </cell>
          <cell r="E25">
            <v>3.4140999999999999</v>
          </cell>
          <cell r="F25">
            <v>3.4140999999999999</v>
          </cell>
          <cell r="G25">
            <v>3.4140999999999999</v>
          </cell>
          <cell r="H25">
            <v>3.4140999999999999</v>
          </cell>
          <cell r="I25">
            <v>3.4140999999999999</v>
          </cell>
          <cell r="J25">
            <v>3.4140999999999999</v>
          </cell>
          <cell r="K25">
            <v>3.4140999999999999</v>
          </cell>
          <cell r="L25">
            <v>3.4140999999999999</v>
          </cell>
          <cell r="M25">
            <v>3.4140999999999999</v>
          </cell>
          <cell r="N25">
            <v>3.4140999999999999</v>
          </cell>
          <cell r="O25">
            <v>3.4140999999999999</v>
          </cell>
          <cell r="P25">
            <v>3.4140999999999999</v>
          </cell>
          <cell r="Q25">
            <v>3.4140999999999999</v>
          </cell>
          <cell r="R25">
            <v>3.4140999999999999</v>
          </cell>
          <cell r="S25">
            <v>3.4140999999999999</v>
          </cell>
          <cell r="T25">
            <v>3.4140999999999999</v>
          </cell>
          <cell r="U25">
            <v>3.4140999999999999</v>
          </cell>
          <cell r="V25">
            <v>3.4140999999999999</v>
          </cell>
          <cell r="W25">
            <v>3.4140999999999999</v>
          </cell>
          <cell r="X25">
            <v>3.4140999999999999</v>
          </cell>
          <cell r="Y25">
            <v>3.4140999999999999</v>
          </cell>
          <cell r="Z25">
            <v>3.4140999999999999</v>
          </cell>
          <cell r="AA25">
            <v>3.4140999999999999</v>
          </cell>
          <cell r="AB25">
            <v>3.4140999999999999</v>
          </cell>
          <cell r="AC25">
            <v>3.4140999999999999</v>
          </cell>
          <cell r="AD25">
            <v>3.4140999999999999</v>
          </cell>
          <cell r="AE25">
            <v>3.4140999999999999</v>
          </cell>
          <cell r="AF25">
            <v>3.4140999999999999</v>
          </cell>
          <cell r="AG25">
            <v>3.4140999999999999</v>
          </cell>
          <cell r="AH25">
            <v>3.4140999999999999</v>
          </cell>
          <cell r="AI25">
            <v>3.4140999999999999</v>
          </cell>
          <cell r="AJ25">
            <v>3.4140999999999999</v>
          </cell>
          <cell r="AK25">
            <v>3.4140999999999999</v>
          </cell>
          <cell r="AL25">
            <v>3.4140999999999999</v>
          </cell>
          <cell r="AM25">
            <v>3.4140999999999999</v>
          </cell>
          <cell r="AN25">
            <v>3.4140999999999999</v>
          </cell>
          <cell r="AO25">
            <v>3.4140999999999999</v>
          </cell>
          <cell r="AP25">
            <v>3.4140999999999999</v>
          </cell>
          <cell r="AQ25">
            <v>3.4140999999999999</v>
          </cell>
          <cell r="AR25">
            <v>3.4140999999999999</v>
          </cell>
          <cell r="AS25">
            <v>3.4140999999999999</v>
          </cell>
          <cell r="AT25">
            <v>3.4140999999999999</v>
          </cell>
          <cell r="AU25">
            <v>3.4140999999999999</v>
          </cell>
          <cell r="AV25">
            <v>3.4140999999999999</v>
          </cell>
          <cell r="AW25">
            <v>3.4140999999999999</v>
          </cell>
          <cell r="AX25">
            <v>3.4140999999999999</v>
          </cell>
          <cell r="AY25">
            <v>3.4140999999999999</v>
          </cell>
          <cell r="AZ25">
            <v>3.4140999999999999</v>
          </cell>
          <cell r="BA25">
            <v>3.4140999999999999</v>
          </cell>
          <cell r="BB25">
            <v>3.4140999999999999</v>
          </cell>
          <cell r="BC25">
            <v>3.4140999999999999</v>
          </cell>
          <cell r="BD25">
            <v>3.4140999999999999</v>
          </cell>
          <cell r="BE25">
            <v>3.4140999999999999</v>
          </cell>
          <cell r="BF25">
            <v>3.4140999999999999</v>
          </cell>
          <cell r="BG25">
            <v>3.4140999999999999</v>
          </cell>
          <cell r="BH25">
            <v>3.4140999999999999</v>
          </cell>
          <cell r="BI25">
            <v>3.4140999999999999</v>
          </cell>
          <cell r="BJ25">
            <v>3.4140999999999999</v>
          </cell>
          <cell r="BK25">
            <v>3.4140999999999999</v>
          </cell>
          <cell r="BL25">
            <v>3.4140999999999999</v>
          </cell>
        </row>
        <row r="26">
          <cell r="A26" t="str">
            <v>GSL-T-T5</v>
          </cell>
          <cell r="B26" t="str">
            <v>Del Charge Comp</v>
          </cell>
          <cell r="C26" t="str">
            <v>General Service Large Delivery Charge - Competitive</v>
          </cell>
          <cell r="E26">
            <v>2.1800636267232236</v>
          </cell>
          <cell r="F26">
            <v>2.1777236842105263</v>
          </cell>
          <cell r="G26">
            <v>2.1813846153846153</v>
          </cell>
          <cell r="H26">
            <v>2.1860377358490566</v>
          </cell>
          <cell r="I26">
            <v>2.1937777777777776</v>
          </cell>
          <cell r="J26">
            <v>2.199425287356322</v>
          </cell>
          <cell r="K26">
            <v>2.1968454258675081</v>
          </cell>
          <cell r="L26">
            <v>2.1962343096234309</v>
          </cell>
          <cell r="M26">
            <v>2.1964285714285716</v>
          </cell>
          <cell r="N26">
            <v>2.1861739130434783</v>
          </cell>
          <cell r="O26">
            <v>2.1804545454545456</v>
          </cell>
          <cell r="P26">
            <v>2.1735000000000002</v>
          </cell>
          <cell r="Q26">
            <v>2.1800636267232236</v>
          </cell>
          <cell r="R26">
            <v>2.1777236842105263</v>
          </cell>
          <cell r="S26">
            <v>2.1813846153846153</v>
          </cell>
          <cell r="T26">
            <v>2.1860377358490566</v>
          </cell>
          <cell r="U26">
            <v>2.1937777777777776</v>
          </cell>
          <cell r="V26">
            <v>2.199425287356322</v>
          </cell>
          <cell r="W26">
            <v>2.1968454258675081</v>
          </cell>
          <cell r="X26">
            <v>2.1962343096234309</v>
          </cell>
          <cell r="Y26">
            <v>2.1964285714285716</v>
          </cell>
          <cell r="Z26">
            <v>2.1861739130434783</v>
          </cell>
          <cell r="AA26">
            <v>2.1804545454545456</v>
          </cell>
          <cell r="AB26">
            <v>2.1735000000000002</v>
          </cell>
          <cell r="AC26">
            <v>2.1800636267232236</v>
          </cell>
          <cell r="AD26">
            <v>2.1777236842105263</v>
          </cell>
          <cell r="AE26">
            <v>2.1813846153846153</v>
          </cell>
          <cell r="AF26">
            <v>2.1860377358490566</v>
          </cell>
          <cell r="AG26">
            <v>2.1937777777777776</v>
          </cell>
          <cell r="AH26">
            <v>2.199425287356322</v>
          </cell>
          <cell r="AI26">
            <v>2.1968454258675081</v>
          </cell>
          <cell r="AJ26">
            <v>2.1962343096234309</v>
          </cell>
          <cell r="AK26">
            <v>2.1964285714285716</v>
          </cell>
          <cell r="AL26">
            <v>2.1861739130434783</v>
          </cell>
          <cell r="AM26">
            <v>2.1804545454545456</v>
          </cell>
          <cell r="AN26">
            <v>2.1735000000000002</v>
          </cell>
          <cell r="AO26">
            <v>2.1800636267232236</v>
          </cell>
          <cell r="AP26">
            <v>2.1777236842105263</v>
          </cell>
          <cell r="AQ26">
            <v>2.1813846153846153</v>
          </cell>
          <cell r="AR26">
            <v>2.1860377358490566</v>
          </cell>
          <cell r="AS26">
            <v>2.1937777777777776</v>
          </cell>
          <cell r="AT26">
            <v>2.199425287356322</v>
          </cell>
          <cell r="AU26">
            <v>2.1968454258675081</v>
          </cell>
          <cell r="AV26">
            <v>2.1962343096234309</v>
          </cell>
          <cell r="AW26">
            <v>2.1964285714285716</v>
          </cell>
          <cell r="AX26">
            <v>2.1861739130434783</v>
          </cell>
          <cell r="AY26">
            <v>2.1804545454545456</v>
          </cell>
          <cell r="AZ26">
            <v>2.1735000000000002</v>
          </cell>
          <cell r="BA26">
            <v>2.1800636267232236</v>
          </cell>
          <cell r="BB26">
            <v>2.1777236842105263</v>
          </cell>
          <cell r="BC26">
            <v>2.1813846153846153</v>
          </cell>
          <cell r="BD26">
            <v>2.1860377358490566</v>
          </cell>
          <cell r="BE26">
            <v>2.1937777777777776</v>
          </cell>
          <cell r="BF26">
            <v>2.199425287356322</v>
          </cell>
          <cell r="BG26">
            <v>2.1968454258675081</v>
          </cell>
          <cell r="BH26">
            <v>2.1962343096234309</v>
          </cell>
          <cell r="BI26">
            <v>2.1964285714285716</v>
          </cell>
          <cell r="BJ26">
            <v>2.1861739130434783</v>
          </cell>
          <cell r="BK26">
            <v>2.1804545454545456</v>
          </cell>
          <cell r="BL26">
            <v>2.1735000000000002</v>
          </cell>
        </row>
        <row r="27">
          <cell r="A27" t="str">
            <v>GSL-T-T6</v>
          </cell>
          <cell r="B27" t="str">
            <v>BB&amp;A Charge</v>
          </cell>
          <cell r="C27" t="str">
            <v>General Service Large Balancing Service Charge</v>
          </cell>
          <cell r="E27">
            <v>0.39879999999999999</v>
          </cell>
          <cell r="F27">
            <v>0.39879999999999999</v>
          </cell>
          <cell r="G27">
            <v>0.39879999999999999</v>
          </cell>
          <cell r="H27">
            <v>0.39879999999999999</v>
          </cell>
          <cell r="I27">
            <v>0.39879999999999999</v>
          </cell>
          <cell r="J27">
            <v>0.39879999999999999</v>
          </cell>
          <cell r="K27">
            <v>0.39879999999999999</v>
          </cell>
          <cell r="L27">
            <v>0.39879999999999999</v>
          </cell>
          <cell r="M27">
            <v>0.39879999999999999</v>
          </cell>
          <cell r="N27">
            <v>0.39879999999999999</v>
          </cell>
          <cell r="O27">
            <v>0.39879999999999999</v>
          </cell>
          <cell r="P27">
            <v>0.39879999999999999</v>
          </cell>
          <cell r="Q27">
            <v>0.39879999999999999</v>
          </cell>
          <cell r="R27">
            <v>0.39879999999999999</v>
          </cell>
          <cell r="S27">
            <v>0.39879999999999999</v>
          </cell>
          <cell r="T27">
            <v>0.39879999999999999</v>
          </cell>
          <cell r="U27">
            <v>0.39879999999999999</v>
          </cell>
          <cell r="V27">
            <v>0.39879999999999999</v>
          </cell>
          <cell r="W27">
            <v>0.39879999999999999</v>
          </cell>
          <cell r="X27">
            <v>0.39879999999999999</v>
          </cell>
          <cell r="Y27">
            <v>0.39879999999999999</v>
          </cell>
          <cell r="Z27">
            <v>0.39879999999999999</v>
          </cell>
          <cell r="AA27">
            <v>0.39879999999999999</v>
          </cell>
          <cell r="AB27">
            <v>0.39879999999999999</v>
          </cell>
          <cell r="AC27">
            <v>0.39879999999999999</v>
          </cell>
          <cell r="AD27">
            <v>0.39879999999999999</v>
          </cell>
          <cell r="AE27">
            <v>0.39879999999999999</v>
          </cell>
          <cell r="AF27">
            <v>0.39879999999999999</v>
          </cell>
          <cell r="AG27">
            <v>0.39879999999999999</v>
          </cell>
          <cell r="AH27">
            <v>0.39879999999999999</v>
          </cell>
          <cell r="AI27">
            <v>0.39879999999999999</v>
          </cell>
          <cell r="AJ27">
            <v>0.39879999999999999</v>
          </cell>
          <cell r="AK27">
            <v>0.39879999999999999</v>
          </cell>
          <cell r="AL27">
            <v>0.39879999999999999</v>
          </cell>
          <cell r="AM27">
            <v>0.39879999999999999</v>
          </cell>
          <cell r="AN27">
            <v>0.39879999999999999</v>
          </cell>
          <cell r="AO27">
            <v>0.39879999999999999</v>
          </cell>
          <cell r="AP27">
            <v>0.39879999999999999</v>
          </cell>
          <cell r="AQ27">
            <v>0.39879999999999999</v>
          </cell>
          <cell r="AR27">
            <v>0.39879999999999999</v>
          </cell>
          <cell r="AS27">
            <v>0.39879999999999999</v>
          </cell>
          <cell r="AT27">
            <v>0.39879999999999999</v>
          </cell>
          <cell r="AU27">
            <v>0.39879999999999999</v>
          </cell>
          <cell r="AV27">
            <v>0.39879999999999999</v>
          </cell>
          <cell r="AW27">
            <v>0.39879999999999999</v>
          </cell>
          <cell r="AX27">
            <v>0.39879999999999999</v>
          </cell>
          <cell r="AY27">
            <v>0.39879999999999999</v>
          </cell>
          <cell r="AZ27">
            <v>0.39879999999999999</v>
          </cell>
          <cell r="BA27">
            <v>0.39879999999999999</v>
          </cell>
          <cell r="BB27">
            <v>0.39879999999999999</v>
          </cell>
          <cell r="BC27">
            <v>0.39879999999999999</v>
          </cell>
          <cell r="BD27">
            <v>0.39879999999999999</v>
          </cell>
          <cell r="BE27">
            <v>0.39879999999999999</v>
          </cell>
          <cell r="BF27">
            <v>0.39879999999999999</v>
          </cell>
          <cell r="BG27">
            <v>0.39879999999999999</v>
          </cell>
          <cell r="BH27">
            <v>0.39879999999999999</v>
          </cell>
          <cell r="BI27">
            <v>0.39879999999999999</v>
          </cell>
          <cell r="BJ27">
            <v>0.39879999999999999</v>
          </cell>
          <cell r="BK27">
            <v>0.39879999999999999</v>
          </cell>
          <cell r="BL27">
            <v>0.39879999999999999</v>
          </cell>
        </row>
        <row r="28">
          <cell r="A28" t="str">
            <v>GSL-T-T7</v>
          </cell>
          <cell r="B28" t="str">
            <v>Rider STA</v>
          </cell>
          <cell r="C28" t="str">
            <v>General Service Large State Tax Adjustment Surcharge</v>
          </cell>
          <cell r="E28">
            <v>-4.3E-3</v>
          </cell>
          <cell r="F28">
            <v>-4.3E-3</v>
          </cell>
          <cell r="G28">
            <v>-4.3E-3</v>
          </cell>
          <cell r="H28">
            <v>-4.3E-3</v>
          </cell>
          <cell r="I28">
            <v>-4.3E-3</v>
          </cell>
          <cell r="J28">
            <v>-4.3E-3</v>
          </cell>
          <cell r="K28">
            <v>-4.3E-3</v>
          </cell>
          <cell r="L28">
            <v>-4.3E-3</v>
          </cell>
          <cell r="M28">
            <v>-4.3E-3</v>
          </cell>
          <cell r="N28">
            <v>-4.3E-3</v>
          </cell>
          <cell r="O28">
            <v>-4.3E-3</v>
          </cell>
          <cell r="P28">
            <v>-4.3E-3</v>
          </cell>
          <cell r="Q28">
            <v>-4.3E-3</v>
          </cell>
          <cell r="R28">
            <v>-4.3E-3</v>
          </cell>
          <cell r="S28">
            <v>-4.3E-3</v>
          </cell>
          <cell r="T28">
            <v>-4.3E-3</v>
          </cell>
          <cell r="U28">
            <v>-4.3E-3</v>
          </cell>
          <cell r="V28">
            <v>-4.3E-3</v>
          </cell>
          <cell r="W28">
            <v>-4.3E-3</v>
          </cell>
          <cell r="X28">
            <v>-4.3E-3</v>
          </cell>
          <cell r="Y28">
            <v>-4.3E-3</v>
          </cell>
          <cell r="Z28">
            <v>-4.3E-3</v>
          </cell>
          <cell r="AA28">
            <v>-4.3E-3</v>
          </cell>
          <cell r="AB28">
            <v>-4.3E-3</v>
          </cell>
          <cell r="AC28">
            <v>-4.3E-3</v>
          </cell>
          <cell r="AD28">
            <v>-4.3E-3</v>
          </cell>
          <cell r="AE28">
            <v>-4.3E-3</v>
          </cell>
          <cell r="AF28">
            <v>-4.3E-3</v>
          </cell>
          <cell r="AG28">
            <v>-4.3E-3</v>
          </cell>
          <cell r="AH28">
            <v>-4.3E-3</v>
          </cell>
          <cell r="AI28">
            <v>-4.3E-3</v>
          </cell>
          <cell r="AJ28">
            <v>-4.3E-3</v>
          </cell>
          <cell r="AK28">
            <v>-4.3E-3</v>
          </cell>
          <cell r="AL28">
            <v>-4.3E-3</v>
          </cell>
          <cell r="AM28">
            <v>-4.3E-3</v>
          </cell>
          <cell r="AN28">
            <v>-4.3E-3</v>
          </cell>
          <cell r="AO28">
            <v>-4.3E-3</v>
          </cell>
          <cell r="AP28">
            <v>-4.3E-3</v>
          </cell>
          <cell r="AQ28">
            <v>-4.3E-3</v>
          </cell>
          <cell r="AR28">
            <v>-4.3E-3</v>
          </cell>
          <cell r="AS28">
            <v>-4.3E-3</v>
          </cell>
          <cell r="AT28">
            <v>-4.3E-3</v>
          </cell>
          <cell r="AU28">
            <v>-4.3E-3</v>
          </cell>
          <cell r="AV28">
            <v>-4.3E-3</v>
          </cell>
          <cell r="AW28">
            <v>-4.3E-3</v>
          </cell>
          <cell r="AX28">
            <v>-4.3E-3</v>
          </cell>
          <cell r="AY28">
            <v>-4.3E-3</v>
          </cell>
          <cell r="AZ28">
            <v>-4.3E-3</v>
          </cell>
          <cell r="BA28">
            <v>-4.3E-3</v>
          </cell>
          <cell r="BB28">
            <v>-4.3E-3</v>
          </cell>
          <cell r="BC28">
            <v>-4.3E-3</v>
          </cell>
          <cell r="BD28">
            <v>-4.3E-3</v>
          </cell>
          <cell r="BE28">
            <v>-4.3E-3</v>
          </cell>
          <cell r="BF28">
            <v>-4.3E-3</v>
          </cell>
          <cell r="BG28">
            <v>-4.3E-3</v>
          </cell>
          <cell r="BH28">
            <v>-4.3E-3</v>
          </cell>
          <cell r="BI28">
            <v>-4.3E-3</v>
          </cell>
          <cell r="BJ28">
            <v>-4.3E-3</v>
          </cell>
          <cell r="BK28">
            <v>-4.3E-3</v>
          </cell>
          <cell r="BL28">
            <v>-4.3E-3</v>
          </cell>
        </row>
        <row r="30">
          <cell r="A30" t="str">
            <v>LGS-T-T1</v>
          </cell>
          <cell r="B30" t="str">
            <v>Cust Charge</v>
          </cell>
          <cell r="C30" t="str">
            <v>Large General Service Customer Charge</v>
          </cell>
          <cell r="E30">
            <v>4000</v>
          </cell>
          <cell r="F30">
            <v>4000</v>
          </cell>
          <cell r="G30">
            <v>4000</v>
          </cell>
          <cell r="H30">
            <v>4000</v>
          </cell>
          <cell r="I30">
            <v>4000</v>
          </cell>
          <cell r="J30">
            <v>4000</v>
          </cell>
          <cell r="K30">
            <v>4000</v>
          </cell>
          <cell r="L30">
            <v>4000</v>
          </cell>
          <cell r="M30">
            <v>4000</v>
          </cell>
          <cell r="N30">
            <v>4000</v>
          </cell>
          <cell r="O30">
            <v>4000</v>
          </cell>
          <cell r="P30">
            <v>4000</v>
          </cell>
          <cell r="Q30">
            <v>4000</v>
          </cell>
          <cell r="R30">
            <v>4000</v>
          </cell>
          <cell r="S30">
            <v>4000</v>
          </cell>
          <cell r="T30">
            <v>4000</v>
          </cell>
          <cell r="U30">
            <v>4000</v>
          </cell>
          <cell r="V30">
            <v>4000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4000</v>
          </cell>
          <cell r="AC30">
            <v>4000</v>
          </cell>
          <cell r="AD30">
            <v>4000</v>
          </cell>
          <cell r="AE30">
            <v>4000</v>
          </cell>
          <cell r="AF30">
            <v>4000</v>
          </cell>
          <cell r="AG30">
            <v>4000</v>
          </cell>
          <cell r="AH30">
            <v>4000</v>
          </cell>
          <cell r="AI30">
            <v>4000</v>
          </cell>
          <cell r="AJ30">
            <v>4000</v>
          </cell>
          <cell r="AK30">
            <v>4000</v>
          </cell>
          <cell r="AL30">
            <v>4000</v>
          </cell>
          <cell r="AM30">
            <v>4000</v>
          </cell>
          <cell r="AN30">
            <v>4000</v>
          </cell>
          <cell r="AO30">
            <v>4000</v>
          </cell>
          <cell r="AP30">
            <v>4000</v>
          </cell>
          <cell r="AQ30">
            <v>4000</v>
          </cell>
          <cell r="AR30">
            <v>4000</v>
          </cell>
          <cell r="AS30">
            <v>4000</v>
          </cell>
          <cell r="AT30">
            <v>4000</v>
          </cell>
          <cell r="AU30">
            <v>4000</v>
          </cell>
          <cell r="AV30">
            <v>4000</v>
          </cell>
          <cell r="AW30">
            <v>4000</v>
          </cell>
          <cell r="AX30">
            <v>4000</v>
          </cell>
          <cell r="AY30">
            <v>4000</v>
          </cell>
          <cell r="AZ30">
            <v>4000</v>
          </cell>
          <cell r="BA30">
            <v>4000</v>
          </cell>
          <cell r="BB30">
            <v>4000</v>
          </cell>
          <cell r="BC30">
            <v>4000</v>
          </cell>
          <cell r="BD30">
            <v>4000</v>
          </cell>
          <cell r="BE30">
            <v>4000</v>
          </cell>
          <cell r="BF30">
            <v>4000</v>
          </cell>
          <cell r="BG30">
            <v>4000</v>
          </cell>
          <cell r="BH30">
            <v>4000</v>
          </cell>
          <cell r="BI30">
            <v>4000</v>
          </cell>
          <cell r="BJ30">
            <v>4000</v>
          </cell>
          <cell r="BK30">
            <v>4000</v>
          </cell>
          <cell r="BL30">
            <v>4000</v>
          </cell>
        </row>
        <row r="31">
          <cell r="A31" t="str">
            <v>LGS-T-T2</v>
          </cell>
          <cell r="B31" t="str">
            <v>Del Charge</v>
          </cell>
          <cell r="C31" t="str">
            <v>Large General Service Delivery Charge</v>
          </cell>
          <cell r="E31">
            <v>0.99880000000000002</v>
          </cell>
          <cell r="F31">
            <v>0.99880000000000002</v>
          </cell>
          <cell r="G31">
            <v>0.99880000000000002</v>
          </cell>
          <cell r="H31">
            <v>0.99880000000000002</v>
          </cell>
          <cell r="I31">
            <v>0.99880000000000002</v>
          </cell>
          <cell r="J31">
            <v>0.99880000000000002</v>
          </cell>
          <cell r="K31">
            <v>0.99880000000000002</v>
          </cell>
          <cell r="L31">
            <v>0.99880000000000002</v>
          </cell>
          <cell r="M31">
            <v>0.99880000000000002</v>
          </cell>
          <cell r="N31">
            <v>0.99880000000000002</v>
          </cell>
          <cell r="O31">
            <v>0.99880000000000002</v>
          </cell>
          <cell r="P31">
            <v>0.99880000000000002</v>
          </cell>
          <cell r="Q31">
            <v>0.99880000000000002</v>
          </cell>
          <cell r="R31">
            <v>0.99880000000000002</v>
          </cell>
          <cell r="S31">
            <v>0.99880000000000002</v>
          </cell>
          <cell r="T31">
            <v>0.99880000000000002</v>
          </cell>
          <cell r="U31">
            <v>0.99880000000000002</v>
          </cell>
          <cell r="V31">
            <v>0.99880000000000002</v>
          </cell>
          <cell r="W31">
            <v>0.99880000000000002</v>
          </cell>
          <cell r="X31">
            <v>0.99880000000000002</v>
          </cell>
          <cell r="Y31">
            <v>0.99880000000000002</v>
          </cell>
          <cell r="Z31">
            <v>0.99880000000000002</v>
          </cell>
          <cell r="AA31">
            <v>0.99880000000000002</v>
          </cell>
          <cell r="AB31">
            <v>0.99880000000000002</v>
          </cell>
          <cell r="AC31">
            <v>0.99880000000000002</v>
          </cell>
          <cell r="AD31">
            <v>0.99880000000000002</v>
          </cell>
          <cell r="AE31">
            <v>0.99880000000000002</v>
          </cell>
          <cell r="AF31">
            <v>0.99880000000000002</v>
          </cell>
          <cell r="AG31">
            <v>0.99880000000000002</v>
          </cell>
          <cell r="AH31">
            <v>0.99880000000000002</v>
          </cell>
          <cell r="AI31">
            <v>0.99880000000000002</v>
          </cell>
          <cell r="AJ31">
            <v>0.99880000000000002</v>
          </cell>
          <cell r="AK31">
            <v>0.99880000000000002</v>
          </cell>
          <cell r="AL31">
            <v>0.99880000000000002</v>
          </cell>
          <cell r="AM31">
            <v>0.99880000000000002</v>
          </cell>
          <cell r="AN31">
            <v>0.99880000000000002</v>
          </cell>
          <cell r="AO31">
            <v>0.99880000000000002</v>
          </cell>
          <cell r="AP31">
            <v>0.99880000000000002</v>
          </cell>
          <cell r="AQ31">
            <v>0.99880000000000002</v>
          </cell>
          <cell r="AR31">
            <v>0.99880000000000002</v>
          </cell>
          <cell r="AS31">
            <v>0.99880000000000002</v>
          </cell>
          <cell r="AT31">
            <v>0.99880000000000002</v>
          </cell>
          <cell r="AU31">
            <v>0.99880000000000002</v>
          </cell>
          <cell r="AV31">
            <v>0.99880000000000002</v>
          </cell>
          <cell r="AW31">
            <v>0.99880000000000002</v>
          </cell>
          <cell r="AX31">
            <v>0.99880000000000002</v>
          </cell>
          <cell r="AY31">
            <v>0.99880000000000002</v>
          </cell>
          <cell r="AZ31">
            <v>0.99880000000000002</v>
          </cell>
          <cell r="BA31">
            <v>0.99880000000000002</v>
          </cell>
          <cell r="BB31">
            <v>0.99880000000000002</v>
          </cell>
          <cell r="BC31">
            <v>0.99880000000000002</v>
          </cell>
          <cell r="BD31">
            <v>0.99880000000000002</v>
          </cell>
          <cell r="BE31">
            <v>0.99880000000000002</v>
          </cell>
          <cell r="BF31">
            <v>0.99880000000000002</v>
          </cell>
          <cell r="BG31">
            <v>0.99880000000000002</v>
          </cell>
          <cell r="BH31">
            <v>0.99880000000000002</v>
          </cell>
          <cell r="BI31">
            <v>0.99880000000000002</v>
          </cell>
          <cell r="BJ31">
            <v>0.99880000000000002</v>
          </cell>
          <cell r="BK31">
            <v>0.99880000000000002</v>
          </cell>
          <cell r="BL31">
            <v>0.99880000000000002</v>
          </cell>
        </row>
        <row r="32">
          <cell r="A32" t="str">
            <v>LGS-T-T3</v>
          </cell>
          <cell r="B32" t="str">
            <v>Del Charge Comp</v>
          </cell>
          <cell r="C32" t="str">
            <v>Large General Service Delivery Charge - Competitive</v>
          </cell>
          <cell r="E32">
            <v>0.55626102292768964</v>
          </cell>
          <cell r="F32">
            <v>0.55722485207100592</v>
          </cell>
          <cell r="G32">
            <v>0.55296934865900382</v>
          </cell>
          <cell r="H32">
            <v>0.56031522468142192</v>
          </cell>
          <cell r="I32">
            <v>0.57031428571428566</v>
          </cell>
          <cell r="J32">
            <v>0.57698901098901101</v>
          </cell>
          <cell r="K32">
            <v>0.58187843137254902</v>
          </cell>
          <cell r="L32">
            <v>0.57408856088560889</v>
          </cell>
          <cell r="M32">
            <v>0.57215384615384612</v>
          </cell>
          <cell r="N32">
            <v>0.57169220055710301</v>
          </cell>
          <cell r="O32">
            <v>0.56119986850756076</v>
          </cell>
          <cell r="P32">
            <v>0.53963898613639549</v>
          </cell>
          <cell r="Q32">
            <v>0.55626102292768964</v>
          </cell>
          <cell r="R32">
            <v>0.55722485207100592</v>
          </cell>
          <cell r="S32">
            <v>0.55296934865900382</v>
          </cell>
          <cell r="T32">
            <v>0.56031522468142192</v>
          </cell>
          <cell r="U32">
            <v>0.57031428571428566</v>
          </cell>
          <cell r="V32">
            <v>0.57698901098901101</v>
          </cell>
          <cell r="W32">
            <v>0.58187843137254902</v>
          </cell>
          <cell r="X32">
            <v>0.57408856088560889</v>
          </cell>
          <cell r="Y32">
            <v>0.57215384615384612</v>
          </cell>
          <cell r="Z32">
            <v>0.57169220055710301</v>
          </cell>
          <cell r="AA32">
            <v>0.56119986850756076</v>
          </cell>
          <cell r="AB32">
            <v>0.53963898613639549</v>
          </cell>
          <cell r="AC32">
            <v>0.55626102292768964</v>
          </cell>
          <cell r="AD32">
            <v>0.55722485207100592</v>
          </cell>
          <cell r="AE32">
            <v>0.55296934865900382</v>
          </cell>
          <cell r="AF32">
            <v>0.56031522468142192</v>
          </cell>
          <cell r="AG32">
            <v>0.57031428571428566</v>
          </cell>
          <cell r="AH32">
            <v>0.57698901098901101</v>
          </cell>
          <cell r="AI32">
            <v>0.58187843137254902</v>
          </cell>
          <cell r="AJ32">
            <v>0.57408856088560889</v>
          </cell>
          <cell r="AK32">
            <v>0.57215384615384612</v>
          </cell>
          <cell r="AL32">
            <v>0.57169220055710301</v>
          </cell>
          <cell r="AM32">
            <v>0.56119986850756076</v>
          </cell>
          <cell r="AN32">
            <v>0.53963898613639549</v>
          </cell>
          <cell r="AO32">
            <v>0.55626102292768964</v>
          </cell>
          <cell r="AP32">
            <v>0.55722485207100592</v>
          </cell>
          <cell r="AQ32">
            <v>0.55296934865900382</v>
          </cell>
          <cell r="AR32">
            <v>0.56031522468142192</v>
          </cell>
          <cell r="AS32">
            <v>0.57031428571428566</v>
          </cell>
          <cell r="AT32">
            <v>0.57698901098901101</v>
          </cell>
          <cell r="AU32">
            <v>0.58187843137254902</v>
          </cell>
          <cell r="AV32">
            <v>0.57408856088560889</v>
          </cell>
          <cell r="AW32">
            <v>0.57215384615384612</v>
          </cell>
          <cell r="AX32">
            <v>0.57169220055710301</v>
          </cell>
          <cell r="AY32">
            <v>0.56119986850756076</v>
          </cell>
          <cell r="AZ32">
            <v>0.53963898613639549</v>
          </cell>
          <cell r="BA32">
            <v>0.55626102292768964</v>
          </cell>
          <cell r="BB32">
            <v>0.55722485207100592</v>
          </cell>
          <cell r="BC32">
            <v>0.55296934865900382</v>
          </cell>
          <cell r="BD32">
            <v>0.56031522468142192</v>
          </cell>
          <cell r="BE32">
            <v>0.57031428571428566</v>
          </cell>
          <cell r="BF32">
            <v>0.57698901098901101</v>
          </cell>
          <cell r="BG32">
            <v>0.58187843137254902</v>
          </cell>
          <cell r="BH32">
            <v>0.57408856088560889</v>
          </cell>
          <cell r="BI32">
            <v>0.57215384615384612</v>
          </cell>
          <cell r="BJ32">
            <v>0.57169220055710301</v>
          </cell>
          <cell r="BK32">
            <v>0.56119986850756076</v>
          </cell>
          <cell r="BL32">
            <v>0.53963898613639549</v>
          </cell>
        </row>
        <row r="33">
          <cell r="A33" t="str">
            <v>LGS-T-T4</v>
          </cell>
          <cell r="B33" t="str">
            <v>BB&amp;A Charge</v>
          </cell>
          <cell r="C33" t="str">
            <v>Large General Service Balancing Service Charge</v>
          </cell>
          <cell r="E33">
            <v>9.2499999999999999E-2</v>
          </cell>
          <cell r="F33">
            <v>9.2499999999999999E-2</v>
          </cell>
          <cell r="G33">
            <v>9.2499999999999999E-2</v>
          </cell>
          <cell r="H33">
            <v>9.2499999999999999E-2</v>
          </cell>
          <cell r="I33">
            <v>9.2499999999999999E-2</v>
          </cell>
          <cell r="J33">
            <v>9.2499999999999999E-2</v>
          </cell>
          <cell r="K33">
            <v>9.2499999999999999E-2</v>
          </cell>
          <cell r="L33">
            <v>9.2499999999999999E-2</v>
          </cell>
          <cell r="M33">
            <v>9.2499999999999999E-2</v>
          </cell>
          <cell r="N33">
            <v>9.2499999999999999E-2</v>
          </cell>
          <cell r="O33">
            <v>9.2499999999999999E-2</v>
          </cell>
          <cell r="P33">
            <v>9.2499999999999999E-2</v>
          </cell>
          <cell r="Q33">
            <v>9.2499999999999999E-2</v>
          </cell>
          <cell r="R33">
            <v>9.2499999999999999E-2</v>
          </cell>
          <cell r="S33">
            <v>9.2499999999999999E-2</v>
          </cell>
          <cell r="T33">
            <v>9.2499999999999999E-2</v>
          </cell>
          <cell r="U33">
            <v>9.2499999999999999E-2</v>
          </cell>
          <cell r="V33">
            <v>9.2499999999999999E-2</v>
          </cell>
          <cell r="W33">
            <v>9.2499999999999999E-2</v>
          </cell>
          <cell r="X33">
            <v>9.2499999999999999E-2</v>
          </cell>
          <cell r="Y33">
            <v>9.2499999999999999E-2</v>
          </cell>
          <cell r="Z33">
            <v>9.2499999999999999E-2</v>
          </cell>
          <cell r="AA33">
            <v>9.2499999999999999E-2</v>
          </cell>
          <cell r="AB33">
            <v>9.2499999999999999E-2</v>
          </cell>
          <cell r="AC33">
            <v>9.2499999999999999E-2</v>
          </cell>
          <cell r="AD33">
            <v>9.2499999999999999E-2</v>
          </cell>
          <cell r="AE33">
            <v>9.2499999999999999E-2</v>
          </cell>
          <cell r="AF33">
            <v>9.2499999999999999E-2</v>
          </cell>
          <cell r="AG33">
            <v>9.2499999999999999E-2</v>
          </cell>
          <cell r="AH33">
            <v>9.2499999999999999E-2</v>
          </cell>
          <cell r="AI33">
            <v>9.2499999999999999E-2</v>
          </cell>
          <cell r="AJ33">
            <v>9.2499999999999999E-2</v>
          </cell>
          <cell r="AK33">
            <v>9.2499999999999999E-2</v>
          </cell>
          <cell r="AL33">
            <v>9.2499999999999999E-2</v>
          </cell>
          <cell r="AM33">
            <v>9.2499999999999999E-2</v>
          </cell>
          <cell r="AN33">
            <v>9.2499999999999999E-2</v>
          </cell>
          <cell r="AO33">
            <v>9.2499999999999999E-2</v>
          </cell>
          <cell r="AP33">
            <v>9.2499999999999999E-2</v>
          </cell>
          <cell r="AQ33">
            <v>9.2499999999999999E-2</v>
          </cell>
          <cell r="AR33">
            <v>9.2499999999999999E-2</v>
          </cell>
          <cell r="AS33">
            <v>9.2499999999999999E-2</v>
          </cell>
          <cell r="AT33">
            <v>9.2499999999999999E-2</v>
          </cell>
          <cell r="AU33">
            <v>9.2499999999999999E-2</v>
          </cell>
          <cell r="AV33">
            <v>9.2499999999999999E-2</v>
          </cell>
          <cell r="AW33">
            <v>9.2499999999999999E-2</v>
          </cell>
          <cell r="AX33">
            <v>9.2499999999999999E-2</v>
          </cell>
          <cell r="AY33">
            <v>9.2499999999999999E-2</v>
          </cell>
          <cell r="AZ33">
            <v>9.2499999999999999E-2</v>
          </cell>
          <cell r="BA33">
            <v>9.2499999999999999E-2</v>
          </cell>
          <cell r="BB33">
            <v>9.2499999999999999E-2</v>
          </cell>
          <cell r="BC33">
            <v>9.2499999999999999E-2</v>
          </cell>
          <cell r="BD33">
            <v>9.2499999999999999E-2</v>
          </cell>
          <cell r="BE33">
            <v>9.2499999999999999E-2</v>
          </cell>
          <cell r="BF33">
            <v>9.2499999999999999E-2</v>
          </cell>
          <cell r="BG33">
            <v>9.2499999999999999E-2</v>
          </cell>
          <cell r="BH33">
            <v>9.2499999999999999E-2</v>
          </cell>
          <cell r="BI33">
            <v>9.2499999999999999E-2</v>
          </cell>
          <cell r="BJ33">
            <v>9.2499999999999999E-2</v>
          </cell>
          <cell r="BK33">
            <v>9.2499999999999999E-2</v>
          </cell>
          <cell r="BL33">
            <v>9.2499999999999999E-2</v>
          </cell>
        </row>
        <row r="34">
          <cell r="A34" t="str">
            <v>LGS-T-T5</v>
          </cell>
          <cell r="B34" t="str">
            <v>Rider STA</v>
          </cell>
          <cell r="C34" t="str">
            <v>Large General Service State Tax Adjustment Surcharge</v>
          </cell>
          <cell r="E34">
            <v>-4.3E-3</v>
          </cell>
          <cell r="F34">
            <v>-4.3E-3</v>
          </cell>
          <cell r="G34">
            <v>-4.3E-3</v>
          </cell>
          <cell r="H34">
            <v>-4.3E-3</v>
          </cell>
          <cell r="I34">
            <v>-4.3E-3</v>
          </cell>
          <cell r="J34">
            <v>-4.3E-3</v>
          </cell>
          <cell r="K34">
            <v>-4.3E-3</v>
          </cell>
          <cell r="L34">
            <v>-4.3E-3</v>
          </cell>
          <cell r="M34">
            <v>-4.3E-3</v>
          </cell>
          <cell r="N34">
            <v>-4.3E-3</v>
          </cell>
          <cell r="O34">
            <v>-4.3E-3</v>
          </cell>
          <cell r="P34">
            <v>-4.3E-3</v>
          </cell>
          <cell r="Q34">
            <v>-4.3E-3</v>
          </cell>
          <cell r="R34">
            <v>-4.3E-3</v>
          </cell>
          <cell r="S34">
            <v>-4.3E-3</v>
          </cell>
          <cell r="T34">
            <v>-4.3E-3</v>
          </cell>
          <cell r="U34">
            <v>-4.3E-3</v>
          </cell>
          <cell r="V34">
            <v>-4.3E-3</v>
          </cell>
          <cell r="W34">
            <v>-4.3E-3</v>
          </cell>
          <cell r="X34">
            <v>-4.3E-3</v>
          </cell>
          <cell r="Y34">
            <v>-4.3E-3</v>
          </cell>
          <cell r="Z34">
            <v>-4.3E-3</v>
          </cell>
          <cell r="AA34">
            <v>-4.3E-3</v>
          </cell>
          <cell r="AB34">
            <v>-4.3E-3</v>
          </cell>
          <cell r="AC34">
            <v>-4.3E-3</v>
          </cell>
          <cell r="AD34">
            <v>-4.3E-3</v>
          </cell>
          <cell r="AE34">
            <v>-4.3E-3</v>
          </cell>
          <cell r="AF34">
            <v>-4.3E-3</v>
          </cell>
          <cell r="AG34">
            <v>-4.3E-3</v>
          </cell>
          <cell r="AH34">
            <v>-4.3E-3</v>
          </cell>
          <cell r="AI34">
            <v>-4.3E-3</v>
          </cell>
          <cell r="AJ34">
            <v>-4.3E-3</v>
          </cell>
          <cell r="AK34">
            <v>-4.3E-3</v>
          </cell>
          <cell r="AL34">
            <v>-4.3E-3</v>
          </cell>
          <cell r="AM34">
            <v>-4.3E-3</v>
          </cell>
          <cell r="AN34">
            <v>-4.3E-3</v>
          </cell>
          <cell r="AO34">
            <v>-4.3E-3</v>
          </cell>
          <cell r="AP34">
            <v>-4.3E-3</v>
          </cell>
          <cell r="AQ34">
            <v>-4.3E-3</v>
          </cell>
          <cell r="AR34">
            <v>-4.3E-3</v>
          </cell>
          <cell r="AS34">
            <v>-4.3E-3</v>
          </cell>
          <cell r="AT34">
            <v>-4.3E-3</v>
          </cell>
          <cell r="AU34">
            <v>-4.3E-3</v>
          </cell>
          <cell r="AV34">
            <v>-4.3E-3</v>
          </cell>
          <cell r="AW34">
            <v>-4.3E-3</v>
          </cell>
          <cell r="AX34">
            <v>-4.3E-3</v>
          </cell>
          <cell r="AY34">
            <v>-4.3E-3</v>
          </cell>
          <cell r="AZ34">
            <v>-4.3E-3</v>
          </cell>
          <cell r="BA34">
            <v>-4.3E-3</v>
          </cell>
          <cell r="BB34">
            <v>-4.3E-3</v>
          </cell>
          <cell r="BC34">
            <v>-4.3E-3</v>
          </cell>
          <cell r="BD34">
            <v>-4.3E-3</v>
          </cell>
          <cell r="BE34">
            <v>-4.3E-3</v>
          </cell>
          <cell r="BF34">
            <v>-4.3E-3</v>
          </cell>
          <cell r="BG34">
            <v>-4.3E-3</v>
          </cell>
          <cell r="BH34">
            <v>-4.3E-3</v>
          </cell>
          <cell r="BI34">
            <v>-4.3E-3</v>
          </cell>
          <cell r="BJ34">
            <v>-4.3E-3</v>
          </cell>
          <cell r="BK34">
            <v>-4.3E-3</v>
          </cell>
          <cell r="BL34">
            <v>-4.3E-3</v>
          </cell>
        </row>
        <row r="36"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  <cell r="Z36" t="e">
            <v>#REF!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U36" t="e">
            <v>#REF!</v>
          </cell>
          <cell r="AV36" t="e">
            <v>#REF!</v>
          </cell>
          <cell r="AW36" t="e">
            <v>#REF!</v>
          </cell>
          <cell r="AX36" t="e">
            <v>#REF!</v>
          </cell>
          <cell r="AY36" t="e">
            <v>#REF!</v>
          </cell>
          <cell r="AZ36" t="e">
            <v>#REF!</v>
          </cell>
          <cell r="BA36" t="e">
            <v>#REF!</v>
          </cell>
          <cell r="BB36" t="e">
            <v>#REF!</v>
          </cell>
          <cell r="BC36" t="e">
            <v>#REF!</v>
          </cell>
          <cell r="BD36" t="e">
            <v>#REF!</v>
          </cell>
          <cell r="BE36" t="e">
            <v>#REF!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</row>
        <row r="37"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  <cell r="AV37" t="e">
            <v>#REF!</v>
          </cell>
          <cell r="AW37" t="e">
            <v>#REF!</v>
          </cell>
          <cell r="AX37" t="e">
            <v>#REF!</v>
          </cell>
          <cell r="AY37" t="e">
            <v>#REF!</v>
          </cell>
          <cell r="AZ37" t="e">
            <v>#REF!</v>
          </cell>
          <cell r="BA37" t="e">
            <v>#REF!</v>
          </cell>
          <cell r="BB37" t="e">
            <v>#REF!</v>
          </cell>
          <cell r="BC37" t="e">
            <v>#REF!</v>
          </cell>
          <cell r="BD37" t="e">
            <v>#REF!</v>
          </cell>
          <cell r="BE37" t="e">
            <v>#REF!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</row>
        <row r="38"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  <cell r="AV38" t="e">
            <v>#REF!</v>
          </cell>
          <cell r="AW38" t="e">
            <v>#REF!</v>
          </cell>
          <cell r="AX38" t="e">
            <v>#REF!</v>
          </cell>
          <cell r="AY38" t="e">
            <v>#REF!</v>
          </cell>
          <cell r="AZ38" t="e">
            <v>#REF!</v>
          </cell>
          <cell r="BA38" t="e">
            <v>#REF!</v>
          </cell>
          <cell r="BB38" t="e">
            <v>#REF!</v>
          </cell>
          <cell r="BC38" t="e">
            <v>#REF!</v>
          </cell>
          <cell r="BD38" t="e">
            <v>#REF!</v>
          </cell>
          <cell r="BE38" t="e">
            <v>#REF!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</row>
        <row r="39"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  <cell r="Z39" t="e">
            <v>#REF!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  <cell r="AV39" t="e">
            <v>#REF!</v>
          </cell>
          <cell r="AW39" t="e">
            <v>#REF!</v>
          </cell>
          <cell r="AX39" t="e">
            <v>#REF!</v>
          </cell>
          <cell r="AY39" t="e">
            <v>#REF!</v>
          </cell>
          <cell r="AZ39" t="e">
            <v>#REF!</v>
          </cell>
          <cell r="BA39" t="e">
            <v>#REF!</v>
          </cell>
          <cell r="BB39" t="e">
            <v>#REF!</v>
          </cell>
          <cell r="BC39" t="e">
            <v>#REF!</v>
          </cell>
          <cell r="BD39" t="e">
            <v>#REF!</v>
          </cell>
          <cell r="BE39" t="e">
            <v>#REF!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</row>
        <row r="40"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  <cell r="AQ40" t="e">
            <v>#REF!</v>
          </cell>
          <cell r="AR40" t="e">
            <v>#REF!</v>
          </cell>
          <cell r="AS40" t="e">
            <v>#REF!</v>
          </cell>
          <cell r="AT40" t="e">
            <v>#REF!</v>
          </cell>
          <cell r="AU40" t="e">
            <v>#REF!</v>
          </cell>
          <cell r="AV40" t="e">
            <v>#REF!</v>
          </cell>
          <cell r="AW40" t="e">
            <v>#REF!</v>
          </cell>
          <cell r="AX40" t="e">
            <v>#REF!</v>
          </cell>
          <cell r="AY40" t="e">
            <v>#REF!</v>
          </cell>
          <cell r="AZ40" t="e">
            <v>#REF!</v>
          </cell>
          <cell r="BA40" t="e">
            <v>#REF!</v>
          </cell>
          <cell r="BB40" t="e">
            <v>#REF!</v>
          </cell>
          <cell r="BC40" t="e">
            <v>#REF!</v>
          </cell>
          <cell r="BD40" t="e">
            <v>#REF!</v>
          </cell>
          <cell r="BE40" t="e">
            <v>#REF!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</row>
        <row r="41"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  <cell r="AQ41" t="e">
            <v>#REF!</v>
          </cell>
          <cell r="AR41" t="e">
            <v>#REF!</v>
          </cell>
          <cell r="AS41" t="e">
            <v>#REF!</v>
          </cell>
          <cell r="AT41" t="e">
            <v>#REF!</v>
          </cell>
          <cell r="AU41" t="e">
            <v>#REF!</v>
          </cell>
          <cell r="AV41" t="e">
            <v>#REF!</v>
          </cell>
          <cell r="AW41" t="e">
            <v>#REF!</v>
          </cell>
          <cell r="AX41" t="e">
            <v>#REF!</v>
          </cell>
          <cell r="AY41" t="e">
            <v>#REF!</v>
          </cell>
          <cell r="AZ41" t="e">
            <v>#REF!</v>
          </cell>
          <cell r="BA41" t="e">
            <v>#REF!</v>
          </cell>
          <cell r="BB41" t="e">
            <v>#REF!</v>
          </cell>
          <cell r="BC41" t="e">
            <v>#REF!</v>
          </cell>
          <cell r="BD41" t="e">
            <v>#REF!</v>
          </cell>
          <cell r="BE41" t="e">
            <v>#REF!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</row>
        <row r="43">
          <cell r="A43" t="str">
            <v>SLGS-T-T1</v>
          </cell>
          <cell r="B43" t="str">
            <v>Cust Charge</v>
          </cell>
          <cell r="C43" t="str">
            <v>Special Large General Service Customer Charge</v>
          </cell>
          <cell r="E43">
            <v>6000</v>
          </cell>
          <cell r="F43">
            <v>6000</v>
          </cell>
          <cell r="G43">
            <v>6000</v>
          </cell>
          <cell r="H43">
            <v>6000</v>
          </cell>
          <cell r="I43">
            <v>6000</v>
          </cell>
          <cell r="J43">
            <v>6000</v>
          </cell>
          <cell r="K43">
            <v>6000</v>
          </cell>
          <cell r="L43">
            <v>6000</v>
          </cell>
          <cell r="M43">
            <v>6000</v>
          </cell>
          <cell r="N43">
            <v>6000</v>
          </cell>
          <cell r="O43">
            <v>6000</v>
          </cell>
          <cell r="P43">
            <v>6000</v>
          </cell>
          <cell r="Q43">
            <v>6000</v>
          </cell>
          <cell r="R43">
            <v>6000</v>
          </cell>
          <cell r="S43">
            <v>6000</v>
          </cell>
          <cell r="T43">
            <v>6000</v>
          </cell>
          <cell r="U43">
            <v>6000</v>
          </cell>
          <cell r="V43">
            <v>6000</v>
          </cell>
          <cell r="W43">
            <v>6000</v>
          </cell>
          <cell r="X43">
            <v>6000</v>
          </cell>
          <cell r="Y43">
            <v>6000</v>
          </cell>
          <cell r="Z43">
            <v>6000</v>
          </cell>
          <cell r="AA43">
            <v>6000</v>
          </cell>
          <cell r="AB43">
            <v>6000</v>
          </cell>
          <cell r="AC43">
            <v>6000</v>
          </cell>
          <cell r="AD43">
            <v>6000</v>
          </cell>
          <cell r="AE43">
            <v>6000</v>
          </cell>
          <cell r="AF43">
            <v>6000</v>
          </cell>
          <cell r="AG43">
            <v>6000</v>
          </cell>
          <cell r="AH43">
            <v>6000</v>
          </cell>
          <cell r="AI43">
            <v>6000</v>
          </cell>
          <cell r="AJ43">
            <v>6000</v>
          </cell>
          <cell r="AK43">
            <v>6000</v>
          </cell>
          <cell r="AL43">
            <v>6000</v>
          </cell>
          <cell r="AM43">
            <v>6000</v>
          </cell>
          <cell r="AN43">
            <v>6000</v>
          </cell>
          <cell r="AO43">
            <v>6000</v>
          </cell>
          <cell r="AP43">
            <v>6000</v>
          </cell>
          <cell r="AQ43">
            <v>6000</v>
          </cell>
          <cell r="AR43">
            <v>6000</v>
          </cell>
          <cell r="AS43">
            <v>6000</v>
          </cell>
          <cell r="AT43">
            <v>6000</v>
          </cell>
          <cell r="AU43">
            <v>6000</v>
          </cell>
          <cell r="AV43">
            <v>6000</v>
          </cell>
          <cell r="AW43">
            <v>6000</v>
          </cell>
          <cell r="AX43">
            <v>6000</v>
          </cell>
          <cell r="AY43">
            <v>6000</v>
          </cell>
          <cell r="AZ43">
            <v>6000</v>
          </cell>
          <cell r="BA43">
            <v>6000</v>
          </cell>
          <cell r="BB43">
            <v>6000</v>
          </cell>
          <cell r="BC43">
            <v>6000</v>
          </cell>
          <cell r="BD43">
            <v>6000</v>
          </cell>
          <cell r="BE43">
            <v>6000</v>
          </cell>
          <cell r="BF43">
            <v>6000</v>
          </cell>
          <cell r="BG43">
            <v>6000</v>
          </cell>
          <cell r="BH43">
            <v>6000</v>
          </cell>
          <cell r="BI43">
            <v>6000</v>
          </cell>
          <cell r="BJ43">
            <v>6000</v>
          </cell>
          <cell r="BK43">
            <v>6000</v>
          </cell>
          <cell r="BL43">
            <v>6000</v>
          </cell>
        </row>
        <row r="44">
          <cell r="A44" t="str">
            <v>SLGS-T-T2</v>
          </cell>
          <cell r="B44" t="str">
            <v>Del Charge</v>
          </cell>
          <cell r="C44" t="str">
            <v>Special Large General Service Delivery Charge</v>
          </cell>
          <cell r="E44">
            <v>0.99880000000000002</v>
          </cell>
          <cell r="F44">
            <v>0.99880000000000002</v>
          </cell>
          <cell r="G44">
            <v>0.99880000000000002</v>
          </cell>
          <cell r="H44">
            <v>0.99880000000000002</v>
          </cell>
          <cell r="I44">
            <v>0.99880000000000002</v>
          </cell>
          <cell r="J44">
            <v>0.99880000000000002</v>
          </cell>
          <cell r="K44">
            <v>0.99880000000000002</v>
          </cell>
          <cell r="L44">
            <v>0.99880000000000002</v>
          </cell>
          <cell r="M44">
            <v>0.99880000000000002</v>
          </cell>
          <cell r="N44">
            <v>0.99880000000000002</v>
          </cell>
          <cell r="O44">
            <v>0.99880000000000002</v>
          </cell>
          <cell r="P44">
            <v>0.99880000000000002</v>
          </cell>
          <cell r="Q44">
            <v>0.99880000000000002</v>
          </cell>
          <cell r="R44">
            <v>0.99880000000000002</v>
          </cell>
          <cell r="S44">
            <v>0.99880000000000002</v>
          </cell>
          <cell r="T44">
            <v>0.99880000000000002</v>
          </cell>
          <cell r="U44">
            <v>0.99880000000000002</v>
          </cell>
          <cell r="V44">
            <v>0.99880000000000002</v>
          </cell>
          <cell r="W44">
            <v>0.99880000000000002</v>
          </cell>
          <cell r="X44">
            <v>0.99880000000000002</v>
          </cell>
          <cell r="Y44">
            <v>0.99880000000000002</v>
          </cell>
          <cell r="Z44">
            <v>0.99880000000000002</v>
          </cell>
          <cell r="AA44">
            <v>0.99880000000000002</v>
          </cell>
          <cell r="AB44">
            <v>0.99880000000000002</v>
          </cell>
          <cell r="AC44">
            <v>0.99880000000000002</v>
          </cell>
          <cell r="AD44">
            <v>0.99880000000000002</v>
          </cell>
          <cell r="AE44">
            <v>0.99880000000000002</v>
          </cell>
          <cell r="AF44">
            <v>0.99880000000000002</v>
          </cell>
          <cell r="AG44">
            <v>0.99880000000000002</v>
          </cell>
          <cell r="AH44">
            <v>0.99880000000000002</v>
          </cell>
          <cell r="AI44">
            <v>0.99880000000000002</v>
          </cell>
          <cell r="AJ44">
            <v>0.99880000000000002</v>
          </cell>
          <cell r="AK44">
            <v>0.99880000000000002</v>
          </cell>
          <cell r="AL44">
            <v>0.99880000000000002</v>
          </cell>
          <cell r="AM44">
            <v>0.99880000000000002</v>
          </cell>
          <cell r="AN44">
            <v>0.99880000000000002</v>
          </cell>
          <cell r="AO44">
            <v>0.99880000000000002</v>
          </cell>
          <cell r="AP44">
            <v>0.99880000000000002</v>
          </cell>
          <cell r="AQ44">
            <v>0.99880000000000002</v>
          </cell>
          <cell r="AR44">
            <v>0.99880000000000002</v>
          </cell>
          <cell r="AS44">
            <v>0.99880000000000002</v>
          </cell>
          <cell r="AT44">
            <v>0.99880000000000002</v>
          </cell>
          <cell r="AU44">
            <v>0.99880000000000002</v>
          </cell>
          <cell r="AV44">
            <v>0.99880000000000002</v>
          </cell>
          <cell r="AW44">
            <v>0.99880000000000002</v>
          </cell>
          <cell r="AX44">
            <v>0.99880000000000002</v>
          </cell>
          <cell r="AY44">
            <v>0.99880000000000002</v>
          </cell>
          <cell r="AZ44">
            <v>0.99880000000000002</v>
          </cell>
          <cell r="BA44">
            <v>0.99880000000000002</v>
          </cell>
          <cell r="BB44">
            <v>0.99880000000000002</v>
          </cell>
          <cell r="BC44">
            <v>0.99880000000000002</v>
          </cell>
          <cell r="BD44">
            <v>0.99880000000000002</v>
          </cell>
          <cell r="BE44">
            <v>0.99880000000000002</v>
          </cell>
          <cell r="BF44">
            <v>0.99880000000000002</v>
          </cell>
          <cell r="BG44">
            <v>0.99880000000000002</v>
          </cell>
          <cell r="BH44">
            <v>0.99880000000000002</v>
          </cell>
          <cell r="BI44">
            <v>0.99880000000000002</v>
          </cell>
          <cell r="BJ44">
            <v>0.99880000000000002</v>
          </cell>
          <cell r="BK44">
            <v>0.99880000000000002</v>
          </cell>
          <cell r="BL44">
            <v>0.99880000000000002</v>
          </cell>
        </row>
        <row r="45">
          <cell r="A45" t="str">
            <v>SLGS-T-T3</v>
          </cell>
          <cell r="B45" t="str">
            <v>Del Charge Comp</v>
          </cell>
          <cell r="C45" t="str">
            <v>Special Large General Service Delivery Charge - Competitive</v>
          </cell>
          <cell r="E45">
            <v>0.39380530973451328</v>
          </cell>
          <cell r="F45">
            <v>0.39745454545454545</v>
          </cell>
          <cell r="G45">
            <v>0.39621621621621622</v>
          </cell>
          <cell r="H45">
            <v>0.39808219178082194</v>
          </cell>
          <cell r="I45">
            <v>0.44118283726323926</v>
          </cell>
          <cell r="J45">
            <v>0.39808219178082194</v>
          </cell>
          <cell r="K45">
            <v>0.39808219178082194</v>
          </cell>
          <cell r="L45">
            <v>0.39808219178082194</v>
          </cell>
          <cell r="M45">
            <v>0.39808219178082194</v>
          </cell>
          <cell r="N45">
            <v>0.39808219178082194</v>
          </cell>
          <cell r="O45">
            <v>0.39808219178082194</v>
          </cell>
          <cell r="P45">
            <v>0.39621621621621622</v>
          </cell>
          <cell r="Q45">
            <v>0.39380530973451328</v>
          </cell>
          <cell r="R45">
            <v>0.39745454545454545</v>
          </cell>
          <cell r="S45">
            <v>0.39621621621621622</v>
          </cell>
          <cell r="T45">
            <v>0.39808219178082194</v>
          </cell>
          <cell r="U45">
            <v>0.44118283726323926</v>
          </cell>
          <cell r="V45">
            <v>0.39808219178082194</v>
          </cell>
          <cell r="W45">
            <v>0.39808219178082194</v>
          </cell>
          <cell r="X45">
            <v>0.39808219178082194</v>
          </cell>
          <cell r="Y45">
            <v>0.39808219178082194</v>
          </cell>
          <cell r="Z45">
            <v>0.39808219178082194</v>
          </cell>
          <cell r="AA45">
            <v>0.39808219178082194</v>
          </cell>
          <cell r="AB45">
            <v>0.39621621621621622</v>
          </cell>
          <cell r="AC45">
            <v>0.39380530973451328</v>
          </cell>
          <cell r="AD45">
            <v>0.39745454545454545</v>
          </cell>
          <cell r="AE45">
            <v>0.39621621621621622</v>
          </cell>
          <cell r="AF45">
            <v>0.39808219178082194</v>
          </cell>
          <cell r="AG45">
            <v>0.44118283726323926</v>
          </cell>
          <cell r="AH45">
            <v>0.39808219178082194</v>
          </cell>
          <cell r="AI45">
            <v>0.39808219178082194</v>
          </cell>
          <cell r="AJ45">
            <v>0.39808219178082194</v>
          </cell>
          <cell r="AK45">
            <v>0.39808219178082194</v>
          </cell>
          <cell r="AL45">
            <v>0.39808219178082194</v>
          </cell>
          <cell r="AM45">
            <v>0.39808219178082194</v>
          </cell>
          <cell r="AN45">
            <v>0.39621621621621622</v>
          </cell>
          <cell r="AO45">
            <v>0.39380530973451328</v>
          </cell>
          <cell r="AP45">
            <v>0.39745454545454545</v>
          </cell>
          <cell r="AQ45">
            <v>0.39621621621621622</v>
          </cell>
          <cell r="AR45">
            <v>0.39808219178082194</v>
          </cell>
          <cell r="AS45">
            <v>0.44118283726323926</v>
          </cell>
          <cell r="AT45">
            <v>0.39808219178082194</v>
          </cell>
          <cell r="AU45">
            <v>0.39808219178082194</v>
          </cell>
          <cell r="AV45">
            <v>0.39808219178082194</v>
          </cell>
          <cell r="AW45">
            <v>0.39808219178082194</v>
          </cell>
          <cell r="AX45">
            <v>0.39808219178082194</v>
          </cell>
          <cell r="AY45">
            <v>0.39808219178082194</v>
          </cell>
          <cell r="AZ45">
            <v>0.39621621621621622</v>
          </cell>
          <cell r="BA45">
            <v>0.39380530973451328</v>
          </cell>
          <cell r="BB45">
            <v>0.39745454545454545</v>
          </cell>
          <cell r="BC45">
            <v>0.39621621621621622</v>
          </cell>
          <cell r="BD45">
            <v>0.39808219178082194</v>
          </cell>
          <cell r="BE45">
            <v>0.44118283726323926</v>
          </cell>
          <cell r="BF45">
            <v>0.39808219178082194</v>
          </cell>
          <cell r="BG45">
            <v>0.39808219178082194</v>
          </cell>
          <cell r="BH45">
            <v>0.39808219178082194</v>
          </cell>
          <cell r="BI45">
            <v>0.39808219178082194</v>
          </cell>
          <cell r="BJ45">
            <v>0.39808219178082194</v>
          </cell>
          <cell r="BK45">
            <v>0.39808219178082194</v>
          </cell>
          <cell r="BL45">
            <v>0.39621621621621622</v>
          </cell>
        </row>
        <row r="47">
          <cell r="A47" t="str">
            <v>EPGS-T-T1</v>
          </cell>
          <cell r="B47" t="str">
            <v>Cust Charge</v>
          </cell>
          <cell r="C47" t="str">
            <v>Electric Power Generator Service Customer Charge</v>
          </cell>
          <cell r="E47">
            <v>6000</v>
          </cell>
          <cell r="F47">
            <v>6000</v>
          </cell>
          <cell r="G47">
            <v>6000</v>
          </cell>
          <cell r="H47">
            <v>6000</v>
          </cell>
          <cell r="I47">
            <v>6000</v>
          </cell>
          <cell r="J47">
            <v>6000</v>
          </cell>
          <cell r="K47">
            <v>6000</v>
          </cell>
          <cell r="L47">
            <v>6000</v>
          </cell>
          <cell r="M47">
            <v>6000</v>
          </cell>
          <cell r="N47">
            <v>6000</v>
          </cell>
          <cell r="O47">
            <v>6000</v>
          </cell>
          <cell r="P47">
            <v>6000</v>
          </cell>
          <cell r="Q47">
            <v>6000</v>
          </cell>
          <cell r="R47">
            <v>6000</v>
          </cell>
          <cell r="S47">
            <v>6000</v>
          </cell>
          <cell r="T47">
            <v>6000</v>
          </cell>
          <cell r="U47">
            <v>6000</v>
          </cell>
          <cell r="V47">
            <v>6000</v>
          </cell>
          <cell r="W47">
            <v>6000</v>
          </cell>
          <cell r="X47">
            <v>6000</v>
          </cell>
          <cell r="Y47">
            <v>6000</v>
          </cell>
          <cell r="Z47">
            <v>6000</v>
          </cell>
          <cell r="AA47">
            <v>6000</v>
          </cell>
          <cell r="AB47">
            <v>6000</v>
          </cell>
          <cell r="AC47">
            <v>6000</v>
          </cell>
          <cell r="AD47">
            <v>6000</v>
          </cell>
          <cell r="AE47">
            <v>6000</v>
          </cell>
          <cell r="AF47">
            <v>6000</v>
          </cell>
          <cell r="AG47">
            <v>6000</v>
          </cell>
          <cell r="AH47">
            <v>6000</v>
          </cell>
          <cell r="AI47">
            <v>6000</v>
          </cell>
          <cell r="AJ47">
            <v>6000</v>
          </cell>
          <cell r="AK47">
            <v>6000</v>
          </cell>
          <cell r="AL47">
            <v>6000</v>
          </cell>
          <cell r="AM47">
            <v>6000</v>
          </cell>
          <cell r="AN47">
            <v>6000</v>
          </cell>
          <cell r="AO47">
            <v>6000</v>
          </cell>
          <cell r="AP47">
            <v>6000</v>
          </cell>
          <cell r="AQ47">
            <v>6000</v>
          </cell>
          <cell r="AR47">
            <v>6000</v>
          </cell>
          <cell r="AS47">
            <v>6000</v>
          </cell>
          <cell r="AT47">
            <v>6000</v>
          </cell>
          <cell r="AU47">
            <v>6000</v>
          </cell>
          <cell r="AV47">
            <v>6000</v>
          </cell>
          <cell r="AW47">
            <v>6000</v>
          </cell>
          <cell r="AX47">
            <v>6000</v>
          </cell>
          <cell r="AY47">
            <v>6000</v>
          </cell>
          <cell r="AZ47">
            <v>6000</v>
          </cell>
          <cell r="BA47">
            <v>6000</v>
          </cell>
          <cell r="BB47">
            <v>6000</v>
          </cell>
          <cell r="BC47">
            <v>6000</v>
          </cell>
          <cell r="BD47">
            <v>6000</v>
          </cell>
          <cell r="BE47">
            <v>6000</v>
          </cell>
          <cell r="BF47">
            <v>6000</v>
          </cell>
          <cell r="BG47">
            <v>6000</v>
          </cell>
          <cell r="BH47">
            <v>6000</v>
          </cell>
          <cell r="BI47">
            <v>6000</v>
          </cell>
          <cell r="BJ47">
            <v>6000</v>
          </cell>
          <cell r="BK47">
            <v>6000</v>
          </cell>
          <cell r="BL47">
            <v>6000</v>
          </cell>
        </row>
        <row r="48">
          <cell r="A48" t="str">
            <v>EPGS-T-T2</v>
          </cell>
          <cell r="B48" t="str">
            <v>Del Charge</v>
          </cell>
          <cell r="C48" t="str">
            <v>Electric Power Generator Service Delivery Charge</v>
          </cell>
          <cell r="E48">
            <v>0.99880000000000002</v>
          </cell>
          <cell r="F48">
            <v>0.99880000000000002</v>
          </cell>
          <cell r="G48">
            <v>0.99880000000000002</v>
          </cell>
          <cell r="H48">
            <v>0.99880000000000002</v>
          </cell>
          <cell r="I48">
            <v>0.99880000000000002</v>
          </cell>
          <cell r="J48">
            <v>0.99880000000000002</v>
          </cell>
          <cell r="K48">
            <v>0.99880000000000002</v>
          </cell>
          <cell r="L48">
            <v>0.99880000000000002</v>
          </cell>
          <cell r="M48">
            <v>0.99880000000000002</v>
          </cell>
          <cell r="N48">
            <v>0.99880000000000002</v>
          </cell>
          <cell r="O48">
            <v>0.99880000000000002</v>
          </cell>
          <cell r="P48">
            <v>0.99880000000000002</v>
          </cell>
          <cell r="Q48">
            <v>0.99880000000000002</v>
          </cell>
          <cell r="R48">
            <v>0.99880000000000002</v>
          </cell>
          <cell r="S48">
            <v>0.99880000000000002</v>
          </cell>
          <cell r="T48">
            <v>0.99880000000000002</v>
          </cell>
          <cell r="U48">
            <v>0.99880000000000002</v>
          </cell>
          <cell r="V48">
            <v>0.99880000000000002</v>
          </cell>
          <cell r="W48">
            <v>0.99880000000000002</v>
          </cell>
          <cell r="X48">
            <v>0.99880000000000002</v>
          </cell>
          <cell r="Y48">
            <v>0.99880000000000002</v>
          </cell>
          <cell r="Z48">
            <v>0.99880000000000002</v>
          </cell>
          <cell r="AA48">
            <v>0.99880000000000002</v>
          </cell>
          <cell r="AB48">
            <v>0.99880000000000002</v>
          </cell>
          <cell r="AC48">
            <v>0.99880000000000002</v>
          </cell>
          <cell r="AD48">
            <v>0.99880000000000002</v>
          </cell>
          <cell r="AE48">
            <v>0.99880000000000002</v>
          </cell>
          <cell r="AF48">
            <v>0.99880000000000002</v>
          </cell>
          <cell r="AG48">
            <v>0.99880000000000002</v>
          </cell>
          <cell r="AH48">
            <v>0.99880000000000002</v>
          </cell>
          <cell r="AI48">
            <v>0.99880000000000002</v>
          </cell>
          <cell r="AJ48">
            <v>0.99880000000000002</v>
          </cell>
          <cell r="AK48">
            <v>0.99880000000000002</v>
          </cell>
          <cell r="AL48">
            <v>0.99880000000000002</v>
          </cell>
          <cell r="AM48">
            <v>0.99880000000000002</v>
          </cell>
          <cell r="AN48">
            <v>0.99880000000000002</v>
          </cell>
          <cell r="AO48">
            <v>0.99880000000000002</v>
          </cell>
          <cell r="AP48">
            <v>0.99880000000000002</v>
          </cell>
          <cell r="AQ48">
            <v>0.99880000000000002</v>
          </cell>
          <cell r="AR48">
            <v>0.99880000000000002</v>
          </cell>
          <cell r="AS48">
            <v>0.99880000000000002</v>
          </cell>
          <cell r="AT48">
            <v>0.99880000000000002</v>
          </cell>
          <cell r="AU48">
            <v>0.99880000000000002</v>
          </cell>
          <cell r="AV48">
            <v>0.99880000000000002</v>
          </cell>
          <cell r="AW48">
            <v>0.99880000000000002</v>
          </cell>
          <cell r="AX48">
            <v>0.99880000000000002</v>
          </cell>
          <cell r="AY48">
            <v>0.99880000000000002</v>
          </cell>
          <cell r="AZ48">
            <v>0.99880000000000002</v>
          </cell>
          <cell r="BA48">
            <v>0.99880000000000002</v>
          </cell>
          <cell r="BB48">
            <v>0.99880000000000002</v>
          </cell>
          <cell r="BC48">
            <v>0.99880000000000002</v>
          </cell>
          <cell r="BD48">
            <v>0.99880000000000002</v>
          </cell>
          <cell r="BE48">
            <v>0.99880000000000002</v>
          </cell>
          <cell r="BF48">
            <v>0.99880000000000002</v>
          </cell>
          <cell r="BG48">
            <v>0.99880000000000002</v>
          </cell>
          <cell r="BH48">
            <v>0.99880000000000002</v>
          </cell>
          <cell r="BI48">
            <v>0.99880000000000002</v>
          </cell>
          <cell r="BJ48">
            <v>0.99880000000000002</v>
          </cell>
          <cell r="BK48">
            <v>0.99880000000000002</v>
          </cell>
          <cell r="BL48">
            <v>0.99880000000000002</v>
          </cell>
        </row>
        <row r="49">
          <cell r="A49" t="str">
            <v>EPGS-T-T3</v>
          </cell>
          <cell r="B49" t="str">
            <v>Del Charge Comp</v>
          </cell>
          <cell r="C49" t="str">
            <v>Electric Power Generator Service Delivery Charge - Competitive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A50" t="str">
            <v>EPGS-T-T4</v>
          </cell>
          <cell r="B50" t="str">
            <v>BB&amp;A Charge</v>
          </cell>
          <cell r="C50" t="str">
            <v>Electric Power Generator Service Balancing Service Charge</v>
          </cell>
          <cell r="E50">
            <v>9.2499999999999999E-2</v>
          </cell>
          <cell r="F50">
            <v>9.2499999999999999E-2</v>
          </cell>
          <cell r="G50">
            <v>9.2499999999999999E-2</v>
          </cell>
          <cell r="H50">
            <v>9.2499999999999999E-2</v>
          </cell>
          <cell r="I50">
            <v>9.2499999999999999E-2</v>
          </cell>
          <cell r="J50">
            <v>9.2499999999999999E-2</v>
          </cell>
          <cell r="K50">
            <v>9.2499999999999999E-2</v>
          </cell>
          <cell r="L50">
            <v>9.2499999999999999E-2</v>
          </cell>
          <cell r="M50">
            <v>9.2499999999999999E-2</v>
          </cell>
          <cell r="N50">
            <v>9.2499999999999999E-2</v>
          </cell>
          <cell r="O50">
            <v>9.2499999999999999E-2</v>
          </cell>
          <cell r="P50">
            <v>9.2499999999999999E-2</v>
          </cell>
          <cell r="Q50">
            <v>9.2499999999999999E-2</v>
          </cell>
          <cell r="R50">
            <v>9.2499999999999999E-2</v>
          </cell>
          <cell r="S50">
            <v>9.2499999999999999E-2</v>
          </cell>
          <cell r="T50">
            <v>9.2499999999999999E-2</v>
          </cell>
          <cell r="U50">
            <v>9.2499999999999999E-2</v>
          </cell>
          <cell r="V50">
            <v>9.2499999999999999E-2</v>
          </cell>
          <cell r="W50">
            <v>9.2499999999999999E-2</v>
          </cell>
          <cell r="X50">
            <v>9.2499999999999999E-2</v>
          </cell>
          <cell r="Y50">
            <v>9.2499999999999999E-2</v>
          </cell>
          <cell r="Z50">
            <v>9.2499999999999999E-2</v>
          </cell>
          <cell r="AA50">
            <v>9.2499999999999999E-2</v>
          </cell>
          <cell r="AB50">
            <v>9.2499999999999999E-2</v>
          </cell>
          <cell r="AC50">
            <v>9.2499999999999999E-2</v>
          </cell>
          <cell r="AD50">
            <v>9.2499999999999999E-2</v>
          </cell>
          <cell r="AE50">
            <v>9.2499999999999999E-2</v>
          </cell>
          <cell r="AF50">
            <v>9.2499999999999999E-2</v>
          </cell>
          <cell r="AG50">
            <v>9.2499999999999999E-2</v>
          </cell>
          <cell r="AH50">
            <v>9.2499999999999999E-2</v>
          </cell>
          <cell r="AI50">
            <v>9.2499999999999999E-2</v>
          </cell>
          <cell r="AJ50">
            <v>9.2499999999999999E-2</v>
          </cell>
          <cell r="AK50">
            <v>9.2499999999999999E-2</v>
          </cell>
          <cell r="AL50">
            <v>9.2499999999999999E-2</v>
          </cell>
          <cell r="AM50">
            <v>9.2499999999999999E-2</v>
          </cell>
          <cell r="AN50">
            <v>9.2499999999999999E-2</v>
          </cell>
          <cell r="AO50">
            <v>9.2499999999999999E-2</v>
          </cell>
          <cell r="AP50">
            <v>9.2499999999999999E-2</v>
          </cell>
          <cell r="AQ50">
            <v>9.2499999999999999E-2</v>
          </cell>
          <cell r="AR50">
            <v>9.2499999999999999E-2</v>
          </cell>
          <cell r="AS50">
            <v>9.2499999999999999E-2</v>
          </cell>
          <cell r="AT50">
            <v>9.2499999999999999E-2</v>
          </cell>
          <cell r="AU50">
            <v>9.2499999999999999E-2</v>
          </cell>
          <cell r="AV50">
            <v>9.2499999999999999E-2</v>
          </cell>
          <cell r="AW50">
            <v>9.2499999999999999E-2</v>
          </cell>
          <cell r="AX50">
            <v>9.2499999999999999E-2</v>
          </cell>
          <cell r="AY50">
            <v>9.2499999999999999E-2</v>
          </cell>
          <cell r="AZ50">
            <v>9.2499999999999999E-2</v>
          </cell>
          <cell r="BA50">
            <v>9.2499999999999999E-2</v>
          </cell>
          <cell r="BB50">
            <v>9.2499999999999999E-2</v>
          </cell>
          <cell r="BC50">
            <v>9.2499999999999999E-2</v>
          </cell>
          <cell r="BD50">
            <v>9.2499999999999999E-2</v>
          </cell>
          <cell r="BE50">
            <v>9.2499999999999999E-2</v>
          </cell>
          <cell r="BF50">
            <v>9.2499999999999999E-2</v>
          </cell>
          <cell r="BG50">
            <v>9.2499999999999999E-2</v>
          </cell>
          <cell r="BH50">
            <v>9.2499999999999999E-2</v>
          </cell>
          <cell r="BI50">
            <v>9.2499999999999999E-2</v>
          </cell>
          <cell r="BJ50">
            <v>9.2499999999999999E-2</v>
          </cell>
          <cell r="BK50">
            <v>9.2499999999999999E-2</v>
          </cell>
          <cell r="BL50">
            <v>9.2499999999999999E-2</v>
          </cell>
        </row>
        <row r="51">
          <cell r="A51" t="str">
            <v>EPGS-T-T5</v>
          </cell>
          <cell r="B51" t="str">
            <v>Rider STA</v>
          </cell>
          <cell r="C51" t="str">
            <v>Electric Power Generator Service State Tax Adjustment Surcharge</v>
          </cell>
          <cell r="E51">
            <v>-4.3E-3</v>
          </cell>
          <cell r="F51">
            <v>-4.3E-3</v>
          </cell>
          <cell r="G51">
            <v>-4.3E-3</v>
          </cell>
          <cell r="H51">
            <v>-4.3E-3</v>
          </cell>
          <cell r="I51">
            <v>-4.3E-3</v>
          </cell>
          <cell r="J51">
            <v>-4.3E-3</v>
          </cell>
          <cell r="K51">
            <v>-4.3E-3</v>
          </cell>
          <cell r="L51">
            <v>-4.3E-3</v>
          </cell>
          <cell r="M51">
            <v>-4.3E-3</v>
          </cell>
          <cell r="N51">
            <v>-4.3E-3</v>
          </cell>
          <cell r="O51">
            <v>-4.3E-3</v>
          </cell>
          <cell r="P51">
            <v>-4.3E-3</v>
          </cell>
          <cell r="Q51">
            <v>-4.3E-3</v>
          </cell>
          <cell r="R51">
            <v>-4.3E-3</v>
          </cell>
          <cell r="S51">
            <v>-4.3E-3</v>
          </cell>
          <cell r="T51">
            <v>-4.3E-3</v>
          </cell>
          <cell r="U51">
            <v>-4.3E-3</v>
          </cell>
          <cell r="V51">
            <v>-4.3E-3</v>
          </cell>
          <cell r="W51">
            <v>-4.3E-3</v>
          </cell>
          <cell r="X51">
            <v>-4.3E-3</v>
          </cell>
          <cell r="Y51">
            <v>-4.3E-3</v>
          </cell>
          <cell r="Z51">
            <v>-4.3E-3</v>
          </cell>
          <cell r="AA51">
            <v>-4.3E-3</v>
          </cell>
          <cell r="AB51">
            <v>-4.3E-3</v>
          </cell>
          <cell r="AC51">
            <v>-4.3E-3</v>
          </cell>
          <cell r="AD51">
            <v>-4.3E-3</v>
          </cell>
          <cell r="AE51">
            <v>-4.3E-3</v>
          </cell>
          <cell r="AF51">
            <v>-4.3E-3</v>
          </cell>
          <cell r="AG51">
            <v>-4.3E-3</v>
          </cell>
          <cell r="AH51">
            <v>-4.3E-3</v>
          </cell>
          <cell r="AI51">
            <v>-4.3E-3</v>
          </cell>
          <cell r="AJ51">
            <v>-4.3E-3</v>
          </cell>
          <cell r="AK51">
            <v>-4.3E-3</v>
          </cell>
          <cell r="AL51">
            <v>-4.3E-3</v>
          </cell>
          <cell r="AM51">
            <v>-4.3E-3</v>
          </cell>
          <cell r="AN51">
            <v>-4.3E-3</v>
          </cell>
          <cell r="AO51">
            <v>-4.3E-3</v>
          </cell>
          <cell r="AP51">
            <v>-4.3E-3</v>
          </cell>
          <cell r="AQ51">
            <v>-4.3E-3</v>
          </cell>
          <cell r="AR51">
            <v>-4.3E-3</v>
          </cell>
          <cell r="AS51">
            <v>-4.3E-3</v>
          </cell>
          <cell r="AT51">
            <v>-4.3E-3</v>
          </cell>
          <cell r="AU51">
            <v>-4.3E-3</v>
          </cell>
          <cell r="AV51">
            <v>-4.3E-3</v>
          </cell>
          <cell r="AW51">
            <v>-4.3E-3</v>
          </cell>
          <cell r="AX51">
            <v>-4.3E-3</v>
          </cell>
          <cell r="AY51">
            <v>-4.3E-3</v>
          </cell>
          <cell r="AZ51">
            <v>-4.3E-3</v>
          </cell>
          <cell r="BA51">
            <v>-4.3E-3</v>
          </cell>
          <cell r="BB51">
            <v>-4.3E-3</v>
          </cell>
          <cell r="BC51">
            <v>-4.3E-3</v>
          </cell>
          <cell r="BD51">
            <v>-4.3E-3</v>
          </cell>
          <cell r="BE51">
            <v>-4.3E-3</v>
          </cell>
          <cell r="BF51">
            <v>-4.3E-3</v>
          </cell>
          <cell r="BG51">
            <v>-4.3E-3</v>
          </cell>
          <cell r="BH51">
            <v>-4.3E-3</v>
          </cell>
          <cell r="BI51">
            <v>-4.3E-3</v>
          </cell>
          <cell r="BJ51">
            <v>-4.3E-3</v>
          </cell>
          <cell r="BK51">
            <v>-4.3E-3</v>
          </cell>
          <cell r="BL51">
            <v>-4.3E-3</v>
          </cell>
        </row>
        <row r="53">
          <cell r="A53" t="str">
            <v>CGS-T-T1</v>
          </cell>
          <cell r="B53" t="str">
            <v>Cust Charge</v>
          </cell>
          <cell r="C53" t="str">
            <v>Cogenertation Gas Service Customer Charge</v>
          </cell>
          <cell r="E53">
            <v>4000</v>
          </cell>
          <cell r="F53">
            <v>4000</v>
          </cell>
          <cell r="G53">
            <v>4000</v>
          </cell>
          <cell r="H53">
            <v>4000</v>
          </cell>
          <cell r="I53">
            <v>4000</v>
          </cell>
          <cell r="J53">
            <v>4000</v>
          </cell>
          <cell r="K53">
            <v>4000</v>
          </cell>
          <cell r="L53">
            <v>4000</v>
          </cell>
          <cell r="M53">
            <v>4000</v>
          </cell>
          <cell r="N53">
            <v>4000</v>
          </cell>
          <cell r="O53">
            <v>4000</v>
          </cell>
          <cell r="P53">
            <v>4000</v>
          </cell>
          <cell r="Q53">
            <v>4000</v>
          </cell>
          <cell r="R53">
            <v>4000</v>
          </cell>
          <cell r="S53">
            <v>4000</v>
          </cell>
          <cell r="T53">
            <v>4000</v>
          </cell>
          <cell r="U53">
            <v>4000</v>
          </cell>
          <cell r="V53">
            <v>4000</v>
          </cell>
          <cell r="W53">
            <v>4000</v>
          </cell>
          <cell r="X53">
            <v>4000</v>
          </cell>
          <cell r="Y53">
            <v>4000</v>
          </cell>
          <cell r="Z53">
            <v>4000</v>
          </cell>
          <cell r="AA53">
            <v>4000</v>
          </cell>
          <cell r="AB53">
            <v>4000</v>
          </cell>
          <cell r="AC53">
            <v>4000</v>
          </cell>
          <cell r="AD53">
            <v>4000</v>
          </cell>
          <cell r="AE53">
            <v>4000</v>
          </cell>
          <cell r="AF53">
            <v>4000</v>
          </cell>
          <cell r="AG53">
            <v>4000</v>
          </cell>
          <cell r="AH53">
            <v>4000</v>
          </cell>
          <cell r="AI53">
            <v>4000</v>
          </cell>
          <cell r="AJ53">
            <v>4000</v>
          </cell>
          <cell r="AK53">
            <v>4000</v>
          </cell>
          <cell r="AL53">
            <v>4000</v>
          </cell>
          <cell r="AM53">
            <v>4000</v>
          </cell>
          <cell r="AN53">
            <v>4000</v>
          </cell>
          <cell r="AO53">
            <v>4000</v>
          </cell>
          <cell r="AP53">
            <v>4000</v>
          </cell>
          <cell r="AQ53">
            <v>4000</v>
          </cell>
          <cell r="AR53">
            <v>4000</v>
          </cell>
          <cell r="AS53">
            <v>4000</v>
          </cell>
          <cell r="AT53">
            <v>4000</v>
          </cell>
          <cell r="AU53">
            <v>4000</v>
          </cell>
          <cell r="AV53">
            <v>4000</v>
          </cell>
          <cell r="AW53">
            <v>4000</v>
          </cell>
          <cell r="AX53">
            <v>4000</v>
          </cell>
          <cell r="AY53">
            <v>4000</v>
          </cell>
          <cell r="AZ53">
            <v>4000</v>
          </cell>
          <cell r="BA53">
            <v>4000</v>
          </cell>
          <cell r="BB53">
            <v>4000</v>
          </cell>
          <cell r="BC53">
            <v>4000</v>
          </cell>
          <cell r="BD53">
            <v>4000</v>
          </cell>
          <cell r="BE53">
            <v>4000</v>
          </cell>
          <cell r="BF53">
            <v>4000</v>
          </cell>
          <cell r="BG53">
            <v>4000</v>
          </cell>
          <cell r="BH53">
            <v>4000</v>
          </cell>
          <cell r="BI53">
            <v>4000</v>
          </cell>
          <cell r="BJ53">
            <v>4000</v>
          </cell>
          <cell r="BK53">
            <v>4000</v>
          </cell>
          <cell r="BL53">
            <v>4000</v>
          </cell>
        </row>
        <row r="54">
          <cell r="A54" t="str">
            <v>CGS-T-T2</v>
          </cell>
          <cell r="B54" t="str">
            <v>Del Charge</v>
          </cell>
          <cell r="C54" t="str">
            <v>Cogenertation Gas Service Delivery Charge</v>
          </cell>
          <cell r="E54">
            <v>0.99880000000000002</v>
          </cell>
          <cell r="F54">
            <v>0.99880000000000002</v>
          </cell>
          <cell r="G54">
            <v>0.99880000000000002</v>
          </cell>
          <cell r="H54">
            <v>0.99880000000000002</v>
          </cell>
          <cell r="I54">
            <v>0.99880000000000002</v>
          </cell>
          <cell r="J54">
            <v>0.99880000000000002</v>
          </cell>
          <cell r="K54">
            <v>0.99880000000000002</v>
          </cell>
          <cell r="L54">
            <v>0.99880000000000002</v>
          </cell>
          <cell r="M54">
            <v>0.99880000000000002</v>
          </cell>
          <cell r="N54">
            <v>0.99880000000000002</v>
          </cell>
          <cell r="O54">
            <v>0.99880000000000002</v>
          </cell>
          <cell r="P54">
            <v>0.99880000000000002</v>
          </cell>
          <cell r="Q54">
            <v>0.99880000000000002</v>
          </cell>
          <cell r="R54">
            <v>0.99880000000000002</v>
          </cell>
          <cell r="S54">
            <v>0.99880000000000002</v>
          </cell>
          <cell r="T54">
            <v>0.99880000000000002</v>
          </cell>
          <cell r="U54">
            <v>0.99880000000000002</v>
          </cell>
          <cell r="V54">
            <v>0.99880000000000002</v>
          </cell>
          <cell r="W54">
            <v>0.99880000000000002</v>
          </cell>
          <cell r="X54">
            <v>0.99880000000000002</v>
          </cell>
          <cell r="Y54">
            <v>0.99880000000000002</v>
          </cell>
          <cell r="Z54">
            <v>0.99880000000000002</v>
          </cell>
          <cell r="AA54">
            <v>0.99880000000000002</v>
          </cell>
          <cell r="AB54">
            <v>0.99880000000000002</v>
          </cell>
          <cell r="AC54">
            <v>0.99880000000000002</v>
          </cell>
          <cell r="AD54">
            <v>0.99880000000000002</v>
          </cell>
          <cell r="AE54">
            <v>0.99880000000000002</v>
          </cell>
          <cell r="AF54">
            <v>0.99880000000000002</v>
          </cell>
          <cell r="AG54">
            <v>0.99880000000000002</v>
          </cell>
          <cell r="AH54">
            <v>0.99880000000000002</v>
          </cell>
          <cell r="AI54">
            <v>0.99880000000000002</v>
          </cell>
          <cell r="AJ54">
            <v>0.99880000000000002</v>
          </cell>
          <cell r="AK54">
            <v>0.99880000000000002</v>
          </cell>
          <cell r="AL54">
            <v>0.99880000000000002</v>
          </cell>
          <cell r="AM54">
            <v>0.99880000000000002</v>
          </cell>
          <cell r="AN54">
            <v>0.99880000000000002</v>
          </cell>
          <cell r="AO54">
            <v>0.99880000000000002</v>
          </cell>
          <cell r="AP54">
            <v>0.99880000000000002</v>
          </cell>
          <cell r="AQ54">
            <v>0.99880000000000002</v>
          </cell>
          <cell r="AR54">
            <v>0.99880000000000002</v>
          </cell>
          <cell r="AS54">
            <v>0.99880000000000002</v>
          </cell>
          <cell r="AT54">
            <v>0.99880000000000002</v>
          </cell>
          <cell r="AU54">
            <v>0.99880000000000002</v>
          </cell>
          <cell r="AV54">
            <v>0.99880000000000002</v>
          </cell>
          <cell r="AW54">
            <v>0.99880000000000002</v>
          </cell>
          <cell r="AX54">
            <v>0.99880000000000002</v>
          </cell>
          <cell r="AY54">
            <v>0.99880000000000002</v>
          </cell>
          <cell r="AZ54">
            <v>0.99880000000000002</v>
          </cell>
          <cell r="BA54">
            <v>0.99880000000000002</v>
          </cell>
          <cell r="BB54">
            <v>0.99880000000000002</v>
          </cell>
          <cell r="BC54">
            <v>0.99880000000000002</v>
          </cell>
          <cell r="BD54">
            <v>0.99880000000000002</v>
          </cell>
          <cell r="BE54">
            <v>0.99880000000000002</v>
          </cell>
          <cell r="BF54">
            <v>0.99880000000000002</v>
          </cell>
          <cell r="BG54">
            <v>0.99880000000000002</v>
          </cell>
          <cell r="BH54">
            <v>0.99880000000000002</v>
          </cell>
          <cell r="BI54">
            <v>0.99880000000000002</v>
          </cell>
          <cell r="BJ54">
            <v>0.99880000000000002</v>
          </cell>
          <cell r="BK54">
            <v>0.99880000000000002</v>
          </cell>
          <cell r="BL54">
            <v>0.99880000000000002</v>
          </cell>
        </row>
        <row r="55">
          <cell r="A55" t="str">
            <v>CGS-T-T3</v>
          </cell>
          <cell r="B55" t="str">
            <v>Del Charge Comp</v>
          </cell>
          <cell r="C55" t="str">
            <v>Cogenertation Gas Service Delivery Charge - Competitive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7">
          <cell r="A57" t="str">
            <v>FTS-T-T1</v>
          </cell>
          <cell r="B57" t="str">
            <v>Cust Charge</v>
          </cell>
          <cell r="C57" t="str">
            <v>Field Transportation Service Customer Charge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A58" t="str">
            <v>FTS-T-T2</v>
          </cell>
          <cell r="B58" t="str">
            <v>Del Charge</v>
          </cell>
          <cell r="C58" t="str">
            <v>Field Transportation Service Delivery Charge</v>
          </cell>
          <cell r="E58">
            <v>0.34399999999999997</v>
          </cell>
          <cell r="F58">
            <v>0.34399999999999997</v>
          </cell>
          <cell r="G58">
            <v>0.34399999999999997</v>
          </cell>
          <cell r="H58">
            <v>0.34399999999999997</v>
          </cell>
          <cell r="I58">
            <v>0.34399999999999997</v>
          </cell>
          <cell r="J58">
            <v>0.34399999999999997</v>
          </cell>
          <cell r="K58">
            <v>0.34399999999999997</v>
          </cell>
          <cell r="L58">
            <v>0.34399999999999997</v>
          </cell>
          <cell r="M58">
            <v>0.34399999999999997</v>
          </cell>
          <cell r="N58">
            <v>0.34399999999999997</v>
          </cell>
          <cell r="O58">
            <v>0.34399999999999997</v>
          </cell>
          <cell r="P58">
            <v>0.34399999999999997</v>
          </cell>
          <cell r="Q58">
            <v>0.34399999999999997</v>
          </cell>
          <cell r="R58">
            <v>0.34399999999999997</v>
          </cell>
          <cell r="S58">
            <v>0.34399999999999997</v>
          </cell>
          <cell r="T58">
            <v>0.34399999999999997</v>
          </cell>
          <cell r="U58">
            <v>0.34399999999999997</v>
          </cell>
          <cell r="V58">
            <v>0.34399999999999997</v>
          </cell>
          <cell r="W58">
            <v>0.34399999999999997</v>
          </cell>
          <cell r="X58">
            <v>0.34399999999999997</v>
          </cell>
          <cell r="Y58">
            <v>0.34399999999999997</v>
          </cell>
          <cell r="Z58">
            <v>0.34399999999999997</v>
          </cell>
          <cell r="AA58">
            <v>0.34399999999999997</v>
          </cell>
          <cell r="AB58">
            <v>0.34399999999999997</v>
          </cell>
          <cell r="AC58">
            <v>0.34399999999999997</v>
          </cell>
          <cell r="AD58">
            <v>0.34399999999999997</v>
          </cell>
          <cell r="AE58">
            <v>0.34399999999999997</v>
          </cell>
          <cell r="AF58">
            <v>0.34399999999999997</v>
          </cell>
          <cell r="AG58">
            <v>0.34399999999999997</v>
          </cell>
          <cell r="AH58">
            <v>0.34399999999999997</v>
          </cell>
          <cell r="AI58">
            <v>0.34399999999999997</v>
          </cell>
          <cell r="AJ58">
            <v>0.34399999999999997</v>
          </cell>
          <cell r="AK58">
            <v>0.34399999999999997</v>
          </cell>
          <cell r="AL58">
            <v>0.34399999999999997</v>
          </cell>
          <cell r="AM58">
            <v>0.34399999999999997</v>
          </cell>
          <cell r="AN58">
            <v>0.34399999999999997</v>
          </cell>
          <cell r="AO58">
            <v>0.34399999999999997</v>
          </cell>
          <cell r="AP58">
            <v>0.34399999999999997</v>
          </cell>
          <cell r="AQ58">
            <v>0.34399999999999997</v>
          </cell>
          <cell r="AR58">
            <v>0.34399999999999997</v>
          </cell>
          <cell r="AS58">
            <v>0.34399999999999997</v>
          </cell>
          <cell r="AT58">
            <v>0.34399999999999997</v>
          </cell>
          <cell r="AU58">
            <v>0.34399999999999997</v>
          </cell>
          <cell r="AV58">
            <v>0.34399999999999997</v>
          </cell>
          <cell r="AW58">
            <v>0.34399999999999997</v>
          </cell>
          <cell r="AX58">
            <v>0.34399999999999997</v>
          </cell>
          <cell r="AY58">
            <v>0.34399999999999997</v>
          </cell>
          <cell r="AZ58">
            <v>0.34399999999999997</v>
          </cell>
          <cell r="BA58">
            <v>0.34399999999999997</v>
          </cell>
          <cell r="BB58">
            <v>0.34399999999999997</v>
          </cell>
          <cell r="BC58">
            <v>0.34399999999999997</v>
          </cell>
          <cell r="BD58">
            <v>0.34399999999999997</v>
          </cell>
          <cell r="BE58">
            <v>0.34399999999999997</v>
          </cell>
          <cell r="BF58">
            <v>0.34399999999999997</v>
          </cell>
          <cell r="BG58">
            <v>0.34399999999999997</v>
          </cell>
          <cell r="BH58">
            <v>0.34399999999999997</v>
          </cell>
          <cell r="BI58">
            <v>0.34399999999999997</v>
          </cell>
          <cell r="BJ58">
            <v>0.34399999999999997</v>
          </cell>
          <cell r="BK58">
            <v>0.34399999999999997</v>
          </cell>
          <cell r="BL58">
            <v>0.34399999999999997</v>
          </cell>
        </row>
        <row r="59">
          <cell r="A59" t="str">
            <v>FTS-T-T3</v>
          </cell>
          <cell r="B59" t="str">
            <v>Del Charge Comp</v>
          </cell>
          <cell r="C59" t="str">
            <v>Field Transportation Service Delivery Charge - Competitive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</sheetData>
      <sheetData sheetId="21"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</row>
        <row r="6">
          <cell r="A6" t="str">
            <v>R1</v>
          </cell>
          <cell r="B6" t="str">
            <v>RSS-COMM</v>
          </cell>
          <cell r="C6" t="str">
            <v>Residential Sales Commodity (Total)</v>
          </cell>
          <cell r="E6">
            <v>892.85900000000004</v>
          </cell>
          <cell r="F6">
            <v>764.86199999999997</v>
          </cell>
          <cell r="G6">
            <v>647.90200000000004</v>
          </cell>
          <cell r="H6">
            <v>419.267</v>
          </cell>
          <cell r="I6">
            <v>229.666</v>
          </cell>
          <cell r="J6">
            <v>68.319999999999993</v>
          </cell>
          <cell r="K6">
            <v>70.253</v>
          </cell>
          <cell r="L6">
            <v>70.494</v>
          </cell>
          <cell r="M6">
            <v>135.16300000000001</v>
          </cell>
          <cell r="N6">
            <v>383.67899999999997</v>
          </cell>
          <cell r="O6">
            <v>542.303</v>
          </cell>
          <cell r="P6">
            <v>803.91099999999994</v>
          </cell>
          <cell r="Q6">
            <v>887.59699999999998</v>
          </cell>
          <cell r="R6">
            <v>760.35599999999999</v>
          </cell>
          <cell r="S6">
            <v>644.08600000000001</v>
          </cell>
          <cell r="T6">
            <v>417.14800000000002</v>
          </cell>
          <cell r="U6">
            <v>231.208</v>
          </cell>
          <cell r="V6">
            <v>68.254999999999995</v>
          </cell>
          <cell r="W6">
            <v>70.667000000000002</v>
          </cell>
          <cell r="X6">
            <v>70.322999999999993</v>
          </cell>
          <cell r="Y6">
            <v>135.35300000000001</v>
          </cell>
          <cell r="Z6">
            <v>384.20600000000002</v>
          </cell>
          <cell r="AA6">
            <v>540.59100000000001</v>
          </cell>
          <cell r="AB6">
            <v>799.61699999999996</v>
          </cell>
          <cell r="AC6">
            <v>883.50900000000001</v>
          </cell>
          <cell r="AD6">
            <v>756.85500000000002</v>
          </cell>
          <cell r="AE6">
            <v>641.12</v>
          </cell>
          <cell r="AF6">
            <v>414.87799999999999</v>
          </cell>
          <cell r="AG6">
            <v>227.262</v>
          </cell>
          <cell r="AH6">
            <v>60.594999999999999</v>
          </cell>
          <cell r="AI6">
            <v>69.516999999999996</v>
          </cell>
          <cell r="AJ6">
            <v>69.756</v>
          </cell>
          <cell r="AK6">
            <v>133.74799999999999</v>
          </cell>
          <cell r="AL6">
            <v>379.66300000000001</v>
          </cell>
          <cell r="AM6">
            <v>536.62599999999998</v>
          </cell>
          <cell r="AN6">
            <v>795.49400000000003</v>
          </cell>
          <cell r="AO6">
            <v>872.54300000000001</v>
          </cell>
          <cell r="AP6">
            <v>772.86300000000006</v>
          </cell>
          <cell r="AQ6">
            <v>633.16200000000003</v>
          </cell>
          <cell r="AR6">
            <v>410.07400000000001</v>
          </cell>
          <cell r="AS6">
            <v>227.28700000000001</v>
          </cell>
          <cell r="AT6">
            <v>67.096999999999994</v>
          </cell>
          <cell r="AU6">
            <v>69.468999999999994</v>
          </cell>
          <cell r="AV6">
            <v>69.13</v>
          </cell>
          <cell r="AW6">
            <v>133.05799999999999</v>
          </cell>
          <cell r="AX6">
            <v>377.69</v>
          </cell>
          <cell r="AY6">
            <v>531.42200000000003</v>
          </cell>
          <cell r="AZ6">
            <v>786.05600000000004</v>
          </cell>
          <cell r="BA6">
            <v>871.81799999999998</v>
          </cell>
          <cell r="BB6">
            <v>746.83900000000006</v>
          </cell>
          <cell r="BC6">
            <v>632.63599999999997</v>
          </cell>
          <cell r="BD6">
            <v>409.387</v>
          </cell>
          <cell r="BE6">
            <v>224.25399999999999</v>
          </cell>
          <cell r="BF6">
            <v>66.709999999999994</v>
          </cell>
          <cell r="BG6">
            <v>68.596999999999994</v>
          </cell>
          <cell r="BH6">
            <v>68.832999999999998</v>
          </cell>
          <cell r="BI6">
            <v>131.97800000000001</v>
          </cell>
          <cell r="BJ6">
            <v>374.63900000000001</v>
          </cell>
          <cell r="BK6">
            <v>529.52499999999998</v>
          </cell>
          <cell r="BL6">
            <v>784.96799999999996</v>
          </cell>
        </row>
        <row r="7">
          <cell r="A7" t="str">
            <v>R1A</v>
          </cell>
          <cell r="B7" t="str">
            <v>RSS-COMM-NONRUS</v>
          </cell>
          <cell r="C7" t="str">
            <v>Residential Non RUS Sales Commodity</v>
          </cell>
          <cell r="E7">
            <v>863.96311189686253</v>
          </cell>
          <cell r="F7">
            <v>739.26293959864677</v>
          </cell>
          <cell r="G7">
            <v>627.88260081023861</v>
          </cell>
          <cell r="H7">
            <v>408.17852259575261</v>
          </cell>
          <cell r="I7">
            <v>223.2667273844275</v>
          </cell>
          <cell r="J7">
            <v>65.915522316446612</v>
          </cell>
          <cell r="K7">
            <v>68.293914676934847</v>
          </cell>
          <cell r="L7">
            <v>68.528181572519713</v>
          </cell>
          <cell r="M7">
            <v>133.19718157251972</v>
          </cell>
          <cell r="N7">
            <v>377.06592494249304</v>
          </cell>
          <cell r="O7">
            <v>528.85953673208473</v>
          </cell>
          <cell r="P7">
            <v>781.51583590107327</v>
          </cell>
          <cell r="Q7">
            <v>861.83596992376931</v>
          </cell>
          <cell r="R7">
            <v>738.23074603768953</v>
          </cell>
          <cell r="S7">
            <v>625.22955229321815</v>
          </cell>
          <cell r="T7">
            <v>406.33076352798429</v>
          </cell>
          <cell r="U7">
            <v>224.88060771162884</v>
          </cell>
          <cell r="V7">
            <v>64.918880652855918</v>
          </cell>
          <cell r="W7">
            <v>68.012345224539246</v>
          </cell>
          <cell r="X7">
            <v>67.66833334212194</v>
          </cell>
          <cell r="Y7">
            <v>131.82401723404539</v>
          </cell>
          <cell r="Z7">
            <v>377.20293340832268</v>
          </cell>
          <cell r="AA7">
            <v>524.35941758886429</v>
          </cell>
          <cell r="AB7">
            <v>776.16443305496045</v>
          </cell>
          <cell r="AC7">
            <v>857.76345577740096</v>
          </cell>
          <cell r="AD7">
            <v>734.65745323773467</v>
          </cell>
          <cell r="AE7">
            <v>622.27487568743948</v>
          </cell>
          <cell r="AF7">
            <v>404.06718537895728</v>
          </cell>
          <cell r="AG7">
            <v>220.93835271276234</v>
          </cell>
          <cell r="AH7">
            <v>57.260827225921972</v>
          </cell>
          <cell r="AI7">
            <v>66.863901145491184</v>
          </cell>
          <cell r="AJ7">
            <v>67.102889308820735</v>
          </cell>
          <cell r="AK7">
            <v>130.22113064516677</v>
          </cell>
          <cell r="AL7">
            <v>372.66424133996213</v>
          </cell>
          <cell r="AM7">
            <v>520.40416028285279</v>
          </cell>
          <cell r="AN7">
            <v>772.05552725748976</v>
          </cell>
          <cell r="AO7">
            <v>846.78204939474972</v>
          </cell>
          <cell r="AP7">
            <v>750.7378102331943</v>
          </cell>
          <cell r="AQ7">
            <v>614.30558674021893</v>
          </cell>
          <cell r="AR7">
            <v>399.25663552978273</v>
          </cell>
          <cell r="AS7">
            <v>220.95951006274927</v>
          </cell>
          <cell r="AT7">
            <v>63.760773212952202</v>
          </cell>
          <cell r="AU7">
            <v>66.81427372651676</v>
          </cell>
          <cell r="AV7">
            <v>66.475261921202105</v>
          </cell>
          <cell r="AW7">
            <v>129.52901215686234</v>
          </cell>
          <cell r="AX7">
            <v>370.68715109951802</v>
          </cell>
          <cell r="AY7">
            <v>515.19043823860966</v>
          </cell>
          <cell r="AZ7">
            <v>762.60349768364415</v>
          </cell>
          <cell r="BA7">
            <v>846.19301534312626</v>
          </cell>
          <cell r="BB7">
            <v>724.07737445929695</v>
          </cell>
          <cell r="BC7">
            <v>613.87909903929017</v>
          </cell>
          <cell r="BD7">
            <v>398.62664958573976</v>
          </cell>
          <cell r="BE7">
            <v>217.95984855566513</v>
          </cell>
          <cell r="BF7">
            <v>63.391323569572485</v>
          </cell>
          <cell r="BG7">
            <v>65.956245915744844</v>
          </cell>
          <cell r="BH7">
            <v>66.192234158099538</v>
          </cell>
          <cell r="BI7">
            <v>128.46763022668779</v>
          </cell>
          <cell r="BJ7">
            <v>367.67320938432732</v>
          </cell>
          <cell r="BK7">
            <v>513.37909381569273</v>
          </cell>
          <cell r="BL7">
            <v>761.63927594675692</v>
          </cell>
        </row>
        <row r="8">
          <cell r="A8" t="str">
            <v>R1B</v>
          </cell>
          <cell r="B8" t="str">
            <v>RSS-COMM-RUS</v>
          </cell>
          <cell r="C8" t="str">
            <v>Residential RUS Sales Commodity</v>
          </cell>
          <cell r="E8">
            <v>28.89588810313748</v>
          </cell>
          <cell r="F8">
            <v>25.599060401353249</v>
          </cell>
          <cell r="G8">
            <v>20.019399189761444</v>
          </cell>
          <cell r="H8">
            <v>11.088477404247396</v>
          </cell>
          <cell r="I8">
            <v>6.3992726155724906</v>
          </cell>
          <cell r="J8">
            <v>2.4044776835533819</v>
          </cell>
          <cell r="K8">
            <v>1.9590853230651473</v>
          </cell>
          <cell r="L8">
            <v>1.9658184274802903</v>
          </cell>
          <cell r="M8">
            <v>1.9658184274802903</v>
          </cell>
          <cell r="N8">
            <v>6.6130750575069088</v>
          </cell>
          <cell r="O8">
            <v>13.443463267915238</v>
          </cell>
          <cell r="P8">
            <v>22.39516409892666</v>
          </cell>
          <cell r="Q8">
            <v>25.761030076230682</v>
          </cell>
          <cell r="R8">
            <v>22.125253962310474</v>
          </cell>
          <cell r="S8">
            <v>18.856447706781857</v>
          </cell>
          <cell r="T8">
            <v>10.817236472015729</v>
          </cell>
          <cell r="U8">
            <v>6.3273922883711666</v>
          </cell>
          <cell r="V8">
            <v>3.3361193471440806</v>
          </cell>
          <cell r="W8">
            <v>2.6546547754607581</v>
          </cell>
          <cell r="X8">
            <v>2.6546666578780522</v>
          </cell>
          <cell r="Y8">
            <v>3.5289827659546344</v>
          </cell>
          <cell r="Z8">
            <v>7.0030665916773662</v>
          </cell>
          <cell r="AA8">
            <v>16.231582411135726</v>
          </cell>
          <cell r="AB8">
            <v>23.4525669450395</v>
          </cell>
          <cell r="AC8">
            <v>25.745544222599001</v>
          </cell>
          <cell r="AD8">
            <v>22.197546762265382</v>
          </cell>
          <cell r="AE8">
            <v>18.845124312560561</v>
          </cell>
          <cell r="AF8">
            <v>10.810814621042704</v>
          </cell>
          <cell r="AG8">
            <v>6.3236472872376712</v>
          </cell>
          <cell r="AH8">
            <v>3.3341727740780236</v>
          </cell>
          <cell r="AI8">
            <v>2.6530988545088174</v>
          </cell>
          <cell r="AJ8">
            <v>2.6531106911792617</v>
          </cell>
          <cell r="AK8">
            <v>3.5268693548332153</v>
          </cell>
          <cell r="AL8">
            <v>6.9987586600379066</v>
          </cell>
          <cell r="AM8">
            <v>16.221839717147187</v>
          </cell>
          <cell r="AN8">
            <v>23.438472742510278</v>
          </cell>
          <cell r="AO8">
            <v>25.760950605250343</v>
          </cell>
          <cell r="AP8">
            <v>22.125189766805772</v>
          </cell>
          <cell r="AQ8">
            <v>18.856413259781078</v>
          </cell>
          <cell r="AR8">
            <v>10.817364470217264</v>
          </cell>
          <cell r="AS8">
            <v>6.3274899372507267</v>
          </cell>
          <cell r="AT8">
            <v>3.3362267870477944</v>
          </cell>
          <cell r="AU8">
            <v>2.6547262734832402</v>
          </cell>
          <cell r="AV8">
            <v>2.6547380787978936</v>
          </cell>
          <cell r="AW8">
            <v>3.5289878431376436</v>
          </cell>
          <cell r="AX8">
            <v>7.0028489004819958</v>
          </cell>
          <cell r="AY8">
            <v>16.231561761390353</v>
          </cell>
          <cell r="AZ8">
            <v>23.45250231635589</v>
          </cell>
          <cell r="BA8">
            <v>25.624984656873682</v>
          </cell>
          <cell r="BB8">
            <v>22.761625540703101</v>
          </cell>
          <cell r="BC8">
            <v>18.756900960709793</v>
          </cell>
          <cell r="BD8">
            <v>10.760350414260254</v>
          </cell>
          <cell r="BE8">
            <v>6.294151444334859</v>
          </cell>
          <cell r="BF8">
            <v>3.3186764304275087</v>
          </cell>
          <cell r="BG8">
            <v>2.6407540842551476</v>
          </cell>
          <cell r="BH8">
            <v>2.6407658419004618</v>
          </cell>
          <cell r="BI8">
            <v>3.5103697733122341</v>
          </cell>
          <cell r="BJ8">
            <v>6.9657906156726916</v>
          </cell>
          <cell r="BK8">
            <v>16.145906184307247</v>
          </cell>
          <cell r="BL8">
            <v>23.328724053242986</v>
          </cell>
        </row>
        <row r="9">
          <cell r="A9" t="str">
            <v>R2</v>
          </cell>
          <cell r="B9" t="str">
            <v>GSS-COMM</v>
          </cell>
          <cell r="C9" t="str">
            <v>General Service Small Sales Commodity</v>
          </cell>
          <cell r="E9">
            <v>223.68100000000001</v>
          </cell>
          <cell r="F9">
            <v>199.59200000000001</v>
          </cell>
          <cell r="G9">
            <v>169.75800000000001</v>
          </cell>
          <cell r="H9">
            <v>114.892</v>
          </cell>
          <cell r="I9">
            <v>66.378</v>
          </cell>
          <cell r="J9">
            <v>23.646999999999998</v>
          </cell>
          <cell r="K9">
            <v>24.425000000000001</v>
          </cell>
          <cell r="L9">
            <v>24.457000000000001</v>
          </cell>
          <cell r="M9">
            <v>45.13</v>
          </cell>
          <cell r="N9">
            <v>124.759</v>
          </cell>
          <cell r="O9">
            <v>144.78399999999999</v>
          </cell>
          <cell r="P9">
            <v>208.86</v>
          </cell>
          <cell r="Q9">
            <v>223.68100000000001</v>
          </cell>
          <cell r="R9">
            <v>199.59200000000001</v>
          </cell>
          <cell r="S9">
            <v>169.75800000000001</v>
          </cell>
          <cell r="T9">
            <v>114.892</v>
          </cell>
          <cell r="U9">
            <v>66.378</v>
          </cell>
          <cell r="V9">
            <v>23.646999999999998</v>
          </cell>
          <cell r="W9">
            <v>24.425000000000001</v>
          </cell>
          <cell r="X9">
            <v>24.457000000000001</v>
          </cell>
          <cell r="Y9">
            <v>45.13</v>
          </cell>
          <cell r="Z9">
            <v>124.759</v>
          </cell>
          <cell r="AA9">
            <v>144.78399999999999</v>
          </cell>
          <cell r="AB9">
            <v>208.86</v>
          </cell>
          <cell r="AC9">
            <v>223.68100000000001</v>
          </cell>
          <cell r="AD9">
            <v>199.59200000000001</v>
          </cell>
          <cell r="AE9">
            <v>169.75800000000001</v>
          </cell>
          <cell r="AF9">
            <v>114.892</v>
          </cell>
          <cell r="AG9">
            <v>66.378</v>
          </cell>
          <cell r="AH9">
            <v>23.646999999999998</v>
          </cell>
          <cell r="AI9">
            <v>24.425000000000001</v>
          </cell>
          <cell r="AJ9">
            <v>24.457000000000001</v>
          </cell>
          <cell r="AK9">
            <v>45.13</v>
          </cell>
          <cell r="AL9">
            <v>124.759</v>
          </cell>
          <cell r="AM9">
            <v>144.78399999999999</v>
          </cell>
          <cell r="AN9">
            <v>208.86</v>
          </cell>
          <cell r="AO9">
            <v>223.68100000000001</v>
          </cell>
          <cell r="AP9">
            <v>199.59200000000001</v>
          </cell>
          <cell r="AQ9">
            <v>169.75800000000001</v>
          </cell>
          <cell r="AR9">
            <v>114.892</v>
          </cell>
          <cell r="AS9">
            <v>66.378</v>
          </cell>
          <cell r="AT9">
            <v>23.646999999999998</v>
          </cell>
          <cell r="AU9">
            <v>24.425000000000001</v>
          </cell>
          <cell r="AV9">
            <v>24.457000000000001</v>
          </cell>
          <cell r="AW9">
            <v>45.13</v>
          </cell>
          <cell r="AX9">
            <v>124.759</v>
          </cell>
          <cell r="AY9">
            <v>144.78399999999999</v>
          </cell>
          <cell r="AZ9">
            <v>208.86</v>
          </cell>
          <cell r="BA9">
            <v>223.68100000000001</v>
          </cell>
          <cell r="BB9">
            <v>199.59200000000001</v>
          </cell>
          <cell r="BC9">
            <v>169.75800000000001</v>
          </cell>
          <cell r="BD9">
            <v>114.892</v>
          </cell>
          <cell r="BE9">
            <v>66.378</v>
          </cell>
          <cell r="BF9">
            <v>23.646999999999998</v>
          </cell>
          <cell r="BG9">
            <v>24.425000000000001</v>
          </cell>
          <cell r="BH9">
            <v>24.457000000000001</v>
          </cell>
          <cell r="BI9">
            <v>45.13</v>
          </cell>
          <cell r="BJ9">
            <v>124.759</v>
          </cell>
          <cell r="BK9">
            <v>144.78399999999999</v>
          </cell>
          <cell r="BL9">
            <v>208.86</v>
          </cell>
        </row>
        <row r="10">
          <cell r="A10" t="str">
            <v>R2A</v>
          </cell>
          <cell r="B10" t="str">
            <v>GSS-COMM-COMP</v>
          </cell>
          <cell r="C10" t="str">
            <v>General Service Small Sales Commodity - Competitive</v>
          </cell>
          <cell r="E10">
            <v>21</v>
          </cell>
          <cell r="F10">
            <v>11</v>
          </cell>
          <cell r="G10">
            <v>10</v>
          </cell>
          <cell r="H10">
            <v>5</v>
          </cell>
          <cell r="I10">
            <v>3</v>
          </cell>
          <cell r="J10">
            <v>2</v>
          </cell>
          <cell r="K10">
            <v>2</v>
          </cell>
          <cell r="L10">
            <v>2</v>
          </cell>
          <cell r="M10">
            <v>2</v>
          </cell>
          <cell r="N10">
            <v>3</v>
          </cell>
          <cell r="O10">
            <v>7</v>
          </cell>
          <cell r="P10">
            <v>10</v>
          </cell>
          <cell r="Q10">
            <v>21</v>
          </cell>
          <cell r="R10">
            <v>11</v>
          </cell>
          <cell r="S10">
            <v>10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3</v>
          </cell>
          <cell r="AA10">
            <v>7</v>
          </cell>
          <cell r="AB10">
            <v>10</v>
          </cell>
          <cell r="AC10">
            <v>21</v>
          </cell>
          <cell r="AD10">
            <v>11</v>
          </cell>
          <cell r="AE10">
            <v>10</v>
          </cell>
          <cell r="AF10">
            <v>5</v>
          </cell>
          <cell r="AG10">
            <v>3</v>
          </cell>
          <cell r="AH10">
            <v>2</v>
          </cell>
          <cell r="AI10">
            <v>2</v>
          </cell>
          <cell r="AJ10">
            <v>2</v>
          </cell>
          <cell r="AK10">
            <v>2</v>
          </cell>
          <cell r="AL10">
            <v>3</v>
          </cell>
          <cell r="AM10">
            <v>7</v>
          </cell>
          <cell r="AN10">
            <v>10</v>
          </cell>
          <cell r="AO10">
            <v>21</v>
          </cell>
          <cell r="AP10">
            <v>11</v>
          </cell>
          <cell r="AQ10">
            <v>10</v>
          </cell>
          <cell r="AR10">
            <v>5</v>
          </cell>
          <cell r="AS10">
            <v>3</v>
          </cell>
          <cell r="AT10">
            <v>2</v>
          </cell>
          <cell r="AU10">
            <v>2</v>
          </cell>
          <cell r="AV10">
            <v>2</v>
          </cell>
          <cell r="AW10">
            <v>2</v>
          </cell>
          <cell r="AX10">
            <v>3</v>
          </cell>
          <cell r="AY10">
            <v>7</v>
          </cell>
          <cell r="AZ10">
            <v>10</v>
          </cell>
          <cell r="BA10">
            <v>21</v>
          </cell>
          <cell r="BB10">
            <v>11</v>
          </cell>
          <cell r="BC10">
            <v>10</v>
          </cell>
          <cell r="BD10">
            <v>5</v>
          </cell>
          <cell r="BE10">
            <v>3</v>
          </cell>
          <cell r="BF10">
            <v>2</v>
          </cell>
          <cell r="BG10">
            <v>2</v>
          </cell>
          <cell r="BH10">
            <v>2</v>
          </cell>
          <cell r="BI10">
            <v>2</v>
          </cell>
          <cell r="BJ10">
            <v>3</v>
          </cell>
          <cell r="BK10">
            <v>7</v>
          </cell>
          <cell r="BL10">
            <v>10</v>
          </cell>
        </row>
        <row r="11">
          <cell r="A11" t="str">
            <v>R3</v>
          </cell>
          <cell r="B11" t="str">
            <v>GSL-COMM</v>
          </cell>
          <cell r="C11" t="str">
            <v>General Service Large Sales Commodity</v>
          </cell>
          <cell r="E11">
            <v>42.902000000000001</v>
          </cell>
          <cell r="F11">
            <v>31.885999999999999</v>
          </cell>
          <cell r="G11">
            <v>32.338000000000001</v>
          </cell>
          <cell r="H11">
            <v>18.584</v>
          </cell>
          <cell r="I11">
            <v>14.656000000000001</v>
          </cell>
          <cell r="J11">
            <v>13.138</v>
          </cell>
          <cell r="K11">
            <v>14.179</v>
          </cell>
          <cell r="L11">
            <v>14.179</v>
          </cell>
          <cell r="M11">
            <v>19.263999999999999</v>
          </cell>
          <cell r="N11">
            <v>36.298999999999999</v>
          </cell>
          <cell r="O11">
            <v>25.416</v>
          </cell>
          <cell r="P11">
            <v>36.448</v>
          </cell>
          <cell r="Q11">
            <v>42.902000000000001</v>
          </cell>
          <cell r="R11">
            <v>31.885999999999999</v>
          </cell>
          <cell r="S11">
            <v>32.338000000000001</v>
          </cell>
          <cell r="T11">
            <v>18.584</v>
          </cell>
          <cell r="U11">
            <v>14.656000000000001</v>
          </cell>
          <cell r="V11">
            <v>13.138</v>
          </cell>
          <cell r="W11">
            <v>14.179</v>
          </cell>
          <cell r="X11">
            <v>14.179</v>
          </cell>
          <cell r="Y11">
            <v>19.263999999999999</v>
          </cell>
          <cell r="Z11">
            <v>36.298999999999999</v>
          </cell>
          <cell r="AA11">
            <v>25.416</v>
          </cell>
          <cell r="AB11">
            <v>36.448</v>
          </cell>
          <cell r="AC11">
            <v>42.902000000000001</v>
          </cell>
          <cell r="AD11">
            <v>31.885999999999999</v>
          </cell>
          <cell r="AE11">
            <v>32.338000000000001</v>
          </cell>
          <cell r="AF11">
            <v>18.584</v>
          </cell>
          <cell r="AG11">
            <v>14.656000000000001</v>
          </cell>
          <cell r="AH11">
            <v>13.138</v>
          </cell>
          <cell r="AI11">
            <v>14.179</v>
          </cell>
          <cell r="AJ11">
            <v>14.179</v>
          </cell>
          <cell r="AK11">
            <v>19.263999999999999</v>
          </cell>
          <cell r="AL11">
            <v>36.298999999999999</v>
          </cell>
          <cell r="AM11">
            <v>25.416</v>
          </cell>
          <cell r="AN11">
            <v>36.448</v>
          </cell>
          <cell r="AO11">
            <v>42.902000000000001</v>
          </cell>
          <cell r="AP11">
            <v>31.885999999999999</v>
          </cell>
          <cell r="AQ11">
            <v>32.338000000000001</v>
          </cell>
          <cell r="AR11">
            <v>18.584</v>
          </cell>
          <cell r="AS11">
            <v>14.656000000000001</v>
          </cell>
          <cell r="AT11">
            <v>13.138</v>
          </cell>
          <cell r="AU11">
            <v>14.179</v>
          </cell>
          <cell r="AV11">
            <v>14.179</v>
          </cell>
          <cell r="AW11">
            <v>19.263999999999999</v>
          </cell>
          <cell r="AX11">
            <v>36.298999999999999</v>
          </cell>
          <cell r="AY11">
            <v>25.416</v>
          </cell>
          <cell r="AZ11">
            <v>36.448</v>
          </cell>
          <cell r="BA11">
            <v>42.902000000000001</v>
          </cell>
          <cell r="BB11">
            <v>31.885999999999999</v>
          </cell>
          <cell r="BC11">
            <v>32.338000000000001</v>
          </cell>
          <cell r="BD11">
            <v>18.584</v>
          </cell>
          <cell r="BE11">
            <v>14.656000000000001</v>
          </cell>
          <cell r="BF11">
            <v>13.138</v>
          </cell>
          <cell r="BG11">
            <v>14.179</v>
          </cell>
          <cell r="BH11">
            <v>14.179</v>
          </cell>
          <cell r="BI11">
            <v>19.263999999999999</v>
          </cell>
          <cell r="BJ11">
            <v>36.298999999999999</v>
          </cell>
          <cell r="BK11">
            <v>25.416</v>
          </cell>
          <cell r="BL11">
            <v>36.448</v>
          </cell>
        </row>
        <row r="12">
          <cell r="A12" t="str">
            <v>R3A</v>
          </cell>
          <cell r="B12" t="str">
            <v>GSL-COMM-COMP</v>
          </cell>
          <cell r="C12" t="str">
            <v>General Service Large Sales Commodity - Competitive</v>
          </cell>
          <cell r="E12">
            <v>40</v>
          </cell>
          <cell r="F12">
            <v>40</v>
          </cell>
          <cell r="G12">
            <v>33</v>
          </cell>
          <cell r="H12">
            <v>19</v>
          </cell>
          <cell r="I12">
            <v>16</v>
          </cell>
          <cell r="J12">
            <v>11</v>
          </cell>
          <cell r="K12">
            <v>10</v>
          </cell>
          <cell r="L12">
            <v>10</v>
          </cell>
          <cell r="M12">
            <v>11</v>
          </cell>
          <cell r="N12">
            <v>20</v>
          </cell>
          <cell r="O12">
            <v>32</v>
          </cell>
          <cell r="P12">
            <v>40</v>
          </cell>
          <cell r="Q12">
            <v>40</v>
          </cell>
          <cell r="R12">
            <v>40</v>
          </cell>
          <cell r="S12">
            <v>33</v>
          </cell>
          <cell r="T12">
            <v>19</v>
          </cell>
          <cell r="U12">
            <v>16</v>
          </cell>
          <cell r="V12">
            <v>11</v>
          </cell>
          <cell r="W12">
            <v>10</v>
          </cell>
          <cell r="X12">
            <v>10</v>
          </cell>
          <cell r="Y12">
            <v>11</v>
          </cell>
          <cell r="Z12">
            <v>20</v>
          </cell>
          <cell r="AA12">
            <v>32</v>
          </cell>
          <cell r="AB12">
            <v>40</v>
          </cell>
          <cell r="AC12">
            <v>40</v>
          </cell>
          <cell r="AD12">
            <v>40</v>
          </cell>
          <cell r="AE12">
            <v>33</v>
          </cell>
          <cell r="AF12">
            <v>19</v>
          </cell>
          <cell r="AG12">
            <v>16</v>
          </cell>
          <cell r="AH12">
            <v>11</v>
          </cell>
          <cell r="AI12">
            <v>10</v>
          </cell>
          <cell r="AJ12">
            <v>10</v>
          </cell>
          <cell r="AK12">
            <v>11</v>
          </cell>
          <cell r="AL12">
            <v>20</v>
          </cell>
          <cell r="AM12">
            <v>32</v>
          </cell>
          <cell r="AN12">
            <v>40</v>
          </cell>
          <cell r="AO12">
            <v>40</v>
          </cell>
          <cell r="AP12">
            <v>40</v>
          </cell>
          <cell r="AQ12">
            <v>33</v>
          </cell>
          <cell r="AR12">
            <v>19</v>
          </cell>
          <cell r="AS12">
            <v>16</v>
          </cell>
          <cell r="AT12">
            <v>11</v>
          </cell>
          <cell r="AU12">
            <v>10</v>
          </cell>
          <cell r="AV12">
            <v>10</v>
          </cell>
          <cell r="AW12">
            <v>11</v>
          </cell>
          <cell r="AX12">
            <v>20</v>
          </cell>
          <cell r="AY12">
            <v>32</v>
          </cell>
          <cell r="AZ12">
            <v>40</v>
          </cell>
          <cell r="BA12">
            <v>40</v>
          </cell>
          <cell r="BB12">
            <v>40</v>
          </cell>
          <cell r="BC12">
            <v>33</v>
          </cell>
          <cell r="BD12">
            <v>19</v>
          </cell>
          <cell r="BE12">
            <v>16</v>
          </cell>
          <cell r="BF12">
            <v>11</v>
          </cell>
          <cell r="BG12">
            <v>10</v>
          </cell>
          <cell r="BH12">
            <v>10</v>
          </cell>
          <cell r="BI12">
            <v>11</v>
          </cell>
          <cell r="BJ12">
            <v>20</v>
          </cell>
          <cell r="BK12">
            <v>32</v>
          </cell>
          <cell r="BL12">
            <v>40</v>
          </cell>
        </row>
        <row r="13">
          <cell r="A13" t="str">
            <v>R4</v>
          </cell>
          <cell r="B13" t="str">
            <v>LGS-COMM</v>
          </cell>
          <cell r="C13" t="str">
            <v>Large General Service Sales Commodity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A14" t="str">
            <v>R4A</v>
          </cell>
          <cell r="B14" t="str">
            <v>LGS-COMM-COMP</v>
          </cell>
          <cell r="C14" t="str">
            <v>Large General Service Sales Commodity - Competitive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A15" t="str">
            <v>R5</v>
          </cell>
          <cell r="B15" t="str">
            <v>SLGS-COMM</v>
          </cell>
          <cell r="C15" t="str">
            <v>Special Large General Service Sales Commodity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A16" t="str">
            <v>R5A</v>
          </cell>
          <cell r="B16" t="str">
            <v>SLGS-COMM-COMP</v>
          </cell>
          <cell r="C16" t="str">
            <v>Special Large General Service Sales Commodity - Competitive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A17" t="str">
            <v>R6</v>
          </cell>
          <cell r="B17" t="str">
            <v>EPGS-COMM</v>
          </cell>
          <cell r="C17" t="str">
            <v>Electric Power Generation Service Sales Commodity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A18" t="str">
            <v>R6A</v>
          </cell>
          <cell r="B18" t="str">
            <v>EPGS-COMM-COMP</v>
          </cell>
          <cell r="C18" t="str">
            <v>Electric Power Generation Service Sales Commodity - Competitve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A19" t="str">
            <v>R7</v>
          </cell>
          <cell r="B19" t="str">
            <v>CGS-COMM</v>
          </cell>
          <cell r="C19" t="str">
            <v>Cogeneration Gas Service Sales Commodity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A20" t="str">
            <v>R7A</v>
          </cell>
          <cell r="B20" t="str">
            <v>CGS-COMM-COMP</v>
          </cell>
          <cell r="C20" t="str">
            <v>Cogeneration Gas Service Sales Commodity - Competitive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A21" t="str">
            <v>R8</v>
          </cell>
          <cell r="B21" t="str">
            <v>WS-COMM</v>
          </cell>
          <cell r="C21" t="str">
            <v>Wholesale Service Sales Commodity</v>
          </cell>
          <cell r="E21">
            <v>0.56026371693959476</v>
          </cell>
          <cell r="F21">
            <v>0.62256558927361105</v>
          </cell>
          <cell r="G21">
            <v>2.0791323213486832</v>
          </cell>
          <cell r="H21">
            <v>-0.87941726923147678</v>
          </cell>
          <cell r="I21">
            <v>0.46105493919155116</v>
          </cell>
          <cell r="J21">
            <v>-1.1366532632230142E-2</v>
          </cell>
          <cell r="K21">
            <v>7.8184658212186814E-2</v>
          </cell>
          <cell r="L21">
            <v>-1.2864212805444031E-3</v>
          </cell>
          <cell r="M21">
            <v>0.52620874827639041</v>
          </cell>
          <cell r="N21">
            <v>1.4903426535927686</v>
          </cell>
          <cell r="O21">
            <v>1.0829360917076016</v>
          </cell>
          <cell r="P21">
            <v>0.96484193904172955</v>
          </cell>
          <cell r="Q21">
            <v>0.56026371693959476</v>
          </cell>
          <cell r="R21">
            <v>0.62256558927361105</v>
          </cell>
          <cell r="S21">
            <v>2.0791323213486832</v>
          </cell>
          <cell r="T21">
            <v>-0.87941726923147678</v>
          </cell>
          <cell r="U21">
            <v>0.46105493919155116</v>
          </cell>
          <cell r="V21">
            <v>-1.1366532632230142E-2</v>
          </cell>
          <cell r="W21">
            <v>7.8184658212186814E-2</v>
          </cell>
          <cell r="X21">
            <v>-1.2864212805444031E-3</v>
          </cell>
          <cell r="Y21">
            <v>0.52620874827639041</v>
          </cell>
          <cell r="Z21">
            <v>1.4903426535927686</v>
          </cell>
          <cell r="AA21">
            <v>1.0829360917076016</v>
          </cell>
          <cell r="AB21">
            <v>0.96484193904172955</v>
          </cell>
          <cell r="AC21">
            <v>0.56026371693959476</v>
          </cell>
          <cell r="AD21">
            <v>0.62256558927361105</v>
          </cell>
          <cell r="AE21">
            <v>2.0791323213486832</v>
          </cell>
          <cell r="AF21">
            <v>-0.87941726923147678</v>
          </cell>
          <cell r="AG21">
            <v>0.46105493919155116</v>
          </cell>
          <cell r="AH21">
            <v>-1.1366532632230142E-2</v>
          </cell>
          <cell r="AI21">
            <v>7.8184658212186814E-2</v>
          </cell>
          <cell r="AJ21">
            <v>-1.2864212805444031E-3</v>
          </cell>
          <cell r="AK21">
            <v>0.52620874827639041</v>
          </cell>
          <cell r="AL21">
            <v>1.4903426535927686</v>
          </cell>
          <cell r="AM21">
            <v>1.0829360917076016</v>
          </cell>
          <cell r="AN21">
            <v>0.96484193904172955</v>
          </cell>
          <cell r="AO21">
            <v>0.56026371693959476</v>
          </cell>
          <cell r="AP21">
            <v>0.62256558927361105</v>
          </cell>
          <cell r="AQ21">
            <v>2.0791323213486832</v>
          </cell>
          <cell r="AR21">
            <v>-0.87941726923147678</v>
          </cell>
          <cell r="AS21">
            <v>0.46105493919155116</v>
          </cell>
          <cell r="AT21">
            <v>-1.1366532632230142E-2</v>
          </cell>
          <cell r="AU21">
            <v>7.8184658212186814E-2</v>
          </cell>
          <cell r="AV21">
            <v>-1.2864212805444031E-3</v>
          </cell>
          <cell r="AW21">
            <v>0.52620874827639041</v>
          </cell>
          <cell r="AX21">
            <v>1.4903426535927686</v>
          </cell>
          <cell r="AY21">
            <v>1.0829360917076016</v>
          </cell>
          <cell r="AZ21">
            <v>0.96484193904172955</v>
          </cell>
          <cell r="BA21">
            <v>0.56026371693959476</v>
          </cell>
          <cell r="BB21">
            <v>0.62256558927361105</v>
          </cell>
          <cell r="BC21">
            <v>2.0791323213486832</v>
          </cell>
          <cell r="BD21">
            <v>-0.87941726923147678</v>
          </cell>
          <cell r="BE21">
            <v>0.46105493919155116</v>
          </cell>
          <cell r="BF21">
            <v>-1.1366532632230142E-2</v>
          </cell>
          <cell r="BG21">
            <v>7.8184658212186814E-2</v>
          </cell>
          <cell r="BH21">
            <v>-1.2864212805444031E-3</v>
          </cell>
          <cell r="BI21">
            <v>0.52620874827639041</v>
          </cell>
          <cell r="BJ21">
            <v>1.4903426535927686</v>
          </cell>
          <cell r="BK21">
            <v>1.0829360917076016</v>
          </cell>
          <cell r="BL21">
            <v>0.96484193904172955</v>
          </cell>
        </row>
        <row r="22">
          <cell r="A22" t="str">
            <v>R8A</v>
          </cell>
          <cell r="B22" t="str">
            <v>WS-COMM-COMP</v>
          </cell>
          <cell r="C22" t="str">
            <v>Wholesale Service Sales Commodity - Competitive</v>
          </cell>
          <cell r="E22">
            <v>5.9080000000000004</v>
          </cell>
          <cell r="F22">
            <v>4.9000000000000004</v>
          </cell>
          <cell r="G22">
            <v>2.5129999999999999</v>
          </cell>
          <cell r="H22">
            <v>2.4209999999999998</v>
          </cell>
          <cell r="I22">
            <v>0.35199999999999998</v>
          </cell>
          <cell r="J22">
            <v>0.26600000000000001</v>
          </cell>
          <cell r="K22">
            <v>0.124</v>
          </cell>
          <cell r="L22">
            <v>0.21</v>
          </cell>
          <cell r="M22">
            <v>0.31</v>
          </cell>
          <cell r="N22">
            <v>1.732</v>
          </cell>
          <cell r="O22">
            <v>2.74</v>
          </cell>
          <cell r="P22">
            <v>4.8140000000000001</v>
          </cell>
          <cell r="Q22">
            <v>5.9080000000000004</v>
          </cell>
          <cell r="R22">
            <v>4.9000000000000004</v>
          </cell>
          <cell r="S22">
            <v>2.5129999999999999</v>
          </cell>
          <cell r="T22">
            <v>2.4209999999999998</v>
          </cell>
          <cell r="U22">
            <v>0.35199999999999998</v>
          </cell>
          <cell r="V22">
            <v>0.26600000000000001</v>
          </cell>
          <cell r="W22">
            <v>0.124</v>
          </cell>
          <cell r="X22">
            <v>0.21</v>
          </cell>
          <cell r="Y22">
            <v>0.31</v>
          </cell>
          <cell r="Z22">
            <v>1.732</v>
          </cell>
          <cell r="AA22">
            <v>2.74</v>
          </cell>
          <cell r="AB22">
            <v>4.8140000000000001</v>
          </cell>
          <cell r="AC22">
            <v>5.9080000000000004</v>
          </cell>
          <cell r="AD22">
            <v>4.9000000000000004</v>
          </cell>
          <cell r="AE22">
            <v>2.5129999999999999</v>
          </cell>
          <cell r="AF22">
            <v>2.4209999999999998</v>
          </cell>
          <cell r="AG22">
            <v>0.35199999999999998</v>
          </cell>
          <cell r="AH22">
            <v>0.26600000000000001</v>
          </cell>
          <cell r="AI22">
            <v>0.124</v>
          </cell>
          <cell r="AJ22">
            <v>0.21</v>
          </cell>
          <cell r="AK22">
            <v>0.31</v>
          </cell>
          <cell r="AL22">
            <v>1.732</v>
          </cell>
          <cell r="AM22">
            <v>2.74</v>
          </cell>
          <cell r="AN22">
            <v>4.8140000000000001</v>
          </cell>
          <cell r="AO22">
            <v>5.9080000000000004</v>
          </cell>
          <cell r="AP22">
            <v>4.9000000000000004</v>
          </cell>
          <cell r="AQ22">
            <v>2.5129999999999999</v>
          </cell>
          <cell r="AR22">
            <v>2.4209999999999998</v>
          </cell>
          <cell r="AS22">
            <v>0.35199999999999998</v>
          </cell>
          <cell r="AT22">
            <v>0.26600000000000001</v>
          </cell>
          <cell r="AU22">
            <v>0.124</v>
          </cell>
          <cell r="AV22">
            <v>0.21</v>
          </cell>
          <cell r="AW22">
            <v>0.31</v>
          </cell>
          <cell r="AX22">
            <v>1.732</v>
          </cell>
          <cell r="AY22">
            <v>2.74</v>
          </cell>
          <cell r="AZ22">
            <v>4.8140000000000001</v>
          </cell>
          <cell r="BA22">
            <v>5.9080000000000004</v>
          </cell>
          <cell r="BB22">
            <v>4.9000000000000004</v>
          </cell>
          <cell r="BC22">
            <v>2.5129999999999999</v>
          </cell>
          <cell r="BD22">
            <v>2.4209999999999998</v>
          </cell>
          <cell r="BE22">
            <v>0.35199999999999998</v>
          </cell>
          <cell r="BF22">
            <v>0.26600000000000001</v>
          </cell>
          <cell r="BG22">
            <v>0.124</v>
          </cell>
          <cell r="BH22">
            <v>0.21</v>
          </cell>
          <cell r="BI22">
            <v>0.31</v>
          </cell>
          <cell r="BJ22">
            <v>1.732</v>
          </cell>
          <cell r="BK22">
            <v>2.74</v>
          </cell>
          <cell r="BL22">
            <v>4.8140000000000001</v>
          </cell>
        </row>
        <row r="23">
          <cell r="A23" t="str">
            <v>R20</v>
          </cell>
          <cell r="B23" t="str">
            <v>RSS-CUST</v>
          </cell>
          <cell r="C23" t="str">
            <v>Residential Sales Customers (Total)</v>
          </cell>
          <cell r="E23">
            <v>55899</v>
          </cell>
          <cell r="F23">
            <v>55899</v>
          </cell>
          <cell r="G23">
            <v>55899</v>
          </cell>
          <cell r="H23">
            <v>55899</v>
          </cell>
          <cell r="I23">
            <v>55899</v>
          </cell>
          <cell r="J23">
            <v>55899</v>
          </cell>
          <cell r="K23">
            <v>55899</v>
          </cell>
          <cell r="L23">
            <v>55899</v>
          </cell>
          <cell r="M23">
            <v>55899</v>
          </cell>
          <cell r="N23">
            <v>55899</v>
          </cell>
          <cell r="O23">
            <v>55899</v>
          </cell>
          <cell r="P23">
            <v>55899</v>
          </cell>
          <cell r="Q23">
            <v>55899</v>
          </cell>
          <cell r="R23">
            <v>55899</v>
          </cell>
          <cell r="S23">
            <v>55899</v>
          </cell>
          <cell r="T23">
            <v>55899</v>
          </cell>
          <cell r="U23">
            <v>55899</v>
          </cell>
          <cell r="V23">
            <v>55899</v>
          </cell>
          <cell r="W23">
            <v>55899</v>
          </cell>
          <cell r="X23">
            <v>55899</v>
          </cell>
          <cell r="Y23">
            <v>55899</v>
          </cell>
          <cell r="Z23">
            <v>55899</v>
          </cell>
          <cell r="AA23">
            <v>55899</v>
          </cell>
          <cell r="AB23">
            <v>55899</v>
          </cell>
          <cell r="AC23">
            <v>55899</v>
          </cell>
          <cell r="AD23">
            <v>55899</v>
          </cell>
          <cell r="AE23">
            <v>55899</v>
          </cell>
          <cell r="AF23">
            <v>55899</v>
          </cell>
          <cell r="AG23">
            <v>55899</v>
          </cell>
          <cell r="AH23">
            <v>55899</v>
          </cell>
          <cell r="AI23">
            <v>55899</v>
          </cell>
          <cell r="AJ23">
            <v>55899</v>
          </cell>
          <cell r="AK23">
            <v>55899</v>
          </cell>
          <cell r="AL23">
            <v>55899</v>
          </cell>
          <cell r="AM23">
            <v>55899</v>
          </cell>
          <cell r="AN23">
            <v>55899</v>
          </cell>
          <cell r="AO23">
            <v>55899</v>
          </cell>
          <cell r="AP23">
            <v>55899</v>
          </cell>
          <cell r="AQ23">
            <v>55899</v>
          </cell>
          <cell r="AR23">
            <v>55899</v>
          </cell>
          <cell r="AS23">
            <v>55899</v>
          </cell>
          <cell r="AT23">
            <v>55899</v>
          </cell>
          <cell r="AU23">
            <v>55899</v>
          </cell>
          <cell r="AV23">
            <v>55899</v>
          </cell>
          <cell r="AW23">
            <v>55899</v>
          </cell>
          <cell r="AX23">
            <v>55899</v>
          </cell>
          <cell r="AY23">
            <v>55899</v>
          </cell>
          <cell r="AZ23">
            <v>55899</v>
          </cell>
          <cell r="BA23">
            <v>55899</v>
          </cell>
          <cell r="BB23">
            <v>55899</v>
          </cell>
          <cell r="BC23">
            <v>55899</v>
          </cell>
          <cell r="BD23">
            <v>55899</v>
          </cell>
          <cell r="BE23">
            <v>55899</v>
          </cell>
          <cell r="BF23">
            <v>55899</v>
          </cell>
          <cell r="BG23">
            <v>55899</v>
          </cell>
          <cell r="BH23">
            <v>55899</v>
          </cell>
          <cell r="BI23">
            <v>55899</v>
          </cell>
          <cell r="BJ23">
            <v>55899</v>
          </cell>
          <cell r="BK23">
            <v>55899</v>
          </cell>
          <cell r="BL23">
            <v>55899</v>
          </cell>
        </row>
        <row r="24">
          <cell r="A24" t="str">
            <v>R20A</v>
          </cell>
          <cell r="B24" t="str">
            <v>RSS-CUST-NONRUS</v>
          </cell>
          <cell r="C24" t="str">
            <v>Residential Non RUS Sales Customers</v>
          </cell>
          <cell r="E24">
            <v>54717</v>
          </cell>
          <cell r="F24">
            <v>54717</v>
          </cell>
          <cell r="G24">
            <v>54717</v>
          </cell>
          <cell r="H24">
            <v>54717</v>
          </cell>
          <cell r="I24">
            <v>54717</v>
          </cell>
          <cell r="J24">
            <v>54717</v>
          </cell>
          <cell r="K24">
            <v>54717</v>
          </cell>
          <cell r="L24">
            <v>54717</v>
          </cell>
          <cell r="M24">
            <v>54717</v>
          </cell>
          <cell r="N24">
            <v>54717</v>
          </cell>
          <cell r="O24">
            <v>54717</v>
          </cell>
          <cell r="P24">
            <v>54717</v>
          </cell>
          <cell r="Q24">
            <v>54717</v>
          </cell>
          <cell r="R24">
            <v>54717</v>
          </cell>
          <cell r="S24">
            <v>54717</v>
          </cell>
          <cell r="T24">
            <v>54717</v>
          </cell>
          <cell r="U24">
            <v>54717</v>
          </cell>
          <cell r="V24">
            <v>54717</v>
          </cell>
          <cell r="W24">
            <v>54717</v>
          </cell>
          <cell r="X24">
            <v>54717</v>
          </cell>
          <cell r="Y24">
            <v>54717</v>
          </cell>
          <cell r="Z24">
            <v>54717</v>
          </cell>
          <cell r="AA24">
            <v>54717</v>
          </cell>
          <cell r="AB24">
            <v>54717</v>
          </cell>
          <cell r="AC24">
            <v>54717</v>
          </cell>
          <cell r="AD24">
            <v>54717</v>
          </cell>
          <cell r="AE24">
            <v>54717</v>
          </cell>
          <cell r="AF24">
            <v>54717</v>
          </cell>
          <cell r="AG24">
            <v>54717</v>
          </cell>
          <cell r="AH24">
            <v>54717</v>
          </cell>
          <cell r="AI24">
            <v>54717</v>
          </cell>
          <cell r="AJ24">
            <v>54717</v>
          </cell>
          <cell r="AK24">
            <v>54717</v>
          </cell>
          <cell r="AL24">
            <v>54717</v>
          </cell>
          <cell r="AM24">
            <v>54717</v>
          </cell>
          <cell r="AN24">
            <v>54717</v>
          </cell>
          <cell r="AO24">
            <v>54717</v>
          </cell>
          <cell r="AP24">
            <v>54717</v>
          </cell>
          <cell r="AQ24">
            <v>54717</v>
          </cell>
          <cell r="AR24">
            <v>54717</v>
          </cell>
          <cell r="AS24">
            <v>54717</v>
          </cell>
          <cell r="AT24">
            <v>54717</v>
          </cell>
          <cell r="AU24">
            <v>54717</v>
          </cell>
          <cell r="AV24">
            <v>54717</v>
          </cell>
          <cell r="AW24">
            <v>54717</v>
          </cell>
          <cell r="AX24">
            <v>54717</v>
          </cell>
          <cell r="AY24">
            <v>54717</v>
          </cell>
          <cell r="AZ24">
            <v>54717</v>
          </cell>
          <cell r="BA24">
            <v>54717</v>
          </cell>
          <cell r="BB24">
            <v>54717</v>
          </cell>
          <cell r="BC24">
            <v>54717</v>
          </cell>
          <cell r="BD24">
            <v>54717</v>
          </cell>
          <cell r="BE24">
            <v>54717</v>
          </cell>
          <cell r="BF24">
            <v>54717</v>
          </cell>
          <cell r="BG24">
            <v>54717</v>
          </cell>
          <cell r="BH24">
            <v>54717</v>
          </cell>
          <cell r="BI24">
            <v>54717</v>
          </cell>
          <cell r="BJ24">
            <v>54717</v>
          </cell>
          <cell r="BK24">
            <v>54717</v>
          </cell>
          <cell r="BL24">
            <v>54717</v>
          </cell>
        </row>
        <row r="25">
          <cell r="A25" t="str">
            <v>R20B</v>
          </cell>
          <cell r="B25" t="str">
            <v>RSS-CUST-RUS</v>
          </cell>
          <cell r="C25" t="str">
            <v>Residential RUS Sales Customers</v>
          </cell>
          <cell r="E25">
            <v>1182</v>
          </cell>
          <cell r="F25">
            <v>1182</v>
          </cell>
          <cell r="G25">
            <v>1182</v>
          </cell>
          <cell r="H25">
            <v>1182</v>
          </cell>
          <cell r="I25">
            <v>1182</v>
          </cell>
          <cell r="J25">
            <v>1182</v>
          </cell>
          <cell r="K25">
            <v>1182</v>
          </cell>
          <cell r="L25">
            <v>1182</v>
          </cell>
          <cell r="M25">
            <v>1182</v>
          </cell>
          <cell r="N25">
            <v>1182</v>
          </cell>
          <cell r="O25">
            <v>1182</v>
          </cell>
          <cell r="P25">
            <v>1182</v>
          </cell>
          <cell r="Q25">
            <v>1182</v>
          </cell>
          <cell r="R25">
            <v>1182</v>
          </cell>
          <cell r="S25">
            <v>1182</v>
          </cell>
          <cell r="T25">
            <v>1182</v>
          </cell>
          <cell r="U25">
            <v>1182</v>
          </cell>
          <cell r="V25">
            <v>1182</v>
          </cell>
          <cell r="W25">
            <v>1182</v>
          </cell>
          <cell r="X25">
            <v>1182</v>
          </cell>
          <cell r="Y25">
            <v>1182</v>
          </cell>
          <cell r="Z25">
            <v>1182</v>
          </cell>
          <cell r="AA25">
            <v>1182</v>
          </cell>
          <cell r="AB25">
            <v>1182</v>
          </cell>
          <cell r="AC25">
            <v>1182</v>
          </cell>
          <cell r="AD25">
            <v>1182</v>
          </cell>
          <cell r="AE25">
            <v>1182</v>
          </cell>
          <cell r="AF25">
            <v>1182</v>
          </cell>
          <cell r="AG25">
            <v>1182</v>
          </cell>
          <cell r="AH25">
            <v>1182</v>
          </cell>
          <cell r="AI25">
            <v>1182</v>
          </cell>
          <cell r="AJ25">
            <v>1182</v>
          </cell>
          <cell r="AK25">
            <v>1182</v>
          </cell>
          <cell r="AL25">
            <v>1182</v>
          </cell>
          <cell r="AM25">
            <v>1182</v>
          </cell>
          <cell r="AN25">
            <v>1182</v>
          </cell>
          <cell r="AO25">
            <v>1182</v>
          </cell>
          <cell r="AP25">
            <v>1182</v>
          </cell>
          <cell r="AQ25">
            <v>1182</v>
          </cell>
          <cell r="AR25">
            <v>1182</v>
          </cell>
          <cell r="AS25">
            <v>1182</v>
          </cell>
          <cell r="AT25">
            <v>1182</v>
          </cell>
          <cell r="AU25">
            <v>1182</v>
          </cell>
          <cell r="AV25">
            <v>1182</v>
          </cell>
          <cell r="AW25">
            <v>1182</v>
          </cell>
          <cell r="AX25">
            <v>1182</v>
          </cell>
          <cell r="AY25">
            <v>1182</v>
          </cell>
          <cell r="AZ25">
            <v>1182</v>
          </cell>
          <cell r="BA25">
            <v>1182</v>
          </cell>
          <cell r="BB25">
            <v>1182</v>
          </cell>
          <cell r="BC25">
            <v>1182</v>
          </cell>
          <cell r="BD25">
            <v>1182</v>
          </cell>
          <cell r="BE25">
            <v>1182</v>
          </cell>
          <cell r="BF25">
            <v>1182</v>
          </cell>
          <cell r="BG25">
            <v>1182</v>
          </cell>
          <cell r="BH25">
            <v>1182</v>
          </cell>
          <cell r="BI25">
            <v>1182</v>
          </cell>
          <cell r="BJ25">
            <v>1182</v>
          </cell>
          <cell r="BK25">
            <v>1182</v>
          </cell>
          <cell r="BL25">
            <v>1182</v>
          </cell>
        </row>
        <row r="26">
          <cell r="A26" t="str">
            <v>R21</v>
          </cell>
          <cell r="B26" t="str">
            <v>GSS-CUST</v>
          </cell>
          <cell r="C26" t="str">
            <v>General Service Small Sales Customers (Total)</v>
          </cell>
          <cell r="E26">
            <v>4154</v>
          </cell>
          <cell r="F26">
            <v>4154</v>
          </cell>
          <cell r="G26">
            <v>4154</v>
          </cell>
          <cell r="H26">
            <v>4154</v>
          </cell>
          <cell r="I26">
            <v>4154</v>
          </cell>
          <cell r="J26">
            <v>4154</v>
          </cell>
          <cell r="K26">
            <v>4154</v>
          </cell>
          <cell r="L26">
            <v>4154</v>
          </cell>
          <cell r="M26">
            <v>4154</v>
          </cell>
          <cell r="N26">
            <v>4154</v>
          </cell>
          <cell r="O26">
            <v>4154</v>
          </cell>
          <cell r="P26">
            <v>4154</v>
          </cell>
          <cell r="Q26">
            <v>4154</v>
          </cell>
          <cell r="R26">
            <v>4154</v>
          </cell>
          <cell r="S26">
            <v>4154</v>
          </cell>
          <cell r="T26">
            <v>4154</v>
          </cell>
          <cell r="U26">
            <v>4154</v>
          </cell>
          <cell r="V26">
            <v>4154</v>
          </cell>
          <cell r="W26">
            <v>4154</v>
          </cell>
          <cell r="X26">
            <v>4154</v>
          </cell>
          <cell r="Y26">
            <v>4154</v>
          </cell>
          <cell r="Z26">
            <v>4154</v>
          </cell>
          <cell r="AA26">
            <v>4154</v>
          </cell>
          <cell r="AB26">
            <v>4154</v>
          </cell>
          <cell r="AC26">
            <v>4154</v>
          </cell>
          <cell r="AD26">
            <v>4154</v>
          </cell>
          <cell r="AE26">
            <v>4154</v>
          </cell>
          <cell r="AF26">
            <v>4154</v>
          </cell>
          <cell r="AG26">
            <v>4154</v>
          </cell>
          <cell r="AH26">
            <v>4154</v>
          </cell>
          <cell r="AI26">
            <v>4154</v>
          </cell>
          <cell r="AJ26">
            <v>4154</v>
          </cell>
          <cell r="AK26">
            <v>4154</v>
          </cell>
          <cell r="AL26">
            <v>4154</v>
          </cell>
          <cell r="AM26">
            <v>4154</v>
          </cell>
          <cell r="AN26">
            <v>4154</v>
          </cell>
          <cell r="AO26">
            <v>4154</v>
          </cell>
          <cell r="AP26">
            <v>4154</v>
          </cell>
          <cell r="AQ26">
            <v>4154</v>
          </cell>
          <cell r="AR26">
            <v>4154</v>
          </cell>
          <cell r="AS26">
            <v>4154</v>
          </cell>
          <cell r="AT26">
            <v>4154</v>
          </cell>
          <cell r="AU26">
            <v>4154</v>
          </cell>
          <cell r="AV26">
            <v>4154</v>
          </cell>
          <cell r="AW26">
            <v>4154</v>
          </cell>
          <cell r="AX26">
            <v>4154</v>
          </cell>
          <cell r="AY26">
            <v>4154</v>
          </cell>
          <cell r="AZ26">
            <v>4154</v>
          </cell>
          <cell r="BA26">
            <v>4154</v>
          </cell>
          <cell r="BB26">
            <v>4154</v>
          </cell>
          <cell r="BC26">
            <v>4154</v>
          </cell>
          <cell r="BD26">
            <v>4154</v>
          </cell>
          <cell r="BE26">
            <v>4154</v>
          </cell>
          <cell r="BF26">
            <v>4154</v>
          </cell>
          <cell r="BG26">
            <v>4154</v>
          </cell>
          <cell r="BH26">
            <v>4154</v>
          </cell>
          <cell r="BI26">
            <v>4154</v>
          </cell>
          <cell r="BJ26">
            <v>4154</v>
          </cell>
          <cell r="BK26">
            <v>4154</v>
          </cell>
          <cell r="BL26">
            <v>4154</v>
          </cell>
        </row>
        <row r="27">
          <cell r="A27" t="str">
            <v>R21A</v>
          </cell>
          <cell r="B27" t="str">
            <v>GSS-CUST-BLK1</v>
          </cell>
          <cell r="C27" t="str">
            <v>General Service Small Sales Customers - Block 1</v>
          </cell>
          <cell r="D27">
            <v>0.58199015341872484</v>
          </cell>
          <cell r="E27">
            <v>2400.127392698821</v>
          </cell>
          <cell r="F27">
            <v>2400.127392698821</v>
          </cell>
          <cell r="G27">
            <v>2400.127392698821</v>
          </cell>
          <cell r="H27">
            <v>2400.127392698821</v>
          </cell>
          <cell r="I27">
            <v>2400.127392698821</v>
          </cell>
          <cell r="J27">
            <v>2400.127392698821</v>
          </cell>
          <cell r="K27">
            <v>2400.127392698821</v>
          </cell>
          <cell r="L27">
            <v>2400.127392698821</v>
          </cell>
          <cell r="M27">
            <v>2400.127392698821</v>
          </cell>
          <cell r="N27">
            <v>2400.127392698821</v>
          </cell>
          <cell r="O27">
            <v>2400.127392698821</v>
          </cell>
          <cell r="P27">
            <v>2400.127392698821</v>
          </cell>
          <cell r="Q27">
            <v>2400.127392698821</v>
          </cell>
          <cell r="R27">
            <v>2400.127392698821</v>
          </cell>
          <cell r="S27">
            <v>2400.127392698821</v>
          </cell>
          <cell r="T27">
            <v>2400.127392698821</v>
          </cell>
          <cell r="U27">
            <v>2400.127392698821</v>
          </cell>
          <cell r="V27">
            <v>2400.127392698821</v>
          </cell>
          <cell r="W27">
            <v>2400.127392698821</v>
          </cell>
          <cell r="X27">
            <v>2400.127392698821</v>
          </cell>
          <cell r="Y27">
            <v>2400.127392698821</v>
          </cell>
          <cell r="Z27">
            <v>2400.127392698821</v>
          </cell>
          <cell r="AA27">
            <v>2400.127392698821</v>
          </cell>
          <cell r="AB27">
            <v>2400.127392698821</v>
          </cell>
          <cell r="AC27">
            <v>2400.127392698821</v>
          </cell>
          <cell r="AD27">
            <v>2400.127392698821</v>
          </cell>
          <cell r="AE27">
            <v>2400.127392698821</v>
          </cell>
          <cell r="AF27">
            <v>2400.127392698821</v>
          </cell>
          <cell r="AG27">
            <v>2400.127392698821</v>
          </cell>
          <cell r="AH27">
            <v>2400.127392698821</v>
          </cell>
          <cell r="AI27">
            <v>2400.127392698821</v>
          </cell>
          <cell r="AJ27">
            <v>2400.127392698821</v>
          </cell>
          <cell r="AK27">
            <v>2400.127392698821</v>
          </cell>
          <cell r="AL27">
            <v>2400.127392698821</v>
          </cell>
          <cell r="AM27">
            <v>2400.127392698821</v>
          </cell>
          <cell r="AN27">
            <v>2400.127392698821</v>
          </cell>
          <cell r="AO27">
            <v>2400.127392698821</v>
          </cell>
          <cell r="AP27">
            <v>2400.127392698821</v>
          </cell>
          <cell r="AQ27">
            <v>2400.127392698821</v>
          </cell>
          <cell r="AR27">
            <v>2400.127392698821</v>
          </cell>
          <cell r="AS27">
            <v>2400.127392698821</v>
          </cell>
          <cell r="AT27">
            <v>2400.127392698821</v>
          </cell>
          <cell r="AU27">
            <v>2400.127392698821</v>
          </cell>
          <cell r="AV27">
            <v>2400.127392698821</v>
          </cell>
          <cell r="AW27">
            <v>2400.127392698821</v>
          </cell>
          <cell r="AX27">
            <v>2400.127392698821</v>
          </cell>
          <cell r="AY27">
            <v>2400.127392698821</v>
          </cell>
          <cell r="AZ27">
            <v>2400.127392698821</v>
          </cell>
          <cell r="BA27">
            <v>2400.127392698821</v>
          </cell>
          <cell r="BB27">
            <v>2400.127392698821</v>
          </cell>
          <cell r="BC27">
            <v>2400.127392698821</v>
          </cell>
          <cell r="BD27">
            <v>2400.127392698821</v>
          </cell>
          <cell r="BE27">
            <v>2400.127392698821</v>
          </cell>
          <cell r="BF27">
            <v>2400.127392698821</v>
          </cell>
          <cell r="BG27">
            <v>2400.127392698821</v>
          </cell>
          <cell r="BH27">
            <v>2400.127392698821</v>
          </cell>
          <cell r="BI27">
            <v>2400.127392698821</v>
          </cell>
          <cell r="BJ27">
            <v>2400.127392698821</v>
          </cell>
          <cell r="BK27">
            <v>2400.127392698821</v>
          </cell>
          <cell r="BL27">
            <v>2400.127392698821</v>
          </cell>
        </row>
        <row r="28">
          <cell r="A28" t="str">
            <v>R21B</v>
          </cell>
          <cell r="B28" t="str">
            <v>GSS-CUST-BLK2</v>
          </cell>
          <cell r="C28" t="str">
            <v>General Service Small Sales Customers - Block 2</v>
          </cell>
          <cell r="D28">
            <v>0.41800984658127516</v>
          </cell>
          <cell r="E28">
            <v>1723.8726073011787</v>
          </cell>
          <cell r="F28">
            <v>1723.8726073011787</v>
          </cell>
          <cell r="G28">
            <v>1723.8726073011787</v>
          </cell>
          <cell r="H28">
            <v>1723.8726073011787</v>
          </cell>
          <cell r="I28">
            <v>1723.8726073011787</v>
          </cell>
          <cell r="J28">
            <v>1723.8726073011787</v>
          </cell>
          <cell r="K28">
            <v>1723.8726073011787</v>
          </cell>
          <cell r="L28">
            <v>1723.8726073011787</v>
          </cell>
          <cell r="M28">
            <v>1723.8726073011787</v>
          </cell>
          <cell r="N28">
            <v>1723.8726073011787</v>
          </cell>
          <cell r="O28">
            <v>1723.8726073011787</v>
          </cell>
          <cell r="P28">
            <v>1723.8726073011787</v>
          </cell>
          <cell r="Q28">
            <v>1723.8726073011787</v>
          </cell>
          <cell r="R28">
            <v>1723.8726073011787</v>
          </cell>
          <cell r="S28">
            <v>1723.8726073011787</v>
          </cell>
          <cell r="T28">
            <v>1723.8726073011787</v>
          </cell>
          <cell r="U28">
            <v>1723.8726073011787</v>
          </cell>
          <cell r="V28">
            <v>1723.8726073011787</v>
          </cell>
          <cell r="W28">
            <v>1723.8726073011787</v>
          </cell>
          <cell r="X28">
            <v>1723.8726073011787</v>
          </cell>
          <cell r="Y28">
            <v>1723.8726073011787</v>
          </cell>
          <cell r="Z28">
            <v>1723.8726073011787</v>
          </cell>
          <cell r="AA28">
            <v>1723.8726073011787</v>
          </cell>
          <cell r="AB28">
            <v>1723.8726073011787</v>
          </cell>
          <cell r="AC28">
            <v>1723.8726073011787</v>
          </cell>
          <cell r="AD28">
            <v>1723.8726073011787</v>
          </cell>
          <cell r="AE28">
            <v>1723.8726073011787</v>
          </cell>
          <cell r="AF28">
            <v>1723.8726073011787</v>
          </cell>
          <cell r="AG28">
            <v>1723.8726073011787</v>
          </cell>
          <cell r="AH28">
            <v>1723.8726073011787</v>
          </cell>
          <cell r="AI28">
            <v>1723.8726073011787</v>
          </cell>
          <cell r="AJ28">
            <v>1723.8726073011787</v>
          </cell>
          <cell r="AK28">
            <v>1723.8726073011787</v>
          </cell>
          <cell r="AL28">
            <v>1723.8726073011787</v>
          </cell>
          <cell r="AM28">
            <v>1723.8726073011787</v>
          </cell>
          <cell r="AN28">
            <v>1723.8726073011787</v>
          </cell>
          <cell r="AO28">
            <v>1723.8726073011787</v>
          </cell>
          <cell r="AP28">
            <v>1723.8726073011787</v>
          </cell>
          <cell r="AQ28">
            <v>1723.8726073011787</v>
          </cell>
          <cell r="AR28">
            <v>1723.8726073011787</v>
          </cell>
          <cell r="AS28">
            <v>1723.8726073011787</v>
          </cell>
          <cell r="AT28">
            <v>1723.8726073011787</v>
          </cell>
          <cell r="AU28">
            <v>1723.8726073011787</v>
          </cell>
          <cell r="AV28">
            <v>1723.8726073011787</v>
          </cell>
          <cell r="AW28">
            <v>1723.8726073011787</v>
          </cell>
          <cell r="AX28">
            <v>1723.8726073011787</v>
          </cell>
          <cell r="AY28">
            <v>1723.8726073011787</v>
          </cell>
          <cell r="AZ28">
            <v>1723.8726073011787</v>
          </cell>
          <cell r="BA28">
            <v>1723.8726073011787</v>
          </cell>
          <cell r="BB28">
            <v>1723.8726073011787</v>
          </cell>
          <cell r="BC28">
            <v>1723.8726073011787</v>
          </cell>
          <cell r="BD28">
            <v>1723.8726073011787</v>
          </cell>
          <cell r="BE28">
            <v>1723.8726073011787</v>
          </cell>
          <cell r="BF28">
            <v>1723.8726073011787</v>
          </cell>
          <cell r="BG28">
            <v>1723.8726073011787</v>
          </cell>
          <cell r="BH28">
            <v>1723.8726073011787</v>
          </cell>
          <cell r="BI28">
            <v>1723.8726073011787</v>
          </cell>
          <cell r="BJ28">
            <v>1723.8726073011787</v>
          </cell>
          <cell r="BK28">
            <v>1723.8726073011787</v>
          </cell>
          <cell r="BL28">
            <v>1723.8726073011787</v>
          </cell>
        </row>
        <row r="29">
          <cell r="A29" t="str">
            <v>R21C</v>
          </cell>
          <cell r="B29" t="str">
            <v>GSS-CUST-BLK1-COMP</v>
          </cell>
          <cell r="C29" t="str">
            <v>General Service Small Sales Customers - Block 1 - Competitive</v>
          </cell>
          <cell r="D29">
            <v>0.11363636363636363</v>
          </cell>
          <cell r="E29">
            <v>3.4090909090909092</v>
          </cell>
          <cell r="F29">
            <v>3.4090909090909092</v>
          </cell>
          <cell r="G29">
            <v>3.4090909090909092</v>
          </cell>
          <cell r="H29">
            <v>3.4090909090909092</v>
          </cell>
          <cell r="I29">
            <v>3.4090909090909092</v>
          </cell>
          <cell r="J29">
            <v>3.4090909090909092</v>
          </cell>
          <cell r="K29">
            <v>3.4090909090909092</v>
          </cell>
          <cell r="L29">
            <v>3.4090909090909092</v>
          </cell>
          <cell r="M29">
            <v>3.4090909090909092</v>
          </cell>
          <cell r="N29">
            <v>3.4090909090909092</v>
          </cell>
          <cell r="O29">
            <v>3.4090909090909092</v>
          </cell>
          <cell r="P29">
            <v>3.4090909090909092</v>
          </cell>
          <cell r="Q29">
            <v>3.4090909090909092</v>
          </cell>
          <cell r="R29">
            <v>3.4090909090909092</v>
          </cell>
          <cell r="S29">
            <v>3.4090909090909092</v>
          </cell>
          <cell r="T29">
            <v>3.4090909090909092</v>
          </cell>
          <cell r="U29">
            <v>3.4090909090909092</v>
          </cell>
          <cell r="V29">
            <v>3.4090909090909092</v>
          </cell>
          <cell r="W29">
            <v>3.4090909090909092</v>
          </cell>
          <cell r="X29">
            <v>3.4090909090909092</v>
          </cell>
          <cell r="Y29">
            <v>3.4090909090909092</v>
          </cell>
          <cell r="Z29">
            <v>3.4090909090909092</v>
          </cell>
          <cell r="AA29">
            <v>3.4090909090909092</v>
          </cell>
          <cell r="AB29">
            <v>3.4090909090909092</v>
          </cell>
          <cell r="AC29">
            <v>3.4090909090909092</v>
          </cell>
          <cell r="AD29">
            <v>3.4090909090909092</v>
          </cell>
          <cell r="AE29">
            <v>3.4090909090909092</v>
          </cell>
          <cell r="AF29">
            <v>3.4090909090909092</v>
          </cell>
          <cell r="AG29">
            <v>3.4090909090909092</v>
          </cell>
          <cell r="AH29">
            <v>3.4090909090909092</v>
          </cell>
          <cell r="AI29">
            <v>3.4090909090909092</v>
          </cell>
          <cell r="AJ29">
            <v>3.4090909090909092</v>
          </cell>
          <cell r="AK29">
            <v>3.4090909090909092</v>
          </cell>
          <cell r="AL29">
            <v>3.4090909090909092</v>
          </cell>
          <cell r="AM29">
            <v>3.4090909090909092</v>
          </cell>
          <cell r="AN29">
            <v>3.4090909090909092</v>
          </cell>
          <cell r="AO29">
            <v>3.4090909090909092</v>
          </cell>
          <cell r="AP29">
            <v>3.4090909090909092</v>
          </cell>
          <cell r="AQ29">
            <v>3.4090909090909092</v>
          </cell>
          <cell r="AR29">
            <v>3.4090909090909092</v>
          </cell>
          <cell r="AS29">
            <v>3.4090909090909092</v>
          </cell>
          <cell r="AT29">
            <v>3.4090909090909092</v>
          </cell>
          <cell r="AU29">
            <v>3.4090909090909092</v>
          </cell>
          <cell r="AV29">
            <v>3.4090909090909092</v>
          </cell>
          <cell r="AW29">
            <v>3.4090909090909092</v>
          </cell>
          <cell r="AX29">
            <v>3.4090909090909092</v>
          </cell>
          <cell r="AY29">
            <v>3.4090909090909092</v>
          </cell>
          <cell r="AZ29">
            <v>3.4090909090909092</v>
          </cell>
          <cell r="BA29">
            <v>3.4090909090909092</v>
          </cell>
          <cell r="BB29">
            <v>3.4090909090909092</v>
          </cell>
          <cell r="BC29">
            <v>3.4090909090909092</v>
          </cell>
          <cell r="BD29">
            <v>3.4090909090909092</v>
          </cell>
          <cell r="BE29">
            <v>3.4090909090909092</v>
          </cell>
          <cell r="BF29">
            <v>3.4090909090909092</v>
          </cell>
          <cell r="BG29">
            <v>3.4090909090909092</v>
          </cell>
          <cell r="BH29">
            <v>3.4090909090909092</v>
          </cell>
          <cell r="BI29">
            <v>3.4090909090909092</v>
          </cell>
          <cell r="BJ29">
            <v>3.4090909090909092</v>
          </cell>
          <cell r="BK29">
            <v>3.4090909090909092</v>
          </cell>
          <cell r="BL29">
            <v>3.4090909090909092</v>
          </cell>
        </row>
        <row r="30">
          <cell r="A30" t="str">
            <v>R21D</v>
          </cell>
          <cell r="B30" t="str">
            <v>GSS-CUST-BLK2-COMP</v>
          </cell>
          <cell r="C30" t="str">
            <v>General Service Small Sales Customers - Block 2 - Competitive</v>
          </cell>
          <cell r="D30">
            <v>0.88636363636363635</v>
          </cell>
          <cell r="E30">
            <v>26.59090909090909</v>
          </cell>
          <cell r="F30">
            <v>26.59090909090909</v>
          </cell>
          <cell r="G30">
            <v>26.59090909090909</v>
          </cell>
          <cell r="H30">
            <v>26.59090909090909</v>
          </cell>
          <cell r="I30">
            <v>26.59090909090909</v>
          </cell>
          <cell r="J30">
            <v>26.59090909090909</v>
          </cell>
          <cell r="K30">
            <v>26.59090909090909</v>
          </cell>
          <cell r="L30">
            <v>26.59090909090909</v>
          </cell>
          <cell r="M30">
            <v>26.59090909090909</v>
          </cell>
          <cell r="N30">
            <v>26.59090909090909</v>
          </cell>
          <cell r="O30">
            <v>26.59090909090909</v>
          </cell>
          <cell r="P30">
            <v>26.59090909090909</v>
          </cell>
          <cell r="Q30">
            <v>26.59090909090909</v>
          </cell>
          <cell r="R30">
            <v>26.59090909090909</v>
          </cell>
          <cell r="S30">
            <v>26.59090909090909</v>
          </cell>
          <cell r="T30">
            <v>26.59090909090909</v>
          </cell>
          <cell r="U30">
            <v>26.59090909090909</v>
          </cell>
          <cell r="V30">
            <v>26.59090909090909</v>
          </cell>
          <cell r="W30">
            <v>26.59090909090909</v>
          </cell>
          <cell r="X30">
            <v>26.59090909090909</v>
          </cell>
          <cell r="Y30">
            <v>26.59090909090909</v>
          </cell>
          <cell r="Z30">
            <v>26.59090909090909</v>
          </cell>
          <cell r="AA30">
            <v>26.59090909090909</v>
          </cell>
          <cell r="AB30">
            <v>26.59090909090909</v>
          </cell>
          <cell r="AC30">
            <v>26.59090909090909</v>
          </cell>
          <cell r="AD30">
            <v>26.59090909090909</v>
          </cell>
          <cell r="AE30">
            <v>26.59090909090909</v>
          </cell>
          <cell r="AF30">
            <v>26.59090909090909</v>
          </cell>
          <cell r="AG30">
            <v>26.59090909090909</v>
          </cell>
          <cell r="AH30">
            <v>26.59090909090909</v>
          </cell>
          <cell r="AI30">
            <v>26.59090909090909</v>
          </cell>
          <cell r="AJ30">
            <v>26.59090909090909</v>
          </cell>
          <cell r="AK30">
            <v>26.59090909090909</v>
          </cell>
          <cell r="AL30">
            <v>26.59090909090909</v>
          </cell>
          <cell r="AM30">
            <v>26.59090909090909</v>
          </cell>
          <cell r="AN30">
            <v>26.59090909090909</v>
          </cell>
          <cell r="AO30">
            <v>26.59090909090909</v>
          </cell>
          <cell r="AP30">
            <v>26.59090909090909</v>
          </cell>
          <cell r="AQ30">
            <v>26.59090909090909</v>
          </cell>
          <cell r="AR30">
            <v>26.59090909090909</v>
          </cell>
          <cell r="AS30">
            <v>26.59090909090909</v>
          </cell>
          <cell r="AT30">
            <v>26.59090909090909</v>
          </cell>
          <cell r="AU30">
            <v>26.59090909090909</v>
          </cell>
          <cell r="AV30">
            <v>26.59090909090909</v>
          </cell>
          <cell r="AW30">
            <v>26.59090909090909</v>
          </cell>
          <cell r="AX30">
            <v>26.59090909090909</v>
          </cell>
          <cell r="AY30">
            <v>26.59090909090909</v>
          </cell>
          <cell r="AZ30">
            <v>26.59090909090909</v>
          </cell>
          <cell r="BA30">
            <v>26.59090909090909</v>
          </cell>
          <cell r="BB30">
            <v>26.59090909090909</v>
          </cell>
          <cell r="BC30">
            <v>26.59090909090909</v>
          </cell>
          <cell r="BD30">
            <v>26.59090909090909</v>
          </cell>
          <cell r="BE30">
            <v>26.59090909090909</v>
          </cell>
          <cell r="BF30">
            <v>26.59090909090909</v>
          </cell>
          <cell r="BG30">
            <v>26.59090909090909</v>
          </cell>
          <cell r="BH30">
            <v>26.59090909090909</v>
          </cell>
          <cell r="BI30">
            <v>26.59090909090909</v>
          </cell>
          <cell r="BJ30">
            <v>26.59090909090909</v>
          </cell>
          <cell r="BK30">
            <v>26.59090909090909</v>
          </cell>
          <cell r="BL30">
            <v>26.59090909090909</v>
          </cell>
        </row>
        <row r="31">
          <cell r="A31" t="str">
            <v>R22</v>
          </cell>
          <cell r="B31" t="str">
            <v>GSL-CUST</v>
          </cell>
          <cell r="C31" t="str">
            <v>General Service Large Sales Customers (Total)</v>
          </cell>
          <cell r="E31">
            <v>56</v>
          </cell>
          <cell r="F31">
            <v>56</v>
          </cell>
          <cell r="G31">
            <v>56</v>
          </cell>
          <cell r="H31">
            <v>56</v>
          </cell>
          <cell r="I31">
            <v>56</v>
          </cell>
          <cell r="J31">
            <v>56</v>
          </cell>
          <cell r="K31">
            <v>56</v>
          </cell>
          <cell r="L31">
            <v>56</v>
          </cell>
          <cell r="M31">
            <v>56</v>
          </cell>
          <cell r="N31">
            <v>56</v>
          </cell>
          <cell r="O31">
            <v>56</v>
          </cell>
          <cell r="P31">
            <v>56</v>
          </cell>
          <cell r="Q31">
            <v>56</v>
          </cell>
          <cell r="R31">
            <v>56</v>
          </cell>
          <cell r="S31">
            <v>56</v>
          </cell>
          <cell r="T31">
            <v>56</v>
          </cell>
          <cell r="U31">
            <v>56</v>
          </cell>
          <cell r="V31">
            <v>56</v>
          </cell>
          <cell r="W31">
            <v>56</v>
          </cell>
          <cell r="X31">
            <v>56</v>
          </cell>
          <cell r="Y31">
            <v>56</v>
          </cell>
          <cell r="Z31">
            <v>56</v>
          </cell>
          <cell r="AA31">
            <v>56</v>
          </cell>
          <cell r="AB31">
            <v>56</v>
          </cell>
          <cell r="AC31">
            <v>56</v>
          </cell>
          <cell r="AD31">
            <v>56</v>
          </cell>
          <cell r="AE31">
            <v>56</v>
          </cell>
          <cell r="AF31">
            <v>56</v>
          </cell>
          <cell r="AG31">
            <v>56</v>
          </cell>
          <cell r="AH31">
            <v>56</v>
          </cell>
          <cell r="AI31">
            <v>56</v>
          </cell>
          <cell r="AJ31">
            <v>56</v>
          </cell>
          <cell r="AK31">
            <v>56</v>
          </cell>
          <cell r="AL31">
            <v>56</v>
          </cell>
          <cell r="AM31">
            <v>56</v>
          </cell>
          <cell r="AN31">
            <v>56</v>
          </cell>
          <cell r="AO31">
            <v>56</v>
          </cell>
          <cell r="AP31">
            <v>56</v>
          </cell>
          <cell r="AQ31">
            <v>56</v>
          </cell>
          <cell r="AR31">
            <v>56</v>
          </cell>
          <cell r="AS31">
            <v>56</v>
          </cell>
          <cell r="AT31">
            <v>56</v>
          </cell>
          <cell r="AU31">
            <v>56</v>
          </cell>
          <cell r="AV31">
            <v>56</v>
          </cell>
          <cell r="AW31">
            <v>56</v>
          </cell>
          <cell r="AX31">
            <v>56</v>
          </cell>
          <cell r="AY31">
            <v>56</v>
          </cell>
          <cell r="AZ31">
            <v>56</v>
          </cell>
          <cell r="BA31">
            <v>56</v>
          </cell>
          <cell r="BB31">
            <v>56</v>
          </cell>
          <cell r="BC31">
            <v>56</v>
          </cell>
          <cell r="BD31">
            <v>56</v>
          </cell>
          <cell r="BE31">
            <v>56</v>
          </cell>
          <cell r="BF31">
            <v>56</v>
          </cell>
          <cell r="BG31">
            <v>56</v>
          </cell>
          <cell r="BH31">
            <v>56</v>
          </cell>
          <cell r="BI31">
            <v>56</v>
          </cell>
          <cell r="BJ31">
            <v>56</v>
          </cell>
          <cell r="BK31">
            <v>56</v>
          </cell>
          <cell r="BL31">
            <v>56</v>
          </cell>
        </row>
        <row r="32">
          <cell r="A32" t="str">
            <v>R22A</v>
          </cell>
          <cell r="B32" t="str">
            <v>GSL-CUST-BLK1</v>
          </cell>
          <cell r="C32" t="str">
            <v>General Service Large Sales Customers - Block 1</v>
          </cell>
          <cell r="D32">
            <v>0.51851851851851849</v>
          </cell>
          <cell r="E32">
            <v>21.777777777777775</v>
          </cell>
          <cell r="F32">
            <v>21.777777777777775</v>
          </cell>
          <cell r="G32">
            <v>21.777777777777775</v>
          </cell>
          <cell r="H32">
            <v>21.777777777777775</v>
          </cell>
          <cell r="I32">
            <v>21.777777777777775</v>
          </cell>
          <cell r="J32">
            <v>21.777777777777775</v>
          </cell>
          <cell r="K32">
            <v>21.777777777777775</v>
          </cell>
          <cell r="L32">
            <v>21.777777777777775</v>
          </cell>
          <cell r="M32">
            <v>21.777777777777775</v>
          </cell>
          <cell r="N32">
            <v>21.777777777777775</v>
          </cell>
          <cell r="O32">
            <v>21.777777777777775</v>
          </cell>
          <cell r="P32">
            <v>21.777777777777775</v>
          </cell>
          <cell r="Q32">
            <v>21.777777777777775</v>
          </cell>
          <cell r="R32">
            <v>21.777777777777775</v>
          </cell>
          <cell r="S32">
            <v>21.777777777777775</v>
          </cell>
          <cell r="T32">
            <v>21.777777777777775</v>
          </cell>
          <cell r="U32">
            <v>21.777777777777775</v>
          </cell>
          <cell r="V32">
            <v>21.777777777777775</v>
          </cell>
          <cell r="W32">
            <v>21.777777777777775</v>
          </cell>
          <cell r="X32">
            <v>21.777777777777775</v>
          </cell>
          <cell r="Y32">
            <v>21.777777777777775</v>
          </cell>
          <cell r="Z32">
            <v>21.777777777777775</v>
          </cell>
          <cell r="AA32">
            <v>21.777777777777775</v>
          </cell>
          <cell r="AB32">
            <v>21.777777777777775</v>
          </cell>
          <cell r="AC32">
            <v>21.777777777777775</v>
          </cell>
          <cell r="AD32">
            <v>21.777777777777775</v>
          </cell>
          <cell r="AE32">
            <v>21.777777777777775</v>
          </cell>
          <cell r="AF32">
            <v>21.777777777777775</v>
          </cell>
          <cell r="AG32">
            <v>21.777777777777775</v>
          </cell>
          <cell r="AH32">
            <v>21.777777777777775</v>
          </cell>
          <cell r="AI32">
            <v>21.777777777777775</v>
          </cell>
          <cell r="AJ32">
            <v>21.777777777777775</v>
          </cell>
          <cell r="AK32">
            <v>21.777777777777775</v>
          </cell>
          <cell r="AL32">
            <v>21.777777777777775</v>
          </cell>
          <cell r="AM32">
            <v>21.777777777777775</v>
          </cell>
          <cell r="AN32">
            <v>21.777777777777775</v>
          </cell>
          <cell r="AO32">
            <v>21.777777777777775</v>
          </cell>
          <cell r="AP32">
            <v>21.777777777777775</v>
          </cell>
          <cell r="AQ32">
            <v>21.777777777777775</v>
          </cell>
          <cell r="AR32">
            <v>21.777777777777775</v>
          </cell>
          <cell r="AS32">
            <v>21.777777777777775</v>
          </cell>
          <cell r="AT32">
            <v>21.777777777777775</v>
          </cell>
          <cell r="AU32">
            <v>21.777777777777775</v>
          </cell>
          <cell r="AV32">
            <v>21.777777777777775</v>
          </cell>
          <cell r="AW32">
            <v>21.777777777777775</v>
          </cell>
          <cell r="AX32">
            <v>21.777777777777775</v>
          </cell>
          <cell r="AY32">
            <v>21.777777777777775</v>
          </cell>
          <cell r="AZ32">
            <v>21.777777777777775</v>
          </cell>
          <cell r="BA32">
            <v>21.777777777777775</v>
          </cell>
          <cell r="BB32">
            <v>21.777777777777775</v>
          </cell>
          <cell r="BC32">
            <v>21.777777777777775</v>
          </cell>
          <cell r="BD32">
            <v>21.777777777777775</v>
          </cell>
          <cell r="BE32">
            <v>21.777777777777775</v>
          </cell>
          <cell r="BF32">
            <v>21.777777777777775</v>
          </cell>
          <cell r="BG32">
            <v>21.777777777777775</v>
          </cell>
          <cell r="BH32">
            <v>21.777777777777775</v>
          </cell>
          <cell r="BI32">
            <v>21.777777777777775</v>
          </cell>
          <cell r="BJ32">
            <v>21.777777777777775</v>
          </cell>
          <cell r="BK32">
            <v>21.777777777777775</v>
          </cell>
          <cell r="BL32">
            <v>21.777777777777775</v>
          </cell>
        </row>
        <row r="33">
          <cell r="A33" t="str">
            <v>R22B</v>
          </cell>
          <cell r="B33" t="str">
            <v>GSL-CUST-BLK2</v>
          </cell>
          <cell r="C33" t="str">
            <v>General Service Large Sales Customers - Block 2</v>
          </cell>
          <cell r="D33">
            <v>0.25925925925925924</v>
          </cell>
          <cell r="E33">
            <v>10.888888888888888</v>
          </cell>
          <cell r="F33">
            <v>10.888888888888888</v>
          </cell>
          <cell r="G33">
            <v>10.888888888888888</v>
          </cell>
          <cell r="H33">
            <v>10.888888888888888</v>
          </cell>
          <cell r="I33">
            <v>10.888888888888888</v>
          </cell>
          <cell r="J33">
            <v>10.888888888888888</v>
          </cell>
          <cell r="K33">
            <v>10.888888888888888</v>
          </cell>
          <cell r="L33">
            <v>10.888888888888888</v>
          </cell>
          <cell r="M33">
            <v>10.888888888888888</v>
          </cell>
          <cell r="N33">
            <v>10.888888888888888</v>
          </cell>
          <cell r="O33">
            <v>10.888888888888888</v>
          </cell>
          <cell r="P33">
            <v>10.888888888888888</v>
          </cell>
          <cell r="Q33">
            <v>10.888888888888888</v>
          </cell>
          <cell r="R33">
            <v>10.888888888888888</v>
          </cell>
          <cell r="S33">
            <v>10.888888888888888</v>
          </cell>
          <cell r="T33">
            <v>10.888888888888888</v>
          </cell>
          <cell r="U33">
            <v>10.888888888888888</v>
          </cell>
          <cell r="V33">
            <v>10.888888888888888</v>
          </cell>
          <cell r="W33">
            <v>10.888888888888888</v>
          </cell>
          <cell r="X33">
            <v>10.888888888888888</v>
          </cell>
          <cell r="Y33">
            <v>10.888888888888888</v>
          </cell>
          <cell r="Z33">
            <v>10.888888888888888</v>
          </cell>
          <cell r="AA33">
            <v>10.888888888888888</v>
          </cell>
          <cell r="AB33">
            <v>10.888888888888888</v>
          </cell>
          <cell r="AC33">
            <v>10.888888888888888</v>
          </cell>
          <cell r="AD33">
            <v>10.888888888888888</v>
          </cell>
          <cell r="AE33">
            <v>10.888888888888888</v>
          </cell>
          <cell r="AF33">
            <v>10.888888888888888</v>
          </cell>
          <cell r="AG33">
            <v>10.888888888888888</v>
          </cell>
          <cell r="AH33">
            <v>10.888888888888888</v>
          </cell>
          <cell r="AI33">
            <v>10.888888888888888</v>
          </cell>
          <cell r="AJ33">
            <v>10.888888888888888</v>
          </cell>
          <cell r="AK33">
            <v>10.888888888888888</v>
          </cell>
          <cell r="AL33">
            <v>10.888888888888888</v>
          </cell>
          <cell r="AM33">
            <v>10.888888888888888</v>
          </cell>
          <cell r="AN33">
            <v>10.888888888888888</v>
          </cell>
          <cell r="AO33">
            <v>10.888888888888888</v>
          </cell>
          <cell r="AP33">
            <v>10.888888888888888</v>
          </cell>
          <cell r="AQ33">
            <v>10.888888888888888</v>
          </cell>
          <cell r="AR33">
            <v>10.888888888888888</v>
          </cell>
          <cell r="AS33">
            <v>10.888888888888888</v>
          </cell>
          <cell r="AT33">
            <v>10.888888888888888</v>
          </cell>
          <cell r="AU33">
            <v>10.888888888888888</v>
          </cell>
          <cell r="AV33">
            <v>10.888888888888888</v>
          </cell>
          <cell r="AW33">
            <v>10.888888888888888</v>
          </cell>
          <cell r="AX33">
            <v>10.888888888888888</v>
          </cell>
          <cell r="AY33">
            <v>10.888888888888888</v>
          </cell>
          <cell r="AZ33">
            <v>10.888888888888888</v>
          </cell>
          <cell r="BA33">
            <v>10.888888888888888</v>
          </cell>
          <cell r="BB33">
            <v>10.888888888888888</v>
          </cell>
          <cell r="BC33">
            <v>10.888888888888888</v>
          </cell>
          <cell r="BD33">
            <v>10.888888888888888</v>
          </cell>
          <cell r="BE33">
            <v>10.888888888888888</v>
          </cell>
          <cell r="BF33">
            <v>10.888888888888888</v>
          </cell>
          <cell r="BG33">
            <v>10.888888888888888</v>
          </cell>
          <cell r="BH33">
            <v>10.888888888888888</v>
          </cell>
          <cell r="BI33">
            <v>10.888888888888888</v>
          </cell>
          <cell r="BJ33">
            <v>10.888888888888888</v>
          </cell>
          <cell r="BK33">
            <v>10.888888888888888</v>
          </cell>
          <cell r="BL33">
            <v>10.888888888888888</v>
          </cell>
        </row>
        <row r="34">
          <cell r="A34" t="str">
            <v>R22C</v>
          </cell>
          <cell r="B34" t="str">
            <v>GSL-CUST-BLK3</v>
          </cell>
          <cell r="C34" t="str">
            <v>General Service Large Sales Customers - Block 3</v>
          </cell>
          <cell r="D34">
            <v>0.22222222222222221</v>
          </cell>
          <cell r="E34">
            <v>9.3333333333333321</v>
          </cell>
          <cell r="F34">
            <v>9.3333333333333321</v>
          </cell>
          <cell r="G34">
            <v>9.3333333333333321</v>
          </cell>
          <cell r="H34">
            <v>9.3333333333333321</v>
          </cell>
          <cell r="I34">
            <v>9.3333333333333321</v>
          </cell>
          <cell r="J34">
            <v>9.3333333333333321</v>
          </cell>
          <cell r="K34">
            <v>9.3333333333333321</v>
          </cell>
          <cell r="L34">
            <v>9.3333333333333321</v>
          </cell>
          <cell r="M34">
            <v>9.3333333333333321</v>
          </cell>
          <cell r="N34">
            <v>9.3333333333333321</v>
          </cell>
          <cell r="O34">
            <v>9.3333333333333321</v>
          </cell>
          <cell r="P34">
            <v>9.3333333333333321</v>
          </cell>
          <cell r="Q34">
            <v>9.3333333333333321</v>
          </cell>
          <cell r="R34">
            <v>9.3333333333333321</v>
          </cell>
          <cell r="S34">
            <v>9.3333333333333321</v>
          </cell>
          <cell r="T34">
            <v>9.3333333333333321</v>
          </cell>
          <cell r="U34">
            <v>9.3333333333333321</v>
          </cell>
          <cell r="V34">
            <v>9.3333333333333321</v>
          </cell>
          <cell r="W34">
            <v>9.3333333333333321</v>
          </cell>
          <cell r="X34">
            <v>9.3333333333333321</v>
          </cell>
          <cell r="Y34">
            <v>9.3333333333333321</v>
          </cell>
          <cell r="Z34">
            <v>9.3333333333333321</v>
          </cell>
          <cell r="AA34">
            <v>9.3333333333333321</v>
          </cell>
          <cell r="AB34">
            <v>9.3333333333333321</v>
          </cell>
          <cell r="AC34">
            <v>9.3333333333333321</v>
          </cell>
          <cell r="AD34">
            <v>9.3333333333333321</v>
          </cell>
          <cell r="AE34">
            <v>9.3333333333333321</v>
          </cell>
          <cell r="AF34">
            <v>9.3333333333333321</v>
          </cell>
          <cell r="AG34">
            <v>9.3333333333333321</v>
          </cell>
          <cell r="AH34">
            <v>9.3333333333333321</v>
          </cell>
          <cell r="AI34">
            <v>9.3333333333333321</v>
          </cell>
          <cell r="AJ34">
            <v>9.3333333333333321</v>
          </cell>
          <cell r="AK34">
            <v>9.3333333333333321</v>
          </cell>
          <cell r="AL34">
            <v>9.3333333333333321</v>
          </cell>
          <cell r="AM34">
            <v>9.3333333333333321</v>
          </cell>
          <cell r="AN34">
            <v>9.3333333333333321</v>
          </cell>
          <cell r="AO34">
            <v>9.3333333333333321</v>
          </cell>
          <cell r="AP34">
            <v>9.3333333333333321</v>
          </cell>
          <cell r="AQ34">
            <v>9.3333333333333321</v>
          </cell>
          <cell r="AR34">
            <v>9.3333333333333321</v>
          </cell>
          <cell r="AS34">
            <v>9.3333333333333321</v>
          </cell>
          <cell r="AT34">
            <v>9.3333333333333321</v>
          </cell>
          <cell r="AU34">
            <v>9.3333333333333321</v>
          </cell>
          <cell r="AV34">
            <v>9.3333333333333321</v>
          </cell>
          <cell r="AW34">
            <v>9.3333333333333321</v>
          </cell>
          <cell r="AX34">
            <v>9.3333333333333321</v>
          </cell>
          <cell r="AY34">
            <v>9.3333333333333321</v>
          </cell>
          <cell r="AZ34">
            <v>9.3333333333333321</v>
          </cell>
          <cell r="BA34">
            <v>9.3333333333333321</v>
          </cell>
          <cell r="BB34">
            <v>9.3333333333333321</v>
          </cell>
          <cell r="BC34">
            <v>9.3333333333333321</v>
          </cell>
          <cell r="BD34">
            <v>9.3333333333333321</v>
          </cell>
          <cell r="BE34">
            <v>9.3333333333333321</v>
          </cell>
          <cell r="BF34">
            <v>9.3333333333333321</v>
          </cell>
          <cell r="BG34">
            <v>9.3333333333333321</v>
          </cell>
          <cell r="BH34">
            <v>9.3333333333333321</v>
          </cell>
          <cell r="BI34">
            <v>9.3333333333333321</v>
          </cell>
          <cell r="BJ34">
            <v>9.3333333333333321</v>
          </cell>
          <cell r="BK34">
            <v>9.3333333333333321</v>
          </cell>
          <cell r="BL34">
            <v>9.3333333333333321</v>
          </cell>
        </row>
        <row r="35">
          <cell r="A35" t="str">
            <v>R22D</v>
          </cell>
          <cell r="B35" t="str">
            <v>GSL-CUST-BLK1-COMP</v>
          </cell>
          <cell r="C35" t="str">
            <v>General Service Large Sales Customers - Block 1 - Competitive</v>
          </cell>
          <cell r="D35">
            <v>0.4375</v>
          </cell>
          <cell r="E35">
            <v>6.125</v>
          </cell>
          <cell r="F35">
            <v>6.125</v>
          </cell>
          <cell r="G35">
            <v>6.125</v>
          </cell>
          <cell r="H35">
            <v>6.125</v>
          </cell>
          <cell r="I35">
            <v>6.125</v>
          </cell>
          <cell r="J35">
            <v>6.125</v>
          </cell>
          <cell r="K35">
            <v>6.125</v>
          </cell>
          <cell r="L35">
            <v>6.125</v>
          </cell>
          <cell r="M35">
            <v>6.125</v>
          </cell>
          <cell r="N35">
            <v>6.125</v>
          </cell>
          <cell r="O35">
            <v>6.125</v>
          </cell>
          <cell r="P35">
            <v>6.125</v>
          </cell>
          <cell r="Q35">
            <v>6.125</v>
          </cell>
          <cell r="R35">
            <v>6.125</v>
          </cell>
          <cell r="S35">
            <v>6.125</v>
          </cell>
          <cell r="T35">
            <v>6.125</v>
          </cell>
          <cell r="U35">
            <v>6.125</v>
          </cell>
          <cell r="V35">
            <v>6.125</v>
          </cell>
          <cell r="W35">
            <v>6.125</v>
          </cell>
          <cell r="X35">
            <v>6.125</v>
          </cell>
          <cell r="Y35">
            <v>6.125</v>
          </cell>
          <cell r="Z35">
            <v>6.125</v>
          </cell>
          <cell r="AA35">
            <v>6.125</v>
          </cell>
          <cell r="AB35">
            <v>6.125</v>
          </cell>
          <cell r="AC35">
            <v>6.125</v>
          </cell>
          <cell r="AD35">
            <v>6.125</v>
          </cell>
          <cell r="AE35">
            <v>6.125</v>
          </cell>
          <cell r="AF35">
            <v>6.125</v>
          </cell>
          <cell r="AG35">
            <v>6.125</v>
          </cell>
          <cell r="AH35">
            <v>6.125</v>
          </cell>
          <cell r="AI35">
            <v>6.125</v>
          </cell>
          <cell r="AJ35">
            <v>6.125</v>
          </cell>
          <cell r="AK35">
            <v>6.125</v>
          </cell>
          <cell r="AL35">
            <v>6.125</v>
          </cell>
          <cell r="AM35">
            <v>6.125</v>
          </cell>
          <cell r="AN35">
            <v>6.125</v>
          </cell>
          <cell r="AO35">
            <v>6.125</v>
          </cell>
          <cell r="AP35">
            <v>6.125</v>
          </cell>
          <cell r="AQ35">
            <v>6.125</v>
          </cell>
          <cell r="AR35">
            <v>6.125</v>
          </cell>
          <cell r="AS35">
            <v>6.125</v>
          </cell>
          <cell r="AT35">
            <v>6.125</v>
          </cell>
          <cell r="AU35">
            <v>6.125</v>
          </cell>
          <cell r="AV35">
            <v>6.125</v>
          </cell>
          <cell r="AW35">
            <v>6.125</v>
          </cell>
          <cell r="AX35">
            <v>6.125</v>
          </cell>
          <cell r="AY35">
            <v>6.125</v>
          </cell>
          <cell r="AZ35">
            <v>6.125</v>
          </cell>
          <cell r="BA35">
            <v>6.125</v>
          </cell>
          <cell r="BB35">
            <v>6.125</v>
          </cell>
          <cell r="BC35">
            <v>6.125</v>
          </cell>
          <cell r="BD35">
            <v>6.125</v>
          </cell>
          <cell r="BE35">
            <v>6.125</v>
          </cell>
          <cell r="BF35">
            <v>6.125</v>
          </cell>
          <cell r="BG35">
            <v>6.125</v>
          </cell>
          <cell r="BH35">
            <v>6.125</v>
          </cell>
          <cell r="BI35">
            <v>6.125</v>
          </cell>
          <cell r="BJ35">
            <v>6.125</v>
          </cell>
          <cell r="BK35">
            <v>6.125</v>
          </cell>
          <cell r="BL35">
            <v>6.125</v>
          </cell>
        </row>
        <row r="36">
          <cell r="A36" t="str">
            <v>R22E</v>
          </cell>
          <cell r="B36" t="str">
            <v>GSL-CUST-BLK2-COMP</v>
          </cell>
          <cell r="C36" t="str">
            <v>General Service Large Sales Customers - Block 2 - Competitive</v>
          </cell>
          <cell r="D36">
            <v>0.4375</v>
          </cell>
          <cell r="E36">
            <v>6.125</v>
          </cell>
          <cell r="F36">
            <v>6.125</v>
          </cell>
          <cell r="G36">
            <v>6.125</v>
          </cell>
          <cell r="H36">
            <v>6.125</v>
          </cell>
          <cell r="I36">
            <v>6.125</v>
          </cell>
          <cell r="J36">
            <v>6.125</v>
          </cell>
          <cell r="K36">
            <v>6.125</v>
          </cell>
          <cell r="L36">
            <v>6.125</v>
          </cell>
          <cell r="M36">
            <v>6.125</v>
          </cell>
          <cell r="N36">
            <v>6.125</v>
          </cell>
          <cell r="O36">
            <v>6.125</v>
          </cell>
          <cell r="P36">
            <v>6.125</v>
          </cell>
          <cell r="Q36">
            <v>6.125</v>
          </cell>
          <cell r="R36">
            <v>6.125</v>
          </cell>
          <cell r="S36">
            <v>6.125</v>
          </cell>
          <cell r="T36">
            <v>6.125</v>
          </cell>
          <cell r="U36">
            <v>6.125</v>
          </cell>
          <cell r="V36">
            <v>6.125</v>
          </cell>
          <cell r="W36">
            <v>6.125</v>
          </cell>
          <cell r="X36">
            <v>6.125</v>
          </cell>
          <cell r="Y36">
            <v>6.125</v>
          </cell>
          <cell r="Z36">
            <v>6.125</v>
          </cell>
          <cell r="AA36">
            <v>6.125</v>
          </cell>
          <cell r="AB36">
            <v>6.125</v>
          </cell>
          <cell r="AC36">
            <v>6.125</v>
          </cell>
          <cell r="AD36">
            <v>6.125</v>
          </cell>
          <cell r="AE36">
            <v>6.125</v>
          </cell>
          <cell r="AF36">
            <v>6.125</v>
          </cell>
          <cell r="AG36">
            <v>6.125</v>
          </cell>
          <cell r="AH36">
            <v>6.125</v>
          </cell>
          <cell r="AI36">
            <v>6.125</v>
          </cell>
          <cell r="AJ36">
            <v>6.125</v>
          </cell>
          <cell r="AK36">
            <v>6.125</v>
          </cell>
          <cell r="AL36">
            <v>6.125</v>
          </cell>
          <cell r="AM36">
            <v>6.125</v>
          </cell>
          <cell r="AN36">
            <v>6.125</v>
          </cell>
          <cell r="AO36">
            <v>6.125</v>
          </cell>
          <cell r="AP36">
            <v>6.125</v>
          </cell>
          <cell r="AQ36">
            <v>6.125</v>
          </cell>
          <cell r="AR36">
            <v>6.125</v>
          </cell>
          <cell r="AS36">
            <v>6.125</v>
          </cell>
          <cell r="AT36">
            <v>6.125</v>
          </cell>
          <cell r="AU36">
            <v>6.125</v>
          </cell>
          <cell r="AV36">
            <v>6.125</v>
          </cell>
          <cell r="AW36">
            <v>6.125</v>
          </cell>
          <cell r="AX36">
            <v>6.125</v>
          </cell>
          <cell r="AY36">
            <v>6.125</v>
          </cell>
          <cell r="AZ36">
            <v>6.125</v>
          </cell>
          <cell r="BA36">
            <v>6.125</v>
          </cell>
          <cell r="BB36">
            <v>6.125</v>
          </cell>
          <cell r="BC36">
            <v>6.125</v>
          </cell>
          <cell r="BD36">
            <v>6.125</v>
          </cell>
          <cell r="BE36">
            <v>6.125</v>
          </cell>
          <cell r="BF36">
            <v>6.125</v>
          </cell>
          <cell r="BG36">
            <v>6.125</v>
          </cell>
          <cell r="BH36">
            <v>6.125</v>
          </cell>
          <cell r="BI36">
            <v>6.125</v>
          </cell>
          <cell r="BJ36">
            <v>6.125</v>
          </cell>
          <cell r="BK36">
            <v>6.125</v>
          </cell>
          <cell r="BL36">
            <v>6.125</v>
          </cell>
        </row>
        <row r="37">
          <cell r="A37" t="str">
            <v>R22F</v>
          </cell>
          <cell r="B37" t="str">
            <v>GSL-CUST-BLK3-COMP</v>
          </cell>
          <cell r="C37" t="str">
            <v>General Service Large Sales Customers - Block 3 - Competitive</v>
          </cell>
          <cell r="D37">
            <v>0.125</v>
          </cell>
          <cell r="E37">
            <v>1.75</v>
          </cell>
          <cell r="F37">
            <v>1.75</v>
          </cell>
          <cell r="G37">
            <v>1.75</v>
          </cell>
          <cell r="H37">
            <v>1.75</v>
          </cell>
          <cell r="I37">
            <v>1.75</v>
          </cell>
          <cell r="J37">
            <v>1.75</v>
          </cell>
          <cell r="K37">
            <v>1.75</v>
          </cell>
          <cell r="L37">
            <v>1.75</v>
          </cell>
          <cell r="M37">
            <v>1.75</v>
          </cell>
          <cell r="N37">
            <v>1.75</v>
          </cell>
          <cell r="O37">
            <v>1.75</v>
          </cell>
          <cell r="P37">
            <v>1.75</v>
          </cell>
          <cell r="Q37">
            <v>1.75</v>
          </cell>
          <cell r="R37">
            <v>1.75</v>
          </cell>
          <cell r="S37">
            <v>1.75</v>
          </cell>
          <cell r="T37">
            <v>1.75</v>
          </cell>
          <cell r="U37">
            <v>1.75</v>
          </cell>
          <cell r="V37">
            <v>1.75</v>
          </cell>
          <cell r="W37">
            <v>1.75</v>
          </cell>
          <cell r="X37">
            <v>1.75</v>
          </cell>
          <cell r="Y37">
            <v>1.75</v>
          </cell>
          <cell r="Z37">
            <v>1.75</v>
          </cell>
          <cell r="AA37">
            <v>1.75</v>
          </cell>
          <cell r="AB37">
            <v>1.75</v>
          </cell>
          <cell r="AC37">
            <v>1.75</v>
          </cell>
          <cell r="AD37">
            <v>1.75</v>
          </cell>
          <cell r="AE37">
            <v>1.75</v>
          </cell>
          <cell r="AF37">
            <v>1.75</v>
          </cell>
          <cell r="AG37">
            <v>1.75</v>
          </cell>
          <cell r="AH37">
            <v>1.75</v>
          </cell>
          <cell r="AI37">
            <v>1.75</v>
          </cell>
          <cell r="AJ37">
            <v>1.75</v>
          </cell>
          <cell r="AK37">
            <v>1.75</v>
          </cell>
          <cell r="AL37">
            <v>1.75</v>
          </cell>
          <cell r="AM37">
            <v>1.75</v>
          </cell>
          <cell r="AN37">
            <v>1.75</v>
          </cell>
          <cell r="AO37">
            <v>1.75</v>
          </cell>
          <cell r="AP37">
            <v>1.75</v>
          </cell>
          <cell r="AQ37">
            <v>1.75</v>
          </cell>
          <cell r="AR37">
            <v>1.75</v>
          </cell>
          <cell r="AS37">
            <v>1.75</v>
          </cell>
          <cell r="AT37">
            <v>1.75</v>
          </cell>
          <cell r="AU37">
            <v>1.75</v>
          </cell>
          <cell r="AV37">
            <v>1.75</v>
          </cell>
          <cell r="AW37">
            <v>1.75</v>
          </cell>
          <cell r="AX37">
            <v>1.75</v>
          </cell>
          <cell r="AY37">
            <v>1.75</v>
          </cell>
          <cell r="AZ37">
            <v>1.75</v>
          </cell>
          <cell r="BA37">
            <v>1.75</v>
          </cell>
          <cell r="BB37">
            <v>1.75</v>
          </cell>
          <cell r="BC37">
            <v>1.75</v>
          </cell>
          <cell r="BD37">
            <v>1.75</v>
          </cell>
          <cell r="BE37">
            <v>1.75</v>
          </cell>
          <cell r="BF37">
            <v>1.75</v>
          </cell>
          <cell r="BG37">
            <v>1.75</v>
          </cell>
          <cell r="BH37">
            <v>1.75</v>
          </cell>
          <cell r="BI37">
            <v>1.75</v>
          </cell>
          <cell r="BJ37">
            <v>1.75</v>
          </cell>
          <cell r="BK37">
            <v>1.75</v>
          </cell>
          <cell r="BL37">
            <v>1.75</v>
          </cell>
        </row>
        <row r="38">
          <cell r="A38" t="str">
            <v>R23</v>
          </cell>
          <cell r="B38" t="str">
            <v>LGS-CUST</v>
          </cell>
          <cell r="C38" t="str">
            <v>Large General Service Sales Customers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A39" t="str">
            <v>R23A</v>
          </cell>
          <cell r="B39" t="str">
            <v>LGS-CUST-COMP</v>
          </cell>
          <cell r="C39" t="str">
            <v>Large General Service Sales Customers - Competitive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A40" t="str">
            <v>R24</v>
          </cell>
          <cell r="B40" t="str">
            <v>SLGS-CUST</v>
          </cell>
          <cell r="C40" t="str">
            <v>Special Large General Service Sales Customers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A41" t="str">
            <v>R24A</v>
          </cell>
          <cell r="B41" t="str">
            <v>SLGS-CUST-COMP</v>
          </cell>
          <cell r="C41" t="str">
            <v>Special Large General Service Sales Customers - Competitive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A42" t="str">
            <v>R25</v>
          </cell>
          <cell r="B42" t="str">
            <v>EPGS-CUST</v>
          </cell>
          <cell r="C42" t="str">
            <v>Electric Power Generation Service Sales Customers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A43" t="str">
            <v>R25A</v>
          </cell>
          <cell r="B43" t="str">
            <v>EPGS-CUST-COMP</v>
          </cell>
          <cell r="C43" t="str">
            <v>Electric Power Generation Service Sales Customers - Competitive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A44" t="str">
            <v>R26</v>
          </cell>
          <cell r="B44" t="str">
            <v>CGS-CUST</v>
          </cell>
          <cell r="C44" t="str">
            <v>Cogeneration Gas Service Sales Customers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A45" t="str">
            <v>R26A</v>
          </cell>
          <cell r="B45" t="str">
            <v>CGS-CUST-COMP</v>
          </cell>
          <cell r="C45" t="str">
            <v>Cogeneration Gas Service Sales Customers - Competitive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A46" t="str">
            <v>R27</v>
          </cell>
          <cell r="B46" t="str">
            <v>WS-CUST</v>
          </cell>
          <cell r="C46" t="str">
            <v>Wholesale Service Sales Customers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5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>
            <v>5</v>
          </cell>
          <cell r="BI46">
            <v>5</v>
          </cell>
          <cell r="BJ46">
            <v>5</v>
          </cell>
          <cell r="BK46">
            <v>5</v>
          </cell>
          <cell r="BL46">
            <v>5</v>
          </cell>
        </row>
        <row r="47">
          <cell r="A47" t="str">
            <v>R27A</v>
          </cell>
          <cell r="B47" t="str">
            <v>WS-CUST-COMP</v>
          </cell>
          <cell r="C47" t="str">
            <v>Wholesale Service Sales Customers - Competitive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</row>
      </sheetData>
      <sheetData sheetId="22"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</row>
        <row r="6">
          <cell r="A6" t="str">
            <v>T1</v>
          </cell>
          <cell r="B6" t="str">
            <v>RST-COMM</v>
          </cell>
          <cell r="C6" t="str">
            <v>Residential Transport Commodity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A7" t="str">
            <v>T2</v>
          </cell>
          <cell r="B7" t="str">
            <v>GSS-T-COMM</v>
          </cell>
          <cell r="C7" t="str">
            <v>General Service Small Transport Commodity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 t="str">
            <v>T2A</v>
          </cell>
          <cell r="B8" t="str">
            <v>GSS-T-COMM-COMP</v>
          </cell>
          <cell r="C8" t="str">
            <v>General Service Small Transport Commodity - Competitive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A9" t="str">
            <v>T3</v>
          </cell>
          <cell r="B9" t="str">
            <v>GSL-T-COMM</v>
          </cell>
          <cell r="C9" t="str">
            <v>General Service Large Transport Commodity</v>
          </cell>
          <cell r="E9">
            <v>20</v>
          </cell>
          <cell r="F9">
            <v>19</v>
          </cell>
          <cell r="G9">
            <v>16</v>
          </cell>
          <cell r="H9">
            <v>10</v>
          </cell>
          <cell r="I9">
            <v>7</v>
          </cell>
          <cell r="J9">
            <v>6</v>
          </cell>
          <cell r="K9">
            <v>3</v>
          </cell>
          <cell r="L9">
            <v>5</v>
          </cell>
          <cell r="M9">
            <v>8</v>
          </cell>
          <cell r="N9">
            <v>6</v>
          </cell>
          <cell r="O9">
            <v>11</v>
          </cell>
          <cell r="P9">
            <v>13</v>
          </cell>
          <cell r="Q9">
            <v>20</v>
          </cell>
          <cell r="R9">
            <v>19</v>
          </cell>
          <cell r="S9">
            <v>16</v>
          </cell>
          <cell r="T9">
            <v>10</v>
          </cell>
          <cell r="U9">
            <v>7</v>
          </cell>
          <cell r="V9">
            <v>6</v>
          </cell>
          <cell r="W9">
            <v>3</v>
          </cell>
          <cell r="X9">
            <v>5</v>
          </cell>
          <cell r="Y9">
            <v>8</v>
          </cell>
          <cell r="Z9">
            <v>6</v>
          </cell>
          <cell r="AA9">
            <v>11</v>
          </cell>
          <cell r="AB9">
            <v>13</v>
          </cell>
          <cell r="AC9">
            <v>20</v>
          </cell>
          <cell r="AD9">
            <v>19</v>
          </cell>
          <cell r="AE9">
            <v>16</v>
          </cell>
          <cell r="AF9">
            <v>10</v>
          </cell>
          <cell r="AG9">
            <v>7</v>
          </cell>
          <cell r="AH9">
            <v>6</v>
          </cell>
          <cell r="AI9">
            <v>3</v>
          </cell>
          <cell r="AJ9">
            <v>5</v>
          </cell>
          <cell r="AK9">
            <v>8</v>
          </cell>
          <cell r="AL9">
            <v>6</v>
          </cell>
          <cell r="AM9">
            <v>11</v>
          </cell>
          <cell r="AN9">
            <v>13</v>
          </cell>
          <cell r="AO9">
            <v>20</v>
          </cell>
          <cell r="AP9">
            <v>19</v>
          </cell>
          <cell r="AQ9">
            <v>16</v>
          </cell>
          <cell r="AR9">
            <v>10</v>
          </cell>
          <cell r="AS9">
            <v>7</v>
          </cell>
          <cell r="AT9">
            <v>6</v>
          </cell>
          <cell r="AU9">
            <v>3</v>
          </cell>
          <cell r="AV9">
            <v>5</v>
          </cell>
          <cell r="AW9">
            <v>8</v>
          </cell>
          <cell r="AX9">
            <v>6</v>
          </cell>
          <cell r="AY9">
            <v>11</v>
          </cell>
          <cell r="AZ9">
            <v>13</v>
          </cell>
          <cell r="BA9">
            <v>20</v>
          </cell>
          <cell r="BB9">
            <v>19</v>
          </cell>
          <cell r="BC9">
            <v>16</v>
          </cell>
          <cell r="BD9">
            <v>10</v>
          </cell>
          <cell r="BE9">
            <v>7</v>
          </cell>
          <cell r="BF9">
            <v>6</v>
          </cell>
          <cell r="BG9">
            <v>3</v>
          </cell>
          <cell r="BH9">
            <v>5</v>
          </cell>
          <cell r="BI9">
            <v>8</v>
          </cell>
          <cell r="BJ9">
            <v>6</v>
          </cell>
          <cell r="BK9">
            <v>11</v>
          </cell>
          <cell r="BL9">
            <v>13</v>
          </cell>
        </row>
        <row r="10">
          <cell r="A10" t="str">
            <v>T3A</v>
          </cell>
          <cell r="B10" t="str">
            <v>GSL-T-COMM-COMP</v>
          </cell>
          <cell r="C10" t="str">
            <v>General Service Large Transport Commodity - Competitive</v>
          </cell>
          <cell r="E10">
            <v>94.3</v>
          </cell>
          <cell r="F10">
            <v>76</v>
          </cell>
          <cell r="G10">
            <v>65</v>
          </cell>
          <cell r="H10">
            <v>53</v>
          </cell>
          <cell r="I10">
            <v>45</v>
          </cell>
          <cell r="J10">
            <v>34.799999999999997</v>
          </cell>
          <cell r="K10">
            <v>31.7</v>
          </cell>
          <cell r="L10">
            <v>47.8</v>
          </cell>
          <cell r="M10">
            <v>50.4</v>
          </cell>
          <cell r="N10">
            <v>57.5</v>
          </cell>
          <cell r="O10">
            <v>66</v>
          </cell>
          <cell r="P10">
            <v>80</v>
          </cell>
          <cell r="Q10">
            <v>94.3</v>
          </cell>
          <cell r="R10">
            <v>76</v>
          </cell>
          <cell r="S10">
            <v>65</v>
          </cell>
          <cell r="T10">
            <v>53</v>
          </cell>
          <cell r="U10">
            <v>45</v>
          </cell>
          <cell r="V10">
            <v>34.799999999999997</v>
          </cell>
          <cell r="W10">
            <v>31.7</v>
          </cell>
          <cell r="X10">
            <v>47.8</v>
          </cell>
          <cell r="Y10">
            <v>50.4</v>
          </cell>
          <cell r="Z10">
            <v>57.5</v>
          </cell>
          <cell r="AA10">
            <v>66</v>
          </cell>
          <cell r="AB10">
            <v>80</v>
          </cell>
          <cell r="AC10">
            <v>94.3</v>
          </cell>
          <cell r="AD10">
            <v>76</v>
          </cell>
          <cell r="AE10">
            <v>65</v>
          </cell>
          <cell r="AF10">
            <v>53</v>
          </cell>
          <cell r="AG10">
            <v>45</v>
          </cell>
          <cell r="AH10">
            <v>34.799999999999997</v>
          </cell>
          <cell r="AI10">
            <v>31.7</v>
          </cell>
          <cell r="AJ10">
            <v>47.8</v>
          </cell>
          <cell r="AK10">
            <v>50.4</v>
          </cell>
          <cell r="AL10">
            <v>57.5</v>
          </cell>
          <cell r="AM10">
            <v>66</v>
          </cell>
          <cell r="AN10">
            <v>80</v>
          </cell>
          <cell r="AO10">
            <v>94.3</v>
          </cell>
          <cell r="AP10">
            <v>76</v>
          </cell>
          <cell r="AQ10">
            <v>65</v>
          </cell>
          <cell r="AR10">
            <v>53</v>
          </cell>
          <cell r="AS10">
            <v>45</v>
          </cell>
          <cell r="AT10">
            <v>34.799999999999997</v>
          </cell>
          <cell r="AU10">
            <v>31.7</v>
          </cell>
          <cell r="AV10">
            <v>47.8</v>
          </cell>
          <cell r="AW10">
            <v>50.4</v>
          </cell>
          <cell r="AX10">
            <v>57.5</v>
          </cell>
          <cell r="AY10">
            <v>66</v>
          </cell>
          <cell r="AZ10">
            <v>80</v>
          </cell>
          <cell r="BA10">
            <v>94.3</v>
          </cell>
          <cell r="BB10">
            <v>76</v>
          </cell>
          <cell r="BC10">
            <v>65</v>
          </cell>
          <cell r="BD10">
            <v>53</v>
          </cell>
          <cell r="BE10">
            <v>45</v>
          </cell>
          <cell r="BF10">
            <v>34.799999999999997</v>
          </cell>
          <cell r="BG10">
            <v>31.7</v>
          </cell>
          <cell r="BH10">
            <v>47.8</v>
          </cell>
          <cell r="BI10">
            <v>50.4</v>
          </cell>
          <cell r="BJ10">
            <v>57.5</v>
          </cell>
          <cell r="BK10">
            <v>66</v>
          </cell>
          <cell r="BL10">
            <v>80</v>
          </cell>
        </row>
        <row r="11">
          <cell r="A11" t="str">
            <v>T4</v>
          </cell>
          <cell r="B11" t="str">
            <v>LGS-T-COMM</v>
          </cell>
          <cell r="C11" t="str">
            <v>Large General Service Transport Commodity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A12" t="str">
            <v>T4A</v>
          </cell>
          <cell r="B12" t="str">
            <v>LGS-T-COMM-COMP</v>
          </cell>
          <cell r="C12" t="str">
            <v>Large General Service Transport Commodity - Competitive</v>
          </cell>
          <cell r="E12">
            <v>263.65499999999997</v>
          </cell>
          <cell r="F12">
            <v>236.6</v>
          </cell>
          <cell r="G12">
            <v>242.73</v>
          </cell>
          <cell r="H12">
            <v>223.65</v>
          </cell>
          <cell r="I12">
            <v>217</v>
          </cell>
          <cell r="J12">
            <v>204.75</v>
          </cell>
          <cell r="K12">
            <v>204</v>
          </cell>
          <cell r="L12">
            <v>210.02500000000001</v>
          </cell>
          <cell r="M12">
            <v>204.75</v>
          </cell>
          <cell r="N12">
            <v>222.58</v>
          </cell>
          <cell r="O12">
            <v>228.15</v>
          </cell>
          <cell r="P12">
            <v>235.65299999999999</v>
          </cell>
          <cell r="Q12">
            <v>263.65499999999997</v>
          </cell>
          <cell r="R12">
            <v>236.6</v>
          </cell>
          <cell r="S12">
            <v>242.73</v>
          </cell>
          <cell r="T12">
            <v>223.65</v>
          </cell>
          <cell r="U12">
            <v>217</v>
          </cell>
          <cell r="V12">
            <v>204.75</v>
          </cell>
          <cell r="W12">
            <v>204</v>
          </cell>
          <cell r="X12">
            <v>210.02500000000001</v>
          </cell>
          <cell r="Y12">
            <v>204.75</v>
          </cell>
          <cell r="Z12">
            <v>222.58</v>
          </cell>
          <cell r="AA12">
            <v>228.15</v>
          </cell>
          <cell r="AB12">
            <v>235.65299999999999</v>
          </cell>
          <cell r="AC12">
            <v>263.65499999999997</v>
          </cell>
          <cell r="AD12">
            <v>236.6</v>
          </cell>
          <cell r="AE12">
            <v>242.73</v>
          </cell>
          <cell r="AF12">
            <v>223.65</v>
          </cell>
          <cell r="AG12">
            <v>217</v>
          </cell>
          <cell r="AH12">
            <v>204.75</v>
          </cell>
          <cell r="AI12">
            <v>204</v>
          </cell>
          <cell r="AJ12">
            <v>210.02500000000001</v>
          </cell>
          <cell r="AK12">
            <v>204.75</v>
          </cell>
          <cell r="AL12">
            <v>222.58</v>
          </cell>
          <cell r="AM12">
            <v>228.15</v>
          </cell>
          <cell r="AN12">
            <v>235.65299999999999</v>
          </cell>
          <cell r="AO12">
            <v>263.65499999999997</v>
          </cell>
          <cell r="AP12">
            <v>236.6</v>
          </cell>
          <cell r="AQ12">
            <v>242.73</v>
          </cell>
          <cell r="AR12">
            <v>223.65</v>
          </cell>
          <cell r="AS12">
            <v>217</v>
          </cell>
          <cell r="AT12">
            <v>204.75</v>
          </cell>
          <cell r="AU12">
            <v>204</v>
          </cell>
          <cell r="AV12">
            <v>210.02500000000001</v>
          </cell>
          <cell r="AW12">
            <v>204.75</v>
          </cell>
          <cell r="AX12">
            <v>222.58</v>
          </cell>
          <cell r="AY12">
            <v>228.15</v>
          </cell>
          <cell r="AZ12">
            <v>235.65299999999999</v>
          </cell>
          <cell r="BA12">
            <v>263.65499999999997</v>
          </cell>
          <cell r="BB12">
            <v>236.6</v>
          </cell>
          <cell r="BC12">
            <v>242.73</v>
          </cell>
          <cell r="BD12">
            <v>223.65</v>
          </cell>
          <cell r="BE12">
            <v>217</v>
          </cell>
          <cell r="BF12">
            <v>204.75</v>
          </cell>
          <cell r="BG12">
            <v>204</v>
          </cell>
          <cell r="BH12">
            <v>210.02500000000001</v>
          </cell>
          <cell r="BI12">
            <v>204.75</v>
          </cell>
          <cell r="BJ12">
            <v>222.58</v>
          </cell>
          <cell r="BK12">
            <v>228.15</v>
          </cell>
          <cell r="BL12">
            <v>235.65299999999999</v>
          </cell>
        </row>
        <row r="13">
          <cell r="A13" t="str">
            <v>T5</v>
          </cell>
          <cell r="B13" t="str">
            <v>SLGS-T-COMM</v>
          </cell>
          <cell r="C13" t="str">
            <v>Special Large General Service Transport Commodity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A14" t="str">
            <v>T5A</v>
          </cell>
          <cell r="B14" t="str">
            <v>SLGS-T-COMM-COMP</v>
          </cell>
          <cell r="C14" t="str">
            <v>Special Large General Service Transport Commodity - Competitive</v>
          </cell>
          <cell r="E14">
            <v>700.6</v>
          </cell>
          <cell r="F14">
            <v>616</v>
          </cell>
          <cell r="G14">
            <v>688.2</v>
          </cell>
          <cell r="H14">
            <v>657</v>
          </cell>
          <cell r="I14">
            <v>517.4</v>
          </cell>
          <cell r="J14">
            <v>657</v>
          </cell>
          <cell r="K14">
            <v>678.9</v>
          </cell>
          <cell r="L14">
            <v>678.9</v>
          </cell>
          <cell r="M14">
            <v>657</v>
          </cell>
          <cell r="N14">
            <v>678.9</v>
          </cell>
          <cell r="O14">
            <v>657</v>
          </cell>
          <cell r="P14">
            <v>688.2</v>
          </cell>
          <cell r="Q14">
            <v>700.6</v>
          </cell>
          <cell r="R14">
            <v>616</v>
          </cell>
          <cell r="S14">
            <v>688.2</v>
          </cell>
          <cell r="T14">
            <v>657</v>
          </cell>
          <cell r="U14">
            <v>517.4</v>
          </cell>
          <cell r="V14">
            <v>657</v>
          </cell>
          <cell r="W14">
            <v>678.9</v>
          </cell>
          <cell r="X14">
            <v>678.9</v>
          </cell>
          <cell r="Y14">
            <v>657</v>
          </cell>
          <cell r="Z14">
            <v>678.9</v>
          </cell>
          <cell r="AA14">
            <v>657</v>
          </cell>
          <cell r="AB14">
            <v>688.2</v>
          </cell>
          <cell r="AC14">
            <v>700.6</v>
          </cell>
          <cell r="AD14">
            <v>616</v>
          </cell>
          <cell r="AE14">
            <v>688.2</v>
          </cell>
          <cell r="AF14">
            <v>657</v>
          </cell>
          <cell r="AG14">
            <v>517.4</v>
          </cell>
          <cell r="AH14">
            <v>657</v>
          </cell>
          <cell r="AI14">
            <v>678.9</v>
          </cell>
          <cell r="AJ14">
            <v>678.9</v>
          </cell>
          <cell r="AK14">
            <v>657</v>
          </cell>
          <cell r="AL14">
            <v>678.9</v>
          </cell>
          <cell r="AM14">
            <v>657</v>
          </cell>
          <cell r="AN14">
            <v>688.2</v>
          </cell>
          <cell r="AO14">
            <v>700.6</v>
          </cell>
          <cell r="AP14">
            <v>616</v>
          </cell>
          <cell r="AQ14">
            <v>688.2</v>
          </cell>
          <cell r="AR14">
            <v>657</v>
          </cell>
          <cell r="AS14">
            <v>517.4</v>
          </cell>
          <cell r="AT14">
            <v>657</v>
          </cell>
          <cell r="AU14">
            <v>678.9</v>
          </cell>
          <cell r="AV14">
            <v>678.9</v>
          </cell>
          <cell r="AW14">
            <v>657</v>
          </cell>
          <cell r="AX14">
            <v>678.9</v>
          </cell>
          <cell r="AY14">
            <v>657</v>
          </cell>
          <cell r="AZ14">
            <v>688.2</v>
          </cell>
          <cell r="BA14">
            <v>700.6</v>
          </cell>
          <cell r="BB14">
            <v>616</v>
          </cell>
          <cell r="BC14">
            <v>688.2</v>
          </cell>
          <cell r="BD14">
            <v>657</v>
          </cell>
          <cell r="BE14">
            <v>517.4</v>
          </cell>
          <cell r="BF14">
            <v>657</v>
          </cell>
          <cell r="BG14">
            <v>678.9</v>
          </cell>
          <cell r="BH14">
            <v>678.9</v>
          </cell>
          <cell r="BI14">
            <v>657</v>
          </cell>
          <cell r="BJ14">
            <v>678.9</v>
          </cell>
          <cell r="BK14">
            <v>657</v>
          </cell>
          <cell r="BL14">
            <v>688.2</v>
          </cell>
        </row>
        <row r="15">
          <cell r="A15" t="str">
            <v>T6</v>
          </cell>
          <cell r="B15" t="str">
            <v>EPGS-T-COMM</v>
          </cell>
          <cell r="C15" t="str">
            <v>Electric Power Generation Service Transport Commodity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A16" t="str">
            <v>T6A</v>
          </cell>
          <cell r="B16" t="str">
            <v>EPGS-T-COMM-COMP</v>
          </cell>
          <cell r="C16" t="str">
            <v>Electric Power Generation Service Transport Commodity - Competitive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A17" t="str">
            <v>T7</v>
          </cell>
          <cell r="B17" t="str">
            <v>CGS-T-COMM</v>
          </cell>
          <cell r="C17" t="str">
            <v>Cogeneration Gas Service Transport Commodity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A18" t="str">
            <v>T7A</v>
          </cell>
          <cell r="B18" t="str">
            <v>CGS-T-COMM-COMP</v>
          </cell>
          <cell r="C18" t="str">
            <v>Cogeneration Gas Service Transport Commodity - Competitive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A19" t="str">
            <v>T8</v>
          </cell>
          <cell r="B19" t="str">
            <v>FTS-COMM</v>
          </cell>
          <cell r="C19" t="str">
            <v>Field Transportation Service Transport Commodity</v>
          </cell>
          <cell r="E19">
            <v>13.596</v>
          </cell>
          <cell r="F19">
            <v>12.28</v>
          </cell>
          <cell r="G19">
            <v>13.596</v>
          </cell>
          <cell r="H19">
            <v>13.157</v>
          </cell>
          <cell r="I19">
            <v>13.596</v>
          </cell>
          <cell r="J19">
            <v>13.157</v>
          </cell>
          <cell r="K19">
            <v>13.596</v>
          </cell>
          <cell r="L19">
            <v>13.596</v>
          </cell>
          <cell r="M19">
            <v>13.157</v>
          </cell>
          <cell r="N19">
            <v>13.596</v>
          </cell>
          <cell r="O19">
            <v>13.157</v>
          </cell>
          <cell r="P19">
            <v>13.596</v>
          </cell>
          <cell r="Q19">
            <v>13.596</v>
          </cell>
          <cell r="R19">
            <v>12.28</v>
          </cell>
          <cell r="S19">
            <v>13.596</v>
          </cell>
          <cell r="T19">
            <v>13.157</v>
          </cell>
          <cell r="U19">
            <v>13.596</v>
          </cell>
          <cell r="V19">
            <v>13.157</v>
          </cell>
          <cell r="W19">
            <v>13.596</v>
          </cell>
          <cell r="X19">
            <v>13.596</v>
          </cell>
          <cell r="Y19">
            <v>13.157</v>
          </cell>
          <cell r="Z19">
            <v>13.596</v>
          </cell>
          <cell r="AA19">
            <v>13.157</v>
          </cell>
          <cell r="AB19">
            <v>13.596</v>
          </cell>
          <cell r="AC19">
            <v>13.596</v>
          </cell>
          <cell r="AD19">
            <v>12.28</v>
          </cell>
          <cell r="AE19">
            <v>13.596</v>
          </cell>
          <cell r="AF19">
            <v>13.157</v>
          </cell>
          <cell r="AG19">
            <v>13.596</v>
          </cell>
          <cell r="AH19">
            <v>13.157</v>
          </cell>
          <cell r="AI19">
            <v>13.596</v>
          </cell>
          <cell r="AJ19">
            <v>13.596</v>
          </cell>
          <cell r="AK19">
            <v>13.157</v>
          </cell>
          <cell r="AL19">
            <v>13.596</v>
          </cell>
          <cell r="AM19">
            <v>13.157</v>
          </cell>
          <cell r="AN19">
            <v>13.596</v>
          </cell>
          <cell r="AO19">
            <v>13.596</v>
          </cell>
          <cell r="AP19">
            <v>12.28</v>
          </cell>
          <cell r="AQ19">
            <v>13.596</v>
          </cell>
          <cell r="AR19">
            <v>13.157</v>
          </cell>
          <cell r="AS19">
            <v>13.596</v>
          </cell>
          <cell r="AT19">
            <v>13.157</v>
          </cell>
          <cell r="AU19">
            <v>13.596</v>
          </cell>
          <cell r="AV19">
            <v>13.596</v>
          </cell>
          <cell r="AW19">
            <v>13.157</v>
          </cell>
          <cell r="AX19">
            <v>13.596</v>
          </cell>
          <cell r="AY19">
            <v>13.157</v>
          </cell>
          <cell r="AZ19">
            <v>13.596</v>
          </cell>
          <cell r="BA19">
            <v>13.596</v>
          </cell>
          <cell r="BB19">
            <v>12.28</v>
          </cell>
          <cell r="BC19">
            <v>13.596</v>
          </cell>
          <cell r="BD19">
            <v>13.157</v>
          </cell>
          <cell r="BE19">
            <v>13.596</v>
          </cell>
          <cell r="BF19">
            <v>13.157</v>
          </cell>
          <cell r="BG19">
            <v>13.596</v>
          </cell>
          <cell r="BH19">
            <v>13.596</v>
          </cell>
          <cell r="BI19">
            <v>13.157</v>
          </cell>
          <cell r="BJ19">
            <v>13.596</v>
          </cell>
          <cell r="BK19">
            <v>13.157</v>
          </cell>
          <cell r="BL19">
            <v>13.596</v>
          </cell>
        </row>
        <row r="20">
          <cell r="A20" t="str">
            <v>T8A</v>
          </cell>
          <cell r="B20" t="str">
            <v>FTS-COMM-COMP</v>
          </cell>
          <cell r="C20" t="str">
            <v>Field Transportation Service Transport Commodity - Competitive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A21" t="str">
            <v>T20</v>
          </cell>
          <cell r="B21" t="str">
            <v>RST-CUST</v>
          </cell>
          <cell r="C21" t="str">
            <v>Residential Transport Customers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A22" t="str">
            <v>T21</v>
          </cell>
          <cell r="B22" t="str">
            <v>GSS-T-CUST</v>
          </cell>
          <cell r="C22" t="str">
            <v>General Service Small Transport Customers (Total)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A23" t="str">
            <v>T21A</v>
          </cell>
          <cell r="B23" t="str">
            <v>GSS-T-CUST-BLK1</v>
          </cell>
          <cell r="C23" t="str">
            <v>General Service Small Transport Customers - Block 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A24" t="str">
            <v>T21B</v>
          </cell>
          <cell r="B24" t="str">
            <v>GSS-T-CUST-BLK2</v>
          </cell>
          <cell r="C24" t="str">
            <v>General Service Small Transport Customers - Block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A25" t="str">
            <v>T21C</v>
          </cell>
          <cell r="B25" t="str">
            <v>GSS-T-CUST-BLK1-COMP</v>
          </cell>
          <cell r="C25" t="str">
            <v>General Service Small Transport Customers - Block 1 - Competitive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A26" t="str">
            <v>T21D</v>
          </cell>
          <cell r="B26" t="str">
            <v>GSS-T-CUST-BLK2-COMP</v>
          </cell>
          <cell r="C26" t="str">
            <v>General Service Small Transport Customers - Block 2 - Competitive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A27" t="str">
            <v>T22</v>
          </cell>
          <cell r="B27" t="str">
            <v>GSL-T-CUST</v>
          </cell>
          <cell r="C27" t="str">
            <v>General Service Large Transport Customers (Total)</v>
          </cell>
          <cell r="E27">
            <v>77</v>
          </cell>
          <cell r="F27">
            <v>77</v>
          </cell>
          <cell r="G27">
            <v>77</v>
          </cell>
          <cell r="H27">
            <v>77</v>
          </cell>
          <cell r="I27">
            <v>77</v>
          </cell>
          <cell r="J27">
            <v>77</v>
          </cell>
          <cell r="K27">
            <v>77</v>
          </cell>
          <cell r="L27">
            <v>77</v>
          </cell>
          <cell r="M27">
            <v>77</v>
          </cell>
          <cell r="N27">
            <v>77</v>
          </cell>
          <cell r="O27">
            <v>77</v>
          </cell>
          <cell r="P27">
            <v>77</v>
          </cell>
          <cell r="Q27">
            <v>77</v>
          </cell>
          <cell r="R27">
            <v>77</v>
          </cell>
          <cell r="S27">
            <v>77</v>
          </cell>
          <cell r="T27">
            <v>77</v>
          </cell>
          <cell r="U27">
            <v>77</v>
          </cell>
          <cell r="V27">
            <v>77</v>
          </cell>
          <cell r="W27">
            <v>77</v>
          </cell>
          <cell r="X27">
            <v>77</v>
          </cell>
          <cell r="Y27">
            <v>77</v>
          </cell>
          <cell r="Z27">
            <v>77</v>
          </cell>
          <cell r="AA27">
            <v>77</v>
          </cell>
          <cell r="AB27">
            <v>77</v>
          </cell>
          <cell r="AC27">
            <v>77</v>
          </cell>
          <cell r="AD27">
            <v>77</v>
          </cell>
          <cell r="AE27">
            <v>77</v>
          </cell>
          <cell r="AF27">
            <v>77</v>
          </cell>
          <cell r="AG27">
            <v>77</v>
          </cell>
          <cell r="AH27">
            <v>77</v>
          </cell>
          <cell r="AI27">
            <v>77</v>
          </cell>
          <cell r="AJ27">
            <v>77</v>
          </cell>
          <cell r="AK27">
            <v>77</v>
          </cell>
          <cell r="AL27">
            <v>77</v>
          </cell>
          <cell r="AM27">
            <v>77</v>
          </cell>
          <cell r="AN27">
            <v>77</v>
          </cell>
          <cell r="AO27">
            <v>77</v>
          </cell>
          <cell r="AP27">
            <v>77</v>
          </cell>
          <cell r="AQ27">
            <v>77</v>
          </cell>
          <cell r="AR27">
            <v>77</v>
          </cell>
          <cell r="AS27">
            <v>77</v>
          </cell>
          <cell r="AT27">
            <v>77</v>
          </cell>
          <cell r="AU27">
            <v>77</v>
          </cell>
          <cell r="AV27">
            <v>77</v>
          </cell>
          <cell r="AW27">
            <v>77</v>
          </cell>
          <cell r="AX27">
            <v>77</v>
          </cell>
          <cell r="AY27">
            <v>77</v>
          </cell>
          <cell r="AZ27">
            <v>77</v>
          </cell>
          <cell r="BA27">
            <v>77</v>
          </cell>
          <cell r="BB27">
            <v>77</v>
          </cell>
          <cell r="BC27">
            <v>77</v>
          </cell>
          <cell r="BD27">
            <v>77</v>
          </cell>
          <cell r="BE27">
            <v>77</v>
          </cell>
          <cell r="BF27">
            <v>77</v>
          </cell>
          <cell r="BG27">
            <v>77</v>
          </cell>
          <cell r="BH27">
            <v>77</v>
          </cell>
          <cell r="BI27">
            <v>77</v>
          </cell>
          <cell r="BJ27">
            <v>77</v>
          </cell>
          <cell r="BK27">
            <v>77</v>
          </cell>
          <cell r="BL27">
            <v>77</v>
          </cell>
        </row>
        <row r="28">
          <cell r="A28" t="str">
            <v>T22A</v>
          </cell>
          <cell r="B28" t="str">
            <v>GSL-T-CUST-BLK1</v>
          </cell>
          <cell r="C28" t="str">
            <v>General Service Large Transport Customers - Block 1</v>
          </cell>
          <cell r="D28">
            <v>0.33333333333333337</v>
          </cell>
          <cell r="E28">
            <v>24.666666666666668</v>
          </cell>
          <cell r="F28">
            <v>24.666666666666668</v>
          </cell>
          <cell r="G28">
            <v>24.666666666666668</v>
          </cell>
          <cell r="H28">
            <v>24.666666666666668</v>
          </cell>
          <cell r="I28">
            <v>24.666666666666668</v>
          </cell>
          <cell r="J28">
            <v>24.666666666666668</v>
          </cell>
          <cell r="K28">
            <v>24.666666666666668</v>
          </cell>
          <cell r="L28">
            <v>24.666666666666668</v>
          </cell>
          <cell r="M28">
            <v>24.666666666666668</v>
          </cell>
          <cell r="N28">
            <v>24.666666666666668</v>
          </cell>
          <cell r="O28">
            <v>24.666666666666668</v>
          </cell>
          <cell r="P28">
            <v>24.666666666666668</v>
          </cell>
          <cell r="Q28">
            <v>24.666666666666668</v>
          </cell>
          <cell r="R28">
            <v>24.666666666666668</v>
          </cell>
          <cell r="S28">
            <v>24.666666666666668</v>
          </cell>
          <cell r="T28">
            <v>24.666666666666668</v>
          </cell>
          <cell r="U28">
            <v>24.666666666666668</v>
          </cell>
          <cell r="V28">
            <v>24.666666666666668</v>
          </cell>
          <cell r="W28">
            <v>24.666666666666668</v>
          </cell>
          <cell r="X28">
            <v>24.666666666666668</v>
          </cell>
          <cell r="Y28">
            <v>24.666666666666668</v>
          </cell>
          <cell r="Z28">
            <v>24.666666666666668</v>
          </cell>
          <cell r="AA28">
            <v>24.666666666666668</v>
          </cell>
          <cell r="AB28">
            <v>24.666666666666668</v>
          </cell>
          <cell r="AC28">
            <v>24.666666666666668</v>
          </cell>
          <cell r="AD28">
            <v>24.666666666666668</v>
          </cell>
          <cell r="AE28">
            <v>24.666666666666668</v>
          </cell>
          <cell r="AF28">
            <v>24.666666666666668</v>
          </cell>
          <cell r="AG28">
            <v>24.666666666666668</v>
          </cell>
          <cell r="AH28">
            <v>24.666666666666668</v>
          </cell>
          <cell r="AI28">
            <v>24.666666666666668</v>
          </cell>
          <cell r="AJ28">
            <v>24.666666666666668</v>
          </cell>
          <cell r="AK28">
            <v>24.666666666666668</v>
          </cell>
          <cell r="AL28">
            <v>24.666666666666668</v>
          </cell>
          <cell r="AM28">
            <v>24.666666666666668</v>
          </cell>
          <cell r="AN28">
            <v>24.666666666666668</v>
          </cell>
          <cell r="AO28">
            <v>24.666666666666668</v>
          </cell>
          <cell r="AP28">
            <v>24.666666666666668</v>
          </cell>
          <cell r="AQ28">
            <v>24.666666666666668</v>
          </cell>
          <cell r="AR28">
            <v>24.666666666666668</v>
          </cell>
          <cell r="AS28">
            <v>24.666666666666668</v>
          </cell>
          <cell r="AT28">
            <v>24.666666666666668</v>
          </cell>
          <cell r="AU28">
            <v>24.666666666666668</v>
          </cell>
          <cell r="AV28">
            <v>24.666666666666668</v>
          </cell>
          <cell r="AW28">
            <v>24.666666666666668</v>
          </cell>
          <cell r="AX28">
            <v>24.666666666666668</v>
          </cell>
          <cell r="AY28">
            <v>24.666666666666668</v>
          </cell>
          <cell r="AZ28">
            <v>24.666666666666668</v>
          </cell>
          <cell r="BA28">
            <v>24.666666666666668</v>
          </cell>
          <cell r="BB28">
            <v>24.666666666666668</v>
          </cell>
          <cell r="BC28">
            <v>24.666666666666668</v>
          </cell>
          <cell r="BD28">
            <v>24.666666666666668</v>
          </cell>
          <cell r="BE28">
            <v>24.666666666666668</v>
          </cell>
          <cell r="BF28">
            <v>24.666666666666668</v>
          </cell>
          <cell r="BG28">
            <v>24.666666666666668</v>
          </cell>
          <cell r="BH28">
            <v>24.666666666666668</v>
          </cell>
          <cell r="BI28">
            <v>24.666666666666668</v>
          </cell>
          <cell r="BJ28">
            <v>24.666666666666668</v>
          </cell>
          <cell r="BK28">
            <v>24.666666666666668</v>
          </cell>
          <cell r="BL28">
            <v>24.666666666666668</v>
          </cell>
        </row>
        <row r="29">
          <cell r="A29" t="str">
            <v>T22B</v>
          </cell>
          <cell r="B29" t="str">
            <v>GSL-T-CUST-BLK2</v>
          </cell>
          <cell r="C29" t="str">
            <v>General Service Large Transport Customers - Block 2</v>
          </cell>
          <cell r="D29">
            <v>0.33333333333333337</v>
          </cell>
          <cell r="E29">
            <v>24.666666666666668</v>
          </cell>
          <cell r="F29">
            <v>24.666666666666668</v>
          </cell>
          <cell r="G29">
            <v>24.666666666666668</v>
          </cell>
          <cell r="H29">
            <v>24.666666666666668</v>
          </cell>
          <cell r="I29">
            <v>24.666666666666668</v>
          </cell>
          <cell r="J29">
            <v>24.666666666666668</v>
          </cell>
          <cell r="K29">
            <v>24.666666666666668</v>
          </cell>
          <cell r="L29">
            <v>24.666666666666668</v>
          </cell>
          <cell r="M29">
            <v>24.666666666666668</v>
          </cell>
          <cell r="N29">
            <v>24.666666666666668</v>
          </cell>
          <cell r="O29">
            <v>24.666666666666668</v>
          </cell>
          <cell r="P29">
            <v>24.666666666666668</v>
          </cell>
          <cell r="Q29">
            <v>24.666666666666668</v>
          </cell>
          <cell r="R29">
            <v>24.666666666666668</v>
          </cell>
          <cell r="S29">
            <v>24.666666666666668</v>
          </cell>
          <cell r="T29">
            <v>24.666666666666668</v>
          </cell>
          <cell r="U29">
            <v>24.666666666666668</v>
          </cell>
          <cell r="V29">
            <v>24.666666666666668</v>
          </cell>
          <cell r="W29">
            <v>24.666666666666668</v>
          </cell>
          <cell r="X29">
            <v>24.666666666666668</v>
          </cell>
          <cell r="Y29">
            <v>24.666666666666668</v>
          </cell>
          <cell r="Z29">
            <v>24.666666666666668</v>
          </cell>
          <cell r="AA29">
            <v>24.666666666666668</v>
          </cell>
          <cell r="AB29">
            <v>24.666666666666668</v>
          </cell>
          <cell r="AC29">
            <v>24.666666666666668</v>
          </cell>
          <cell r="AD29">
            <v>24.666666666666668</v>
          </cell>
          <cell r="AE29">
            <v>24.666666666666668</v>
          </cell>
          <cell r="AF29">
            <v>24.666666666666668</v>
          </cell>
          <cell r="AG29">
            <v>24.666666666666668</v>
          </cell>
          <cell r="AH29">
            <v>24.666666666666668</v>
          </cell>
          <cell r="AI29">
            <v>24.666666666666668</v>
          </cell>
          <cell r="AJ29">
            <v>24.666666666666668</v>
          </cell>
          <cell r="AK29">
            <v>24.666666666666668</v>
          </cell>
          <cell r="AL29">
            <v>24.666666666666668</v>
          </cell>
          <cell r="AM29">
            <v>24.666666666666668</v>
          </cell>
          <cell r="AN29">
            <v>24.666666666666668</v>
          </cell>
          <cell r="AO29">
            <v>24.666666666666668</v>
          </cell>
          <cell r="AP29">
            <v>24.666666666666668</v>
          </cell>
          <cell r="AQ29">
            <v>24.666666666666668</v>
          </cell>
          <cell r="AR29">
            <v>24.666666666666668</v>
          </cell>
          <cell r="AS29">
            <v>24.666666666666668</v>
          </cell>
          <cell r="AT29">
            <v>24.666666666666668</v>
          </cell>
          <cell r="AU29">
            <v>24.666666666666668</v>
          </cell>
          <cell r="AV29">
            <v>24.666666666666668</v>
          </cell>
          <cell r="AW29">
            <v>24.666666666666668</v>
          </cell>
          <cell r="AX29">
            <v>24.666666666666668</v>
          </cell>
          <cell r="AY29">
            <v>24.666666666666668</v>
          </cell>
          <cell r="AZ29">
            <v>24.666666666666668</v>
          </cell>
          <cell r="BA29">
            <v>24.666666666666668</v>
          </cell>
          <cell r="BB29">
            <v>24.666666666666668</v>
          </cell>
          <cell r="BC29">
            <v>24.666666666666668</v>
          </cell>
          <cell r="BD29">
            <v>24.666666666666668</v>
          </cell>
          <cell r="BE29">
            <v>24.666666666666668</v>
          </cell>
          <cell r="BF29">
            <v>24.666666666666668</v>
          </cell>
          <cell r="BG29">
            <v>24.666666666666668</v>
          </cell>
          <cell r="BH29">
            <v>24.666666666666668</v>
          </cell>
          <cell r="BI29">
            <v>24.666666666666668</v>
          </cell>
          <cell r="BJ29">
            <v>24.666666666666668</v>
          </cell>
          <cell r="BK29">
            <v>24.666666666666668</v>
          </cell>
          <cell r="BL29">
            <v>24.666666666666668</v>
          </cell>
        </row>
        <row r="30">
          <cell r="A30" t="str">
            <v>T22C</v>
          </cell>
          <cell r="B30" t="str">
            <v>GSL-T-CUST-BLK3</v>
          </cell>
          <cell r="C30" t="str">
            <v>General Service Large Transport Customers - Block 3</v>
          </cell>
          <cell r="D30">
            <v>0.33333333333333337</v>
          </cell>
          <cell r="E30">
            <v>24.666666666666668</v>
          </cell>
          <cell r="F30">
            <v>24.666666666666668</v>
          </cell>
          <cell r="G30">
            <v>24.666666666666668</v>
          </cell>
          <cell r="H30">
            <v>24.666666666666668</v>
          </cell>
          <cell r="I30">
            <v>24.666666666666668</v>
          </cell>
          <cell r="J30">
            <v>24.666666666666668</v>
          </cell>
          <cell r="K30">
            <v>24.666666666666668</v>
          </cell>
          <cell r="L30">
            <v>24.666666666666668</v>
          </cell>
          <cell r="M30">
            <v>24.666666666666668</v>
          </cell>
          <cell r="N30">
            <v>24.666666666666668</v>
          </cell>
          <cell r="O30">
            <v>24.666666666666668</v>
          </cell>
          <cell r="P30">
            <v>24.666666666666668</v>
          </cell>
          <cell r="Q30">
            <v>24.666666666666668</v>
          </cell>
          <cell r="R30">
            <v>24.666666666666668</v>
          </cell>
          <cell r="S30">
            <v>24.666666666666668</v>
          </cell>
          <cell r="T30">
            <v>24.666666666666668</v>
          </cell>
          <cell r="U30">
            <v>24.666666666666668</v>
          </cell>
          <cell r="V30">
            <v>24.666666666666668</v>
          </cell>
          <cell r="W30">
            <v>24.666666666666668</v>
          </cell>
          <cell r="X30">
            <v>24.666666666666668</v>
          </cell>
          <cell r="Y30">
            <v>24.666666666666668</v>
          </cell>
          <cell r="Z30">
            <v>24.666666666666668</v>
          </cell>
          <cell r="AA30">
            <v>24.666666666666668</v>
          </cell>
          <cell r="AB30">
            <v>24.666666666666668</v>
          </cell>
          <cell r="AC30">
            <v>24.666666666666668</v>
          </cell>
          <cell r="AD30">
            <v>24.666666666666668</v>
          </cell>
          <cell r="AE30">
            <v>24.666666666666668</v>
          </cell>
          <cell r="AF30">
            <v>24.666666666666668</v>
          </cell>
          <cell r="AG30">
            <v>24.666666666666668</v>
          </cell>
          <cell r="AH30">
            <v>24.666666666666668</v>
          </cell>
          <cell r="AI30">
            <v>24.666666666666668</v>
          </cell>
          <cell r="AJ30">
            <v>24.666666666666668</v>
          </cell>
          <cell r="AK30">
            <v>24.666666666666668</v>
          </cell>
          <cell r="AL30">
            <v>24.666666666666668</v>
          </cell>
          <cell r="AM30">
            <v>24.666666666666668</v>
          </cell>
          <cell r="AN30">
            <v>24.666666666666668</v>
          </cell>
          <cell r="AO30">
            <v>24.666666666666668</v>
          </cell>
          <cell r="AP30">
            <v>24.666666666666668</v>
          </cell>
          <cell r="AQ30">
            <v>24.666666666666668</v>
          </cell>
          <cell r="AR30">
            <v>24.666666666666668</v>
          </cell>
          <cell r="AS30">
            <v>24.666666666666668</v>
          </cell>
          <cell r="AT30">
            <v>24.666666666666668</v>
          </cell>
          <cell r="AU30">
            <v>24.666666666666668</v>
          </cell>
          <cell r="AV30">
            <v>24.666666666666668</v>
          </cell>
          <cell r="AW30">
            <v>24.666666666666668</v>
          </cell>
          <cell r="AX30">
            <v>24.666666666666668</v>
          </cell>
          <cell r="AY30">
            <v>24.666666666666668</v>
          </cell>
          <cell r="AZ30">
            <v>24.666666666666668</v>
          </cell>
          <cell r="BA30">
            <v>24.666666666666668</v>
          </cell>
          <cell r="BB30">
            <v>24.666666666666668</v>
          </cell>
          <cell r="BC30">
            <v>24.666666666666668</v>
          </cell>
          <cell r="BD30">
            <v>24.666666666666668</v>
          </cell>
          <cell r="BE30">
            <v>24.666666666666668</v>
          </cell>
          <cell r="BF30">
            <v>24.666666666666668</v>
          </cell>
          <cell r="BG30">
            <v>24.666666666666668</v>
          </cell>
          <cell r="BH30">
            <v>24.666666666666668</v>
          </cell>
          <cell r="BI30">
            <v>24.666666666666668</v>
          </cell>
          <cell r="BJ30">
            <v>24.666666666666668</v>
          </cell>
          <cell r="BK30">
            <v>24.666666666666668</v>
          </cell>
          <cell r="BL30">
            <v>24.666666666666668</v>
          </cell>
        </row>
        <row r="31">
          <cell r="A31" t="str">
            <v>T22D</v>
          </cell>
          <cell r="B31" t="str">
            <v>GSL-T-CUST-BLK1-COMP</v>
          </cell>
          <cell r="C31" t="str">
            <v>General Service Large Transport Customers - Block 1 - Competitive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1</v>
          </cell>
          <cell r="AJ31">
            <v>1</v>
          </cell>
          <cell r="AK31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</row>
        <row r="32">
          <cell r="A32" t="str">
            <v>T22E</v>
          </cell>
          <cell r="B32" t="str">
            <v>GSL-T-CUST-BLK2-COMP</v>
          </cell>
          <cell r="C32" t="str">
            <v>General Service Large Transport Customers - Block 2 - Competitive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1</v>
          </cell>
          <cell r="AJ32">
            <v>1</v>
          </cell>
          <cell r="AK32">
            <v>1</v>
          </cell>
          <cell r="AL32">
            <v>1</v>
          </cell>
          <cell r="AM32">
            <v>1</v>
          </cell>
          <cell r="AN32">
            <v>1</v>
          </cell>
          <cell r="AO32">
            <v>1</v>
          </cell>
          <cell r="AP32">
            <v>1</v>
          </cell>
          <cell r="AQ32">
            <v>1</v>
          </cell>
          <cell r="AR32">
            <v>1</v>
          </cell>
          <cell r="AS32">
            <v>1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  <cell r="AX32">
            <v>1</v>
          </cell>
          <cell r="AY32">
            <v>1</v>
          </cell>
          <cell r="AZ32">
            <v>1</v>
          </cell>
          <cell r="BA32">
            <v>1</v>
          </cell>
          <cell r="BB32">
            <v>1</v>
          </cell>
          <cell r="BC32">
            <v>1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</row>
        <row r="33">
          <cell r="A33" t="str">
            <v>T22F</v>
          </cell>
          <cell r="B33" t="str">
            <v>GSL-T-CUST-BLK3-COMP</v>
          </cell>
          <cell r="C33" t="str">
            <v>General Service Large Transport Customers - Block 3 - Competitive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1</v>
          </cell>
          <cell r="AH33">
            <v>1</v>
          </cell>
          <cell r="AI33">
            <v>1</v>
          </cell>
          <cell r="AJ33">
            <v>1</v>
          </cell>
          <cell r="AK33">
            <v>1</v>
          </cell>
          <cell r="AL33">
            <v>1</v>
          </cell>
          <cell r="AM33">
            <v>1</v>
          </cell>
          <cell r="AN33">
            <v>1</v>
          </cell>
          <cell r="AO33">
            <v>1</v>
          </cell>
          <cell r="AP33">
            <v>1</v>
          </cell>
          <cell r="AQ33">
            <v>1</v>
          </cell>
          <cell r="AR33">
            <v>1</v>
          </cell>
          <cell r="AS33">
            <v>1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  <cell r="AX33">
            <v>1</v>
          </cell>
          <cell r="AY33">
            <v>1</v>
          </cell>
          <cell r="AZ33">
            <v>1</v>
          </cell>
          <cell r="BA33">
            <v>1</v>
          </cell>
          <cell r="BB33">
            <v>1</v>
          </cell>
          <cell r="BC33">
            <v>1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</row>
        <row r="34">
          <cell r="A34" t="str">
            <v>T23</v>
          </cell>
          <cell r="B34" t="str">
            <v>LGS-T-CUST</v>
          </cell>
          <cell r="C34" t="str">
            <v>Large General Service Transport Customers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A35" t="str">
            <v>T23A</v>
          </cell>
          <cell r="B35" t="str">
            <v>LGS-T-CUST-COMP</v>
          </cell>
          <cell r="C35" t="str">
            <v>Large General Service Transport Customers - Competitive</v>
          </cell>
          <cell r="E35">
            <v>12</v>
          </cell>
          <cell r="F35">
            <v>12</v>
          </cell>
          <cell r="G35">
            <v>12</v>
          </cell>
          <cell r="H35">
            <v>12</v>
          </cell>
          <cell r="I35">
            <v>12</v>
          </cell>
          <cell r="J35">
            <v>12</v>
          </cell>
          <cell r="K35">
            <v>12</v>
          </cell>
          <cell r="L35">
            <v>12</v>
          </cell>
          <cell r="M35">
            <v>12</v>
          </cell>
          <cell r="N35">
            <v>12</v>
          </cell>
          <cell r="O35">
            <v>12</v>
          </cell>
          <cell r="P35">
            <v>12</v>
          </cell>
          <cell r="Q35">
            <v>12</v>
          </cell>
          <cell r="R35">
            <v>12</v>
          </cell>
          <cell r="S35">
            <v>12</v>
          </cell>
          <cell r="T35">
            <v>12</v>
          </cell>
          <cell r="U35">
            <v>12</v>
          </cell>
          <cell r="V35">
            <v>12</v>
          </cell>
          <cell r="W35">
            <v>12</v>
          </cell>
          <cell r="X35">
            <v>12</v>
          </cell>
          <cell r="Y35">
            <v>12</v>
          </cell>
          <cell r="Z35">
            <v>12</v>
          </cell>
          <cell r="AA35">
            <v>12</v>
          </cell>
          <cell r="AB35">
            <v>12</v>
          </cell>
          <cell r="AC35">
            <v>12</v>
          </cell>
          <cell r="AD35">
            <v>12</v>
          </cell>
          <cell r="AE35">
            <v>12</v>
          </cell>
          <cell r="AF35">
            <v>12</v>
          </cell>
          <cell r="AG35">
            <v>12</v>
          </cell>
          <cell r="AH35">
            <v>12</v>
          </cell>
          <cell r="AI35">
            <v>12</v>
          </cell>
          <cell r="AJ35">
            <v>12</v>
          </cell>
          <cell r="AK35">
            <v>12</v>
          </cell>
          <cell r="AL35">
            <v>12</v>
          </cell>
          <cell r="AM35">
            <v>12</v>
          </cell>
          <cell r="AN35">
            <v>12</v>
          </cell>
          <cell r="AO35">
            <v>12</v>
          </cell>
          <cell r="AP35">
            <v>12</v>
          </cell>
          <cell r="AQ35">
            <v>12</v>
          </cell>
          <cell r="AR35">
            <v>12</v>
          </cell>
          <cell r="AS35">
            <v>12</v>
          </cell>
          <cell r="AT35">
            <v>12</v>
          </cell>
          <cell r="AU35">
            <v>12</v>
          </cell>
          <cell r="AV35">
            <v>12</v>
          </cell>
          <cell r="AW35">
            <v>12</v>
          </cell>
          <cell r="AX35">
            <v>12</v>
          </cell>
          <cell r="AY35">
            <v>12</v>
          </cell>
          <cell r="AZ35">
            <v>12</v>
          </cell>
          <cell r="BA35">
            <v>12</v>
          </cell>
          <cell r="BB35">
            <v>12</v>
          </cell>
          <cell r="BC35">
            <v>12</v>
          </cell>
          <cell r="BD35">
            <v>12</v>
          </cell>
          <cell r="BE35">
            <v>12</v>
          </cell>
          <cell r="BF35">
            <v>12</v>
          </cell>
          <cell r="BG35">
            <v>12</v>
          </cell>
          <cell r="BH35">
            <v>12</v>
          </cell>
          <cell r="BI35">
            <v>12</v>
          </cell>
          <cell r="BJ35">
            <v>12</v>
          </cell>
          <cell r="BK35">
            <v>12</v>
          </cell>
          <cell r="BL35">
            <v>12</v>
          </cell>
        </row>
        <row r="36">
          <cell r="A36" t="str">
            <v>T24</v>
          </cell>
          <cell r="B36" t="str">
            <v>SLGS-T-CUST</v>
          </cell>
          <cell r="C36" t="str">
            <v>Special Large General Service Transport Customers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A37" t="str">
            <v>T24A</v>
          </cell>
          <cell r="B37" t="str">
            <v>SLGS-T-CUST-COMP</v>
          </cell>
          <cell r="C37" t="str">
            <v>Special Large General Service Transport Customers - Competitive</v>
          </cell>
          <cell r="E37">
            <v>3</v>
          </cell>
          <cell r="F37">
            <v>3</v>
          </cell>
          <cell r="G37">
            <v>3</v>
          </cell>
          <cell r="H37">
            <v>3</v>
          </cell>
          <cell r="I37">
            <v>3</v>
          </cell>
          <cell r="J37">
            <v>3</v>
          </cell>
          <cell r="K37">
            <v>3</v>
          </cell>
          <cell r="L37">
            <v>3</v>
          </cell>
          <cell r="M37">
            <v>3</v>
          </cell>
          <cell r="N37">
            <v>3</v>
          </cell>
          <cell r="O37">
            <v>3</v>
          </cell>
          <cell r="P37">
            <v>3</v>
          </cell>
          <cell r="Q37">
            <v>3</v>
          </cell>
          <cell r="R37">
            <v>3</v>
          </cell>
          <cell r="S37">
            <v>3</v>
          </cell>
          <cell r="T37">
            <v>3</v>
          </cell>
          <cell r="U37">
            <v>3</v>
          </cell>
          <cell r="V37">
            <v>3</v>
          </cell>
          <cell r="W37">
            <v>3</v>
          </cell>
          <cell r="X37">
            <v>3</v>
          </cell>
          <cell r="Y37">
            <v>3</v>
          </cell>
          <cell r="Z37">
            <v>3</v>
          </cell>
          <cell r="AA37">
            <v>3</v>
          </cell>
          <cell r="AB37">
            <v>3</v>
          </cell>
          <cell r="AC37">
            <v>3</v>
          </cell>
          <cell r="AD37">
            <v>3</v>
          </cell>
          <cell r="AE37">
            <v>3</v>
          </cell>
          <cell r="AF37">
            <v>3</v>
          </cell>
          <cell r="AG37">
            <v>3</v>
          </cell>
          <cell r="AH37">
            <v>3</v>
          </cell>
          <cell r="AI37">
            <v>3</v>
          </cell>
          <cell r="AJ37">
            <v>3</v>
          </cell>
          <cell r="AK37">
            <v>3</v>
          </cell>
          <cell r="AL37">
            <v>3</v>
          </cell>
          <cell r="AM37">
            <v>3</v>
          </cell>
          <cell r="AN37">
            <v>3</v>
          </cell>
          <cell r="AO37">
            <v>3</v>
          </cell>
          <cell r="AP37">
            <v>3</v>
          </cell>
          <cell r="AQ37">
            <v>3</v>
          </cell>
          <cell r="AR37">
            <v>3</v>
          </cell>
          <cell r="AS37">
            <v>3</v>
          </cell>
          <cell r="AT37">
            <v>3</v>
          </cell>
          <cell r="AU37">
            <v>3</v>
          </cell>
          <cell r="AV37">
            <v>3</v>
          </cell>
          <cell r="AW37">
            <v>3</v>
          </cell>
          <cell r="AX37">
            <v>3</v>
          </cell>
          <cell r="AY37">
            <v>3</v>
          </cell>
          <cell r="AZ37">
            <v>3</v>
          </cell>
          <cell r="BA37">
            <v>3</v>
          </cell>
          <cell r="BB37">
            <v>3</v>
          </cell>
          <cell r="BC37">
            <v>3</v>
          </cell>
          <cell r="BD37">
            <v>3</v>
          </cell>
          <cell r="BE37">
            <v>3</v>
          </cell>
          <cell r="BF37">
            <v>3</v>
          </cell>
          <cell r="BG37">
            <v>3</v>
          </cell>
          <cell r="BH37">
            <v>3</v>
          </cell>
          <cell r="BI37">
            <v>3</v>
          </cell>
          <cell r="BJ37">
            <v>3</v>
          </cell>
          <cell r="BK37">
            <v>3</v>
          </cell>
          <cell r="BL37">
            <v>3</v>
          </cell>
        </row>
        <row r="38">
          <cell r="A38" t="str">
            <v>T25</v>
          </cell>
          <cell r="B38" t="str">
            <v>EPGS-T-CUST</v>
          </cell>
          <cell r="C38" t="str">
            <v>Electric Power Generation Service Transport Customers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A39" t="str">
            <v>T25A</v>
          </cell>
          <cell r="B39" t="str">
            <v>EPGS-T-CUST-COMP</v>
          </cell>
          <cell r="C39" t="str">
            <v>Electric Power Generation Service Transport Customers - Competitive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A40" t="str">
            <v>T26</v>
          </cell>
          <cell r="B40" t="str">
            <v>CGS-T-CUST</v>
          </cell>
          <cell r="C40" t="str">
            <v>Cogeneration Gas Service Transport Customers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A41" t="str">
            <v>T26A</v>
          </cell>
          <cell r="B41" t="str">
            <v>CGS-T-CUST-COMP</v>
          </cell>
          <cell r="C41" t="str">
            <v>Cogeneration Gas Service Transport Customers - Competitive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A42" t="str">
            <v>T27</v>
          </cell>
          <cell r="B42" t="str">
            <v>FTS-CUST</v>
          </cell>
          <cell r="C42" t="str">
            <v>Field Transportation Service Transport Customers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</row>
        <row r="43">
          <cell r="A43" t="str">
            <v>T27A</v>
          </cell>
          <cell r="B43" t="str">
            <v>FTS-CUST-COMP</v>
          </cell>
          <cell r="C43" t="str">
            <v>Field Transportation Service Transport Customers - Competitive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</sheetData>
      <sheetData sheetId="23">
        <row r="33">
          <cell r="D33" t="str">
            <v>ID</v>
          </cell>
        </row>
      </sheetData>
      <sheetData sheetId="24">
        <row r="1">
          <cell r="A1" t="str">
            <v>ID</v>
          </cell>
          <cell r="B1" t="str">
            <v>Class Code</v>
          </cell>
          <cell r="C1" t="str">
            <v>Description</v>
          </cell>
        </row>
        <row r="2">
          <cell r="A2" t="str">
            <v>R1</v>
          </cell>
          <cell r="B2" t="str">
            <v>RSS-COMM</v>
          </cell>
          <cell r="C2" t="str">
            <v>Residential Sales Commodity (Total)</v>
          </cell>
        </row>
        <row r="3">
          <cell r="A3" t="str">
            <v>R1A</v>
          </cell>
          <cell r="B3" t="str">
            <v>RSS-COMM-NONRUS</v>
          </cell>
          <cell r="C3" t="str">
            <v>Residential Non RUS Sales Commodity</v>
          </cell>
        </row>
        <row r="4">
          <cell r="A4" t="str">
            <v>R1B</v>
          </cell>
          <cell r="B4" t="str">
            <v>RSS-COMM-RUS</v>
          </cell>
          <cell r="C4" t="str">
            <v>Residential RUS Sales Commodity</v>
          </cell>
        </row>
        <row r="5">
          <cell r="A5" t="str">
            <v>R2</v>
          </cell>
          <cell r="B5" t="str">
            <v>GSS-COMM</v>
          </cell>
          <cell r="C5" t="str">
            <v>General Service Small Sales Commodity</v>
          </cell>
        </row>
        <row r="6">
          <cell r="A6" t="str">
            <v>R2A</v>
          </cell>
          <cell r="B6" t="str">
            <v>GSS-COMM-COMP</v>
          </cell>
          <cell r="C6" t="str">
            <v>General Service Small Sales Commodity - Competitive</v>
          </cell>
        </row>
        <row r="7">
          <cell r="A7" t="str">
            <v>R3</v>
          </cell>
          <cell r="B7" t="str">
            <v>GSL-COMM</v>
          </cell>
          <cell r="C7" t="str">
            <v>General Service Large Sales Commodity</v>
          </cell>
        </row>
        <row r="8">
          <cell r="A8" t="str">
            <v>R3A</v>
          </cell>
          <cell r="B8" t="str">
            <v>GSL-COMM-COMP</v>
          </cell>
          <cell r="C8" t="str">
            <v>General Service Large Sales Commodity - Competitive</v>
          </cell>
        </row>
        <row r="9">
          <cell r="A9" t="str">
            <v>R4</v>
          </cell>
          <cell r="B9" t="str">
            <v>LGS-COMM</v>
          </cell>
          <cell r="C9" t="str">
            <v>Large General Service Sales Commodity</v>
          </cell>
        </row>
        <row r="10">
          <cell r="A10" t="str">
            <v>R4A</v>
          </cell>
          <cell r="B10" t="str">
            <v>LGS-COMM-COMP</v>
          </cell>
          <cell r="C10" t="str">
            <v>Large General Service Sales Commodity - Competitive</v>
          </cell>
        </row>
        <row r="11">
          <cell r="A11" t="str">
            <v>R5</v>
          </cell>
          <cell r="B11" t="str">
            <v>SLGS-COMM</v>
          </cell>
          <cell r="C11" t="str">
            <v>Special Large General Service Sales Commodity</v>
          </cell>
        </row>
        <row r="12">
          <cell r="A12" t="str">
            <v>R5A</v>
          </cell>
          <cell r="B12" t="str">
            <v>SLGS-COMM-COMP</v>
          </cell>
          <cell r="C12" t="str">
            <v>Special Large General Service Sales Commodity - Competitive</v>
          </cell>
        </row>
        <row r="13">
          <cell r="A13" t="str">
            <v>R6</v>
          </cell>
          <cell r="B13" t="str">
            <v>EPGS-COMM</v>
          </cell>
          <cell r="C13" t="str">
            <v>Electric Power Generation Service Sales Commodity</v>
          </cell>
        </row>
        <row r="14">
          <cell r="A14" t="str">
            <v>R6A</v>
          </cell>
          <cell r="B14" t="str">
            <v>EPGS-COMM-COMP</v>
          </cell>
          <cell r="C14" t="str">
            <v>Electric Power Generation Service Sales Commodity - Competitve</v>
          </cell>
        </row>
        <row r="15">
          <cell r="A15" t="str">
            <v>R7</v>
          </cell>
          <cell r="B15" t="str">
            <v>CGS-COMM</v>
          </cell>
          <cell r="C15" t="str">
            <v>Cogeneration Gas Service Sales Commodity</v>
          </cell>
        </row>
        <row r="16">
          <cell r="A16" t="str">
            <v>R7A</v>
          </cell>
          <cell r="B16" t="str">
            <v>CGS-COMM-COMP</v>
          </cell>
          <cell r="C16" t="str">
            <v>Cogeneration Gas Service Sales Commodity - Competitive</v>
          </cell>
        </row>
        <row r="17">
          <cell r="A17" t="str">
            <v>R8</v>
          </cell>
          <cell r="B17" t="str">
            <v>WS-COMM</v>
          </cell>
          <cell r="C17" t="str">
            <v>Wholesale Service Sales Commodity</v>
          </cell>
        </row>
        <row r="18">
          <cell r="A18" t="str">
            <v>R8A</v>
          </cell>
          <cell r="B18" t="str">
            <v>WS-COMM-COMP</v>
          </cell>
          <cell r="C18" t="str">
            <v>Wholesale Service Sales Commodity - Competitive</v>
          </cell>
        </row>
        <row r="19">
          <cell r="A19" t="str">
            <v>R20</v>
          </cell>
          <cell r="B19" t="str">
            <v>RSS-CUST</v>
          </cell>
          <cell r="C19" t="str">
            <v>Residential Sales Customers (Total)</v>
          </cell>
        </row>
        <row r="20">
          <cell r="A20" t="str">
            <v>R20A</v>
          </cell>
          <cell r="B20" t="str">
            <v>RSS-CUST-NONRUS</v>
          </cell>
          <cell r="C20" t="str">
            <v>Residential Non RUS Sales Customers</v>
          </cell>
        </row>
        <row r="21">
          <cell r="A21" t="str">
            <v>R20B</v>
          </cell>
          <cell r="B21" t="str">
            <v>RSS-CUST-RUS</v>
          </cell>
          <cell r="C21" t="str">
            <v>Residential RUS Sales Customers</v>
          </cell>
        </row>
        <row r="22">
          <cell r="A22" t="str">
            <v>R21</v>
          </cell>
          <cell r="B22" t="str">
            <v>GSS-CUST</v>
          </cell>
          <cell r="C22" t="str">
            <v>General Service Small Sales Customers (Total)</v>
          </cell>
        </row>
        <row r="23">
          <cell r="A23" t="str">
            <v>R21A</v>
          </cell>
          <cell r="B23" t="str">
            <v>GSS-CUST-BLK1</v>
          </cell>
          <cell r="C23" t="str">
            <v>General Service Small Sales Customers - Block 1</v>
          </cell>
        </row>
        <row r="24">
          <cell r="A24" t="str">
            <v>R21B</v>
          </cell>
          <cell r="B24" t="str">
            <v>GSS-CUST-BLK2</v>
          </cell>
          <cell r="C24" t="str">
            <v>General Service Small Sales Customers - Block 2</v>
          </cell>
        </row>
        <row r="25">
          <cell r="A25" t="str">
            <v>R21C</v>
          </cell>
          <cell r="B25" t="str">
            <v>GSS-CUST-BLK1-COMP</v>
          </cell>
          <cell r="C25" t="str">
            <v>General Service Small Sales Customers - Block 1 - Competitive</v>
          </cell>
        </row>
        <row r="26">
          <cell r="A26" t="str">
            <v>R21D</v>
          </cell>
          <cell r="B26" t="str">
            <v>GSS-CUST-BLK2-COMP</v>
          </cell>
          <cell r="C26" t="str">
            <v>General Service Small Sales Customers - Block 2 - Competitive</v>
          </cell>
        </row>
        <row r="27">
          <cell r="A27" t="str">
            <v>R22</v>
          </cell>
          <cell r="B27" t="str">
            <v>GSL-CUST</v>
          </cell>
          <cell r="C27" t="str">
            <v>General Service Large Sales Customers (Total)</v>
          </cell>
        </row>
        <row r="28">
          <cell r="A28" t="str">
            <v>R22A</v>
          </cell>
          <cell r="B28" t="str">
            <v>GSL-CUST-BLK1</v>
          </cell>
          <cell r="C28" t="str">
            <v>General Service Large Sales Customers - Block 1</v>
          </cell>
        </row>
        <row r="29">
          <cell r="A29" t="str">
            <v>R22B</v>
          </cell>
          <cell r="B29" t="str">
            <v>GSL-CUST-BLK2</v>
          </cell>
          <cell r="C29" t="str">
            <v>General Service Large Sales Customers - Block 2</v>
          </cell>
        </row>
        <row r="30">
          <cell r="A30" t="str">
            <v>R22C</v>
          </cell>
          <cell r="B30" t="str">
            <v>GSL-CUST-BLK3</v>
          </cell>
          <cell r="C30" t="str">
            <v>General Service Large Sales Customers - Block 3</v>
          </cell>
        </row>
        <row r="31">
          <cell r="A31" t="str">
            <v>R22D</v>
          </cell>
          <cell r="B31" t="str">
            <v>GSL-CUST-BLK1-COMP</v>
          </cell>
          <cell r="C31" t="str">
            <v>General Service Large Sales Customers - Block 1 - Competitive</v>
          </cell>
        </row>
        <row r="32">
          <cell r="A32" t="str">
            <v>R22E</v>
          </cell>
          <cell r="B32" t="str">
            <v>GSL-CUST-BLK2-COMP</v>
          </cell>
          <cell r="C32" t="str">
            <v>General Service Large Sales Customers - Block 2 - Competitive</v>
          </cell>
        </row>
        <row r="33">
          <cell r="A33" t="str">
            <v>R22F</v>
          </cell>
          <cell r="B33" t="str">
            <v>GSL-CUST-BLK3-COMP</v>
          </cell>
          <cell r="C33" t="str">
            <v>General Service Large Sales Customers - Block 3 - Competitive</v>
          </cell>
        </row>
        <row r="34">
          <cell r="A34" t="str">
            <v>R23</v>
          </cell>
          <cell r="B34" t="str">
            <v>LGS-CUST</v>
          </cell>
          <cell r="C34" t="str">
            <v>Large General Service Sales Customers</v>
          </cell>
        </row>
        <row r="35">
          <cell r="A35" t="str">
            <v>R23A</v>
          </cell>
          <cell r="B35" t="str">
            <v>LGS-CUST-COMP</v>
          </cell>
          <cell r="C35" t="str">
            <v>Large General Service Sales Customers - Competitive</v>
          </cell>
        </row>
        <row r="36">
          <cell r="A36" t="str">
            <v>R24</v>
          </cell>
          <cell r="B36" t="str">
            <v>SLGS-CUST</v>
          </cell>
          <cell r="C36" t="str">
            <v>Special Large General Service Sales Customers</v>
          </cell>
        </row>
        <row r="37">
          <cell r="A37" t="str">
            <v>R24A</v>
          </cell>
          <cell r="B37" t="str">
            <v>SLGS-CUST-COMP</v>
          </cell>
          <cell r="C37" t="str">
            <v>Special Large General Service Sales Customers - Competitive</v>
          </cell>
        </row>
        <row r="38">
          <cell r="A38" t="str">
            <v>R25</v>
          </cell>
          <cell r="B38" t="str">
            <v>EPGS-CUST</v>
          </cell>
          <cell r="C38" t="str">
            <v>Electric Power Generation Service Sales Customers</v>
          </cell>
        </row>
        <row r="39">
          <cell r="A39" t="str">
            <v>R25A</v>
          </cell>
          <cell r="B39" t="str">
            <v>EPGS-CUST-COMP</v>
          </cell>
          <cell r="C39" t="str">
            <v>Electric Power Generation Service Sales Customers - Competitive</v>
          </cell>
        </row>
        <row r="40">
          <cell r="A40" t="str">
            <v>R26</v>
          </cell>
          <cell r="B40" t="str">
            <v>CGS-CUST</v>
          </cell>
          <cell r="C40" t="str">
            <v>Cogeneration Gas Service Sales Customers</v>
          </cell>
        </row>
        <row r="41">
          <cell r="A41" t="str">
            <v>R26A</v>
          </cell>
          <cell r="B41" t="str">
            <v>CGS-CUST-COMP</v>
          </cell>
          <cell r="C41" t="str">
            <v>Cogeneration Gas Service Sales Customers - Competitive</v>
          </cell>
        </row>
        <row r="42">
          <cell r="A42" t="str">
            <v>R27</v>
          </cell>
          <cell r="B42" t="str">
            <v>WS-CUST</v>
          </cell>
          <cell r="C42" t="str">
            <v>Wholesale Service Sales Customers</v>
          </cell>
        </row>
        <row r="43">
          <cell r="A43" t="str">
            <v>R27A</v>
          </cell>
          <cell r="B43" t="str">
            <v>WS-CUST-COMP</v>
          </cell>
          <cell r="C43" t="str">
            <v>Wholesale Service Sales Customers - Competitive</v>
          </cell>
        </row>
      </sheetData>
      <sheetData sheetId="25">
        <row r="1">
          <cell r="A1" t="str">
            <v>ID</v>
          </cell>
          <cell r="B1" t="str">
            <v>Class Code</v>
          </cell>
          <cell r="C1" t="str">
            <v>Description</v>
          </cell>
        </row>
        <row r="2">
          <cell r="A2" t="str">
            <v>T1</v>
          </cell>
          <cell r="B2" t="str">
            <v>RST-COMM</v>
          </cell>
          <cell r="C2" t="str">
            <v>Residential Transport Commodity</v>
          </cell>
        </row>
        <row r="3">
          <cell r="A3" t="str">
            <v>T2</v>
          </cell>
          <cell r="B3" t="str">
            <v>GSS-T-COMM</v>
          </cell>
          <cell r="C3" t="str">
            <v>General Service Small Transport Commodity</v>
          </cell>
        </row>
        <row r="4">
          <cell r="A4" t="str">
            <v>T2A</v>
          </cell>
          <cell r="B4" t="str">
            <v>GSS-T-COMM-COMP</v>
          </cell>
          <cell r="C4" t="str">
            <v>General Service Small Transport Commodity - Competitive</v>
          </cell>
        </row>
        <row r="5">
          <cell r="A5" t="str">
            <v>T3</v>
          </cell>
          <cell r="B5" t="str">
            <v>GSL-T-COMM</v>
          </cell>
          <cell r="C5" t="str">
            <v>General Service Large Transport Commodity</v>
          </cell>
        </row>
        <row r="6">
          <cell r="A6" t="str">
            <v>T3A</v>
          </cell>
          <cell r="B6" t="str">
            <v>GSL-T-COMM-COMP</v>
          </cell>
          <cell r="C6" t="str">
            <v>General Service Large Transport Commodity - Competitive</v>
          </cell>
        </row>
        <row r="7">
          <cell r="A7" t="str">
            <v>T4</v>
          </cell>
          <cell r="B7" t="str">
            <v>LGS-T-COMM</v>
          </cell>
          <cell r="C7" t="str">
            <v>Large General Service Transport Commodity</v>
          </cell>
        </row>
        <row r="8">
          <cell r="A8" t="str">
            <v>T4A</v>
          </cell>
          <cell r="B8" t="str">
            <v>LGS-T-COMM-COMP</v>
          </cell>
          <cell r="C8" t="str">
            <v>Large General Service Transport Commodity - Competitive</v>
          </cell>
        </row>
        <row r="9">
          <cell r="A9" t="str">
            <v>T5</v>
          </cell>
          <cell r="B9" t="str">
            <v>SLGS-T-COMM</v>
          </cell>
          <cell r="C9" t="str">
            <v>Special Large General Service Transport Commodity</v>
          </cell>
        </row>
        <row r="10">
          <cell r="A10" t="str">
            <v>T5A</v>
          </cell>
          <cell r="B10" t="str">
            <v>SLGS-T-COMM-COMP</v>
          </cell>
          <cell r="C10" t="str">
            <v>Special Large General Service Transport Commodity - Competitive</v>
          </cell>
        </row>
        <row r="11">
          <cell r="A11" t="str">
            <v>T6</v>
          </cell>
          <cell r="B11" t="str">
            <v>EPGS-T-COMM</v>
          </cell>
          <cell r="C11" t="str">
            <v>Electric Power Generation Service Transport Commodity</v>
          </cell>
        </row>
        <row r="12">
          <cell r="A12" t="str">
            <v>T6A</v>
          </cell>
          <cell r="B12" t="str">
            <v>EPGS-T-COMM-COMP</v>
          </cell>
          <cell r="C12" t="str">
            <v>Electric Power Generation Service Transport Commodity - Competitive</v>
          </cell>
        </row>
        <row r="13">
          <cell r="A13" t="str">
            <v>T7</v>
          </cell>
          <cell r="B13" t="str">
            <v>CGS-T-COMM</v>
          </cell>
          <cell r="C13" t="str">
            <v>Cogeneration Gas Service Transport Commodity</v>
          </cell>
        </row>
        <row r="14">
          <cell r="A14" t="str">
            <v>T7A</v>
          </cell>
          <cell r="B14" t="str">
            <v>CGS-T-COMM-COMP</v>
          </cell>
          <cell r="C14" t="str">
            <v>Cogeneration Gas Service Transport Commodity - Competitive</v>
          </cell>
        </row>
        <row r="15">
          <cell r="A15" t="str">
            <v>T8</v>
          </cell>
          <cell r="B15" t="str">
            <v>FTS-COMM</v>
          </cell>
          <cell r="C15" t="str">
            <v>Field Transportation Service Transport Commodity</v>
          </cell>
        </row>
        <row r="16">
          <cell r="A16" t="str">
            <v>T8A</v>
          </cell>
          <cell r="B16" t="str">
            <v>FTS-COMM-COMP</v>
          </cell>
          <cell r="C16" t="str">
            <v>Field Transportation Service Transport Commodity - Competitive</v>
          </cell>
        </row>
        <row r="17">
          <cell r="A17" t="str">
            <v>T20</v>
          </cell>
          <cell r="B17" t="str">
            <v>RST-CUST</v>
          </cell>
          <cell r="C17" t="str">
            <v>Residential Transport Customers</v>
          </cell>
        </row>
        <row r="18">
          <cell r="A18" t="str">
            <v>T21</v>
          </cell>
          <cell r="B18" t="str">
            <v>GSS-T-CUST</v>
          </cell>
          <cell r="C18" t="str">
            <v>General Service Small Transport Customers (Total)</v>
          </cell>
        </row>
        <row r="19">
          <cell r="A19" t="str">
            <v>T21A</v>
          </cell>
          <cell r="B19" t="str">
            <v>GSS-T-CUST-BLK1</v>
          </cell>
          <cell r="C19" t="str">
            <v>General Service Small Transport Customers - Block 1</v>
          </cell>
        </row>
        <row r="20">
          <cell r="A20" t="str">
            <v>T21B</v>
          </cell>
          <cell r="B20" t="str">
            <v>GSS-T-CUST-BLK2</v>
          </cell>
          <cell r="C20" t="str">
            <v>General Service Small Transport Customers - Block 2</v>
          </cell>
        </row>
        <row r="21">
          <cell r="A21" t="str">
            <v>T21C</v>
          </cell>
          <cell r="B21" t="str">
            <v>GSS-T-CUST-BLK1-COMP</v>
          </cell>
          <cell r="C21" t="str">
            <v>General Service Small Transport Customers - Block 1 - Competitive</v>
          </cell>
        </row>
        <row r="22">
          <cell r="A22" t="str">
            <v>T21D</v>
          </cell>
          <cell r="B22" t="str">
            <v>GSS-T-CUST-BLK2-COMP</v>
          </cell>
          <cell r="C22" t="str">
            <v>General Service Small Transport Customers - Block 2 - Competitive</v>
          </cell>
        </row>
        <row r="23">
          <cell r="A23" t="str">
            <v>T22</v>
          </cell>
          <cell r="B23" t="str">
            <v>GSL-T-CUST</v>
          </cell>
          <cell r="C23" t="str">
            <v>General Service Large Transport Customers (Total)</v>
          </cell>
        </row>
        <row r="24">
          <cell r="A24" t="str">
            <v>T22A</v>
          </cell>
          <cell r="B24" t="str">
            <v>GSL-T-CUST-BLK1</v>
          </cell>
          <cell r="C24" t="str">
            <v>General Service Large Transport Customers - Block 1</v>
          </cell>
        </row>
        <row r="25">
          <cell r="A25" t="str">
            <v>T22B</v>
          </cell>
          <cell r="B25" t="str">
            <v>GSL-T-CUST-BLK2</v>
          </cell>
          <cell r="C25" t="str">
            <v>General Service Large Transport Customers - Block 2</v>
          </cell>
        </row>
        <row r="26">
          <cell r="A26" t="str">
            <v>T22C</v>
          </cell>
          <cell r="B26" t="str">
            <v>GSL-T-CUST-BLK3</v>
          </cell>
          <cell r="C26" t="str">
            <v>General Service Large Transport Customers - Block 3</v>
          </cell>
        </row>
        <row r="27">
          <cell r="A27" t="str">
            <v>T22D</v>
          </cell>
          <cell r="B27" t="str">
            <v>GSL-T-CUST-BLK1-COMP</v>
          </cell>
          <cell r="C27" t="str">
            <v>General Service Large Transport Customers - Block 1 - Competitive</v>
          </cell>
        </row>
        <row r="28">
          <cell r="A28" t="str">
            <v>T22E</v>
          </cell>
          <cell r="B28" t="str">
            <v>GSL-T-CUST-BLK2-COMP</v>
          </cell>
          <cell r="C28" t="str">
            <v>General Service Large Transport Customers - Block 2 - Competitive</v>
          </cell>
        </row>
        <row r="29">
          <cell r="A29" t="str">
            <v>T22F</v>
          </cell>
          <cell r="B29" t="str">
            <v>GSL-T-CUST-BLK3-COMP</v>
          </cell>
          <cell r="C29" t="str">
            <v>General Service Large Transport Customers - Block 3 - Competitive</v>
          </cell>
        </row>
        <row r="30">
          <cell r="A30" t="str">
            <v>T23</v>
          </cell>
          <cell r="B30" t="str">
            <v>LGS-T-CUST</v>
          </cell>
          <cell r="C30" t="str">
            <v>Large General Service Transport Customers</v>
          </cell>
        </row>
        <row r="31">
          <cell r="A31" t="str">
            <v>T23A</v>
          </cell>
          <cell r="B31" t="str">
            <v>LGS-T-CUST-COMP</v>
          </cell>
          <cell r="C31" t="str">
            <v>Large General Service Transport Customers - Competitive</v>
          </cell>
        </row>
        <row r="32">
          <cell r="A32" t="str">
            <v>T24</v>
          </cell>
          <cell r="B32" t="str">
            <v>SLGS-T-CUST</v>
          </cell>
          <cell r="C32" t="str">
            <v>Special Large General Service Transport Customers</v>
          </cell>
        </row>
        <row r="33">
          <cell r="A33" t="str">
            <v>T24A</v>
          </cell>
          <cell r="B33" t="str">
            <v>SLGS-T-CUST-COMP</v>
          </cell>
          <cell r="C33" t="str">
            <v>Special Large General Service Transport Customers - Competitive</v>
          </cell>
        </row>
        <row r="34">
          <cell r="A34" t="str">
            <v>T25</v>
          </cell>
          <cell r="B34" t="str">
            <v>EPGS-T-CUST</v>
          </cell>
          <cell r="C34" t="str">
            <v>Electric Power Generation Service Transport Customers</v>
          </cell>
        </row>
        <row r="35">
          <cell r="A35" t="str">
            <v>T25A</v>
          </cell>
          <cell r="B35" t="str">
            <v>EPGS-T-CUST-COMP</v>
          </cell>
          <cell r="C35" t="str">
            <v>Electric Power Generation Service Transport Customers - Competitive</v>
          </cell>
        </row>
        <row r="36">
          <cell r="A36" t="str">
            <v>T26</v>
          </cell>
          <cell r="B36" t="str">
            <v>CGS-T-CUST</v>
          </cell>
          <cell r="C36" t="str">
            <v>Cogeneration Gas Service Transport Customers</v>
          </cell>
        </row>
        <row r="37">
          <cell r="A37" t="str">
            <v>T26A</v>
          </cell>
          <cell r="B37" t="str">
            <v>CGS-T-CUST-COMP</v>
          </cell>
          <cell r="C37" t="str">
            <v>Cogeneration Gas Service Transport Customers - Competitive</v>
          </cell>
        </row>
        <row r="38">
          <cell r="A38" t="str">
            <v>T27</v>
          </cell>
          <cell r="B38" t="str">
            <v>FTS-CUST</v>
          </cell>
          <cell r="C38" t="str">
            <v>Field Transportation Service Transport Customers</v>
          </cell>
        </row>
        <row r="39">
          <cell r="A39" t="str">
            <v>T27A</v>
          </cell>
          <cell r="B39" t="str">
            <v>FTS-CUST-COMP</v>
          </cell>
          <cell r="C39" t="str">
            <v>Field Transportation Service Transport Customers - Competitive</v>
          </cell>
        </row>
      </sheetData>
      <sheetData sheetId="26"/>
      <sheetData sheetId="2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est Sensitivity"/>
      <sheetName val="Cust Sensitivity"/>
      <sheetName val="Inflation Sensitivity"/>
      <sheetName val="IS-SUM"/>
      <sheetName val="BS-SUM"/>
      <sheetName val="CF-SUM"/>
      <sheetName val="IS-SUM CO -slide"/>
      <sheetName val="IS-SUM CO"/>
      <sheetName val="BS-SUM CO"/>
      <sheetName val="CF-SUM CO"/>
      <sheetName val="IS-SUM-NR"/>
      <sheetName val="BS-SUM-NR"/>
      <sheetName val="CF-SUM -NR"/>
      <sheetName val="IS-SUM CO NR"/>
      <sheetName val="BS-SUM CO NR"/>
      <sheetName val="NY ADJ"/>
      <sheetName val="Plan Comparison"/>
      <sheetName val="Charts"/>
      <sheetName val="Plan Summary"/>
      <sheetName val="Summary Assumptions"/>
      <sheetName val="Plan Summary1"/>
      <sheetName val="Ratios and Benchmarks-REPAIR"/>
      <sheetName val="Ratios and Benchmarks-NO RPR"/>
      <sheetName val="Capital Structure"/>
      <sheetName val="Capital Structure NO REPAIR"/>
      <sheetName val="Dividend History"/>
      <sheetName val="Payout Ratio Analysis"/>
      <sheetName val="Dividend Rec"/>
      <sheetName val="Cap Ex"/>
      <sheetName val="Consol Repairs Tax Impact"/>
      <sheetName val="Hist and Future EPS"/>
      <sheetName val="Summary Cash Flow"/>
      <sheetName val="State Cash Flow REPAIR"/>
      <sheetName val="State Cash Flow NO REPAIR"/>
      <sheetName val="Rate Base"/>
      <sheetName val="PA vs Other Operations"/>
      <sheetName val="PA Repair Election Impact"/>
      <sheetName val="FL removed"/>
      <sheetName val="2011 Plan input"/>
      <sheetName val="GAP Analysis-Repair"/>
      <sheetName val="GAP Analysis-No repair"/>
      <sheetName val="IS"/>
      <sheetName val="BS"/>
      <sheetName val="CF"/>
      <sheetName val="Ratios"/>
      <sheetName val="Equity Roll"/>
      <sheetName val="FL-IS"/>
      <sheetName val="PA-IS"/>
      <sheetName val="FL-CF"/>
      <sheetName val="PA-BS"/>
      <sheetName val="FL-BS"/>
      <sheetName val="PA-CF"/>
      <sheetName val="2012"/>
      <sheetName val="2013"/>
      <sheetName val="2014"/>
      <sheetName val="2015"/>
      <sheetName val="2016"/>
      <sheetName val="IS-NR"/>
      <sheetName val="BS-NR"/>
      <sheetName val="CF-NR"/>
      <sheetName val="Ratios-NR"/>
      <sheetName val="Equity Roll-NR"/>
      <sheetName val="FL-IS-NR"/>
      <sheetName val="PA-IS-NR"/>
      <sheetName val="FL-CF-NR"/>
      <sheetName val="PA-BS-NR"/>
      <sheetName val="FL-BS-NR"/>
      <sheetName val="PA-CF-NR"/>
      <sheetName val="Shares 5 Year Plan"/>
      <sheetName val="2012Base"/>
      <sheetName val="Sheet1"/>
      <sheetName val="2012NoRepair"/>
      <sheetName val="2012 Diff"/>
      <sheetName val="2013Base"/>
      <sheetName val="2013NoRepair"/>
      <sheetName val="2013 Diff"/>
      <sheetName val="2014Base"/>
      <sheetName val="2014NoRepair"/>
      <sheetName val="2014 Diff"/>
      <sheetName val="2015Base"/>
      <sheetName val="2015NoRepair"/>
      <sheetName val="2015 Diff"/>
      <sheetName val="2016Base"/>
      <sheetName val="2016NoRepair"/>
      <sheetName val="2016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>
        <row r="17">
          <cell r="S17">
            <v>789138.62630860682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B5">
            <v>330585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47">
          <cell r="B47">
            <v>2780885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2">
          <cell r="B32">
            <v>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7">
          <cell r="D17">
            <v>842270.16435599991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7">
          <cell r="D7" t="str">
            <v>Q113</v>
          </cell>
          <cell r="E7" t="str">
            <v>Q213</v>
          </cell>
          <cell r="F7" t="str">
            <v>Q313</v>
          </cell>
          <cell r="G7" t="str">
            <v>Q413</v>
          </cell>
          <cell r="H7">
            <v>2013</v>
          </cell>
          <cell r="I7" t="str">
            <v>Q114</v>
          </cell>
          <cell r="J7" t="str">
            <v>Q214</v>
          </cell>
          <cell r="K7" t="str">
            <v>Q314</v>
          </cell>
          <cell r="L7" t="str">
            <v>Q414</v>
          </cell>
          <cell r="M7">
            <v>2014</v>
          </cell>
          <cell r="N7" t="str">
            <v>Q115</v>
          </cell>
          <cell r="O7" t="str">
            <v>Q215</v>
          </cell>
          <cell r="P7" t="str">
            <v>Q315</v>
          </cell>
          <cell r="Q7" t="str">
            <v>Q415</v>
          </cell>
          <cell r="R7">
            <v>2015</v>
          </cell>
          <cell r="S7" t="str">
            <v>Q116</v>
          </cell>
          <cell r="T7" t="str">
            <v>Q216</v>
          </cell>
          <cell r="U7" t="str">
            <v>Q316</v>
          </cell>
          <cell r="V7" t="str">
            <v>Q416</v>
          </cell>
        </row>
        <row r="8">
          <cell r="D8" t="str">
            <v xml:space="preserve"> </v>
          </cell>
          <cell r="E8" t="str">
            <v xml:space="preserve"> </v>
          </cell>
          <cell r="F8" t="str">
            <v xml:space="preserve"> 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</row>
        <row r="9">
          <cell r="D9">
            <v>22</v>
          </cell>
          <cell r="E9">
            <v>22</v>
          </cell>
          <cell r="F9">
            <v>22</v>
          </cell>
          <cell r="G9">
            <v>22</v>
          </cell>
          <cell r="H9">
            <v>22</v>
          </cell>
          <cell r="I9">
            <v>22.25</v>
          </cell>
          <cell r="J9">
            <v>22.25</v>
          </cell>
          <cell r="K9">
            <v>22.25</v>
          </cell>
          <cell r="L9">
            <v>22.25</v>
          </cell>
          <cell r="M9">
            <v>22.25</v>
          </cell>
          <cell r="N9">
            <v>22.5</v>
          </cell>
          <cell r="O9">
            <v>22.5</v>
          </cell>
          <cell r="P9">
            <v>22.5</v>
          </cell>
          <cell r="Q9">
            <v>22.5</v>
          </cell>
          <cell r="R9">
            <v>22.5</v>
          </cell>
          <cell r="S9">
            <v>22.75</v>
          </cell>
          <cell r="T9">
            <v>22.75</v>
          </cell>
          <cell r="U9">
            <v>22.75</v>
          </cell>
          <cell r="V9">
            <v>22.75</v>
          </cell>
        </row>
        <row r="10">
          <cell r="D10">
            <v>0.7</v>
          </cell>
          <cell r="E10">
            <v>0.7</v>
          </cell>
          <cell r="F10">
            <v>0.7</v>
          </cell>
          <cell r="G10">
            <v>0.74</v>
          </cell>
          <cell r="H10">
            <v>0.71</v>
          </cell>
          <cell r="I10">
            <v>0.74</v>
          </cell>
          <cell r="J10">
            <v>0.74</v>
          </cell>
          <cell r="K10">
            <v>0.74</v>
          </cell>
          <cell r="L10">
            <v>0.78</v>
          </cell>
          <cell r="M10">
            <v>0.75</v>
          </cell>
          <cell r="N10">
            <v>0.78</v>
          </cell>
          <cell r="O10">
            <v>0.78</v>
          </cell>
          <cell r="P10">
            <v>0.78</v>
          </cell>
          <cell r="Q10">
            <v>0.82</v>
          </cell>
          <cell r="R10">
            <v>0.78999999999999992</v>
          </cell>
          <cell r="S10">
            <v>0.82</v>
          </cell>
          <cell r="T10">
            <v>0.82</v>
          </cell>
          <cell r="U10">
            <v>0.82</v>
          </cell>
          <cell r="V10">
            <v>0.86</v>
          </cell>
        </row>
        <row r="11">
          <cell r="D11">
            <v>3.1818181818181815E-2</v>
          </cell>
          <cell r="E11">
            <v>3.1818181818181815E-2</v>
          </cell>
          <cell r="F11">
            <v>3.1818181818181815E-2</v>
          </cell>
          <cell r="G11">
            <v>3.3636363636363638E-2</v>
          </cell>
          <cell r="H11">
            <v>3.2272727272727272E-2</v>
          </cell>
          <cell r="I11">
            <v>3.3258426966292137E-2</v>
          </cell>
          <cell r="J11">
            <v>3.3258426966292137E-2</v>
          </cell>
          <cell r="K11">
            <v>3.3258426966292137E-2</v>
          </cell>
          <cell r="L11">
            <v>3.5056179775280902E-2</v>
          </cell>
          <cell r="M11">
            <v>3.3707865168539325E-2</v>
          </cell>
          <cell r="N11">
            <v>3.4666666666666665E-2</v>
          </cell>
          <cell r="O11">
            <v>3.4666666666666665E-2</v>
          </cell>
          <cell r="P11">
            <v>3.4666666666666665E-2</v>
          </cell>
          <cell r="Q11">
            <v>3.6444444444444439E-2</v>
          </cell>
          <cell r="R11">
            <v>3.5111111111111107E-2</v>
          </cell>
          <cell r="S11">
            <v>3.6043956043956042E-2</v>
          </cell>
          <cell r="T11">
            <v>3.6043956043956042E-2</v>
          </cell>
          <cell r="U11">
            <v>3.6043956043956042E-2</v>
          </cell>
          <cell r="V11">
            <v>3.7802197802197804E-2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D13">
            <v>0</v>
          </cell>
          <cell r="E13">
            <v>18000</v>
          </cell>
          <cell r="F13">
            <v>0</v>
          </cell>
          <cell r="G13">
            <v>0</v>
          </cell>
          <cell r="H13">
            <v>18000</v>
          </cell>
          <cell r="I13">
            <v>0</v>
          </cell>
          <cell r="J13">
            <v>18000</v>
          </cell>
          <cell r="K13">
            <v>0</v>
          </cell>
          <cell r="L13">
            <v>0</v>
          </cell>
          <cell r="M13">
            <v>18000</v>
          </cell>
          <cell r="N13">
            <v>0</v>
          </cell>
          <cell r="O13">
            <v>18000</v>
          </cell>
          <cell r="P13">
            <v>0</v>
          </cell>
          <cell r="Q13">
            <v>0</v>
          </cell>
          <cell r="R13">
            <v>18000</v>
          </cell>
          <cell r="S13">
            <v>0</v>
          </cell>
          <cell r="T13">
            <v>18000</v>
          </cell>
          <cell r="U13">
            <v>0</v>
          </cell>
          <cell r="V13">
            <v>0</v>
          </cell>
        </row>
        <row r="14">
          <cell r="D14">
            <v>3.5000000000000003E-2</v>
          </cell>
          <cell r="E14">
            <v>3.5000000000000003E-2</v>
          </cell>
          <cell r="F14">
            <v>3.5000000000000003E-2</v>
          </cell>
          <cell r="G14">
            <v>3.5000000000000003E-2</v>
          </cell>
          <cell r="H14">
            <v>3.5000000000000003E-2</v>
          </cell>
          <cell r="I14">
            <v>3.5000000000000003E-2</v>
          </cell>
          <cell r="J14">
            <v>3.5000000000000003E-2</v>
          </cell>
          <cell r="K14">
            <v>3.5000000000000003E-2</v>
          </cell>
          <cell r="L14">
            <v>3.5000000000000003E-2</v>
          </cell>
          <cell r="M14">
            <v>3.5000000000000003E-2</v>
          </cell>
          <cell r="N14">
            <v>3.5000000000000003E-2</v>
          </cell>
          <cell r="O14">
            <v>3.5000000000000003E-2</v>
          </cell>
          <cell r="P14">
            <v>3.5000000000000003E-2</v>
          </cell>
          <cell r="Q14">
            <v>3.5000000000000003E-2</v>
          </cell>
          <cell r="R14">
            <v>3.5000000000000003E-2</v>
          </cell>
          <cell r="S14">
            <v>3.5000000000000003E-2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</row>
        <row r="15">
          <cell r="D15">
            <v>0.77</v>
          </cell>
          <cell r="E15">
            <v>0.77</v>
          </cell>
          <cell r="F15">
            <v>0.77</v>
          </cell>
          <cell r="G15">
            <v>0.77</v>
          </cell>
          <cell r="H15">
            <v>0.77</v>
          </cell>
          <cell r="I15">
            <v>0.77875000000000005</v>
          </cell>
          <cell r="J15">
            <v>0.77875000000000005</v>
          </cell>
          <cell r="K15">
            <v>0.77875000000000005</v>
          </cell>
          <cell r="L15">
            <v>0.77875000000000005</v>
          </cell>
          <cell r="M15">
            <v>0.77875000000000005</v>
          </cell>
          <cell r="N15">
            <v>0.78750000000000009</v>
          </cell>
          <cell r="O15">
            <v>0.78750000000000009</v>
          </cell>
          <cell r="P15">
            <v>0.78750000000000009</v>
          </cell>
          <cell r="Q15">
            <v>0.78750000000000009</v>
          </cell>
          <cell r="R15">
            <v>0.78750000000000009</v>
          </cell>
          <cell r="S15">
            <v>0.79625000000000012</v>
          </cell>
          <cell r="T15">
            <v>0.79625000000000012</v>
          </cell>
          <cell r="U15">
            <v>0.79625000000000012</v>
          </cell>
          <cell r="V15">
            <v>0.79625000000000012</v>
          </cell>
        </row>
        <row r="16">
          <cell r="D16">
            <v>0.14119999999999999</v>
          </cell>
          <cell r="E16">
            <v>0.14119999999999999</v>
          </cell>
          <cell r="F16">
            <v>0.14119999999999999</v>
          </cell>
          <cell r="G16">
            <v>0.14119999999999999</v>
          </cell>
          <cell r="H16">
            <v>0.14119999999999999</v>
          </cell>
          <cell r="I16">
            <v>0.14119999999999999</v>
          </cell>
          <cell r="J16">
            <v>0.14119999999999999</v>
          </cell>
          <cell r="K16">
            <v>0.14119999999999999</v>
          </cell>
          <cell r="L16">
            <v>0.14119999999999999</v>
          </cell>
          <cell r="M16">
            <v>0.14119999999999999</v>
          </cell>
          <cell r="N16">
            <v>0.14119999999999999</v>
          </cell>
          <cell r="O16">
            <v>0.14119999999999999</v>
          </cell>
          <cell r="P16">
            <v>0.14119999999999999</v>
          </cell>
          <cell r="Q16">
            <v>0.14119999999999999</v>
          </cell>
          <cell r="R16">
            <v>0.14119999999999999</v>
          </cell>
          <cell r="S16">
            <v>0.14119999999999999</v>
          </cell>
          <cell r="T16">
            <v>0.14119999999999999</v>
          </cell>
          <cell r="U16">
            <v>0.14119999999999999</v>
          </cell>
          <cell r="V16">
            <v>0.14119999999999999</v>
          </cell>
        </row>
        <row r="17">
          <cell r="D17">
            <v>0.05</v>
          </cell>
          <cell r="E17">
            <v>0.05</v>
          </cell>
          <cell r="F17">
            <v>0.05</v>
          </cell>
          <cell r="G17">
            <v>0.05</v>
          </cell>
          <cell r="H17">
            <v>0.05</v>
          </cell>
          <cell r="I17">
            <v>0.05</v>
          </cell>
          <cell r="J17">
            <v>0.05</v>
          </cell>
          <cell r="K17">
            <v>0.05</v>
          </cell>
          <cell r="L17">
            <v>0.05</v>
          </cell>
          <cell r="M17">
            <v>0.05</v>
          </cell>
          <cell r="N17">
            <v>0.05</v>
          </cell>
          <cell r="O17">
            <v>0.05</v>
          </cell>
          <cell r="P17">
            <v>0.05</v>
          </cell>
          <cell r="Q17">
            <v>0.05</v>
          </cell>
          <cell r="R17">
            <v>0.05</v>
          </cell>
          <cell r="S17">
            <v>0.05</v>
          </cell>
          <cell r="T17">
            <v>0.05</v>
          </cell>
          <cell r="U17">
            <v>0.05</v>
          </cell>
          <cell r="V17">
            <v>0.05</v>
          </cell>
        </row>
        <row r="18">
          <cell r="D18">
            <v>22</v>
          </cell>
          <cell r="E18">
            <v>22</v>
          </cell>
          <cell r="F18">
            <v>22</v>
          </cell>
          <cell r="G18">
            <v>22</v>
          </cell>
          <cell r="H18">
            <v>22</v>
          </cell>
          <cell r="I18">
            <v>22.25</v>
          </cell>
          <cell r="J18">
            <v>22.25</v>
          </cell>
          <cell r="K18">
            <v>22.25</v>
          </cell>
          <cell r="L18">
            <v>22.25</v>
          </cell>
          <cell r="M18">
            <v>22.25</v>
          </cell>
          <cell r="N18">
            <v>22.5</v>
          </cell>
          <cell r="O18">
            <v>22.5</v>
          </cell>
          <cell r="P18">
            <v>22.5</v>
          </cell>
          <cell r="Q18">
            <v>22.5</v>
          </cell>
          <cell r="R18">
            <v>22.5</v>
          </cell>
          <cell r="S18">
            <v>22.75</v>
          </cell>
          <cell r="T18">
            <v>22.75</v>
          </cell>
          <cell r="U18">
            <v>22.75</v>
          </cell>
          <cell r="V18">
            <v>22.75</v>
          </cell>
        </row>
        <row r="19">
          <cell r="D19">
            <v>0.05</v>
          </cell>
          <cell r="E19">
            <v>0.05</v>
          </cell>
          <cell r="F19">
            <v>0.05</v>
          </cell>
          <cell r="G19">
            <v>0.05</v>
          </cell>
          <cell r="H19">
            <v>0.05</v>
          </cell>
          <cell r="I19">
            <v>0.05</v>
          </cell>
          <cell r="J19">
            <v>0.05</v>
          </cell>
          <cell r="K19">
            <v>0.05</v>
          </cell>
          <cell r="L19">
            <v>0.05</v>
          </cell>
          <cell r="M19">
            <v>0.05</v>
          </cell>
          <cell r="N19">
            <v>0.05</v>
          </cell>
          <cell r="O19">
            <v>0.05</v>
          </cell>
          <cell r="P19">
            <v>0.05</v>
          </cell>
          <cell r="Q19">
            <v>0.05</v>
          </cell>
          <cell r="R19">
            <v>0.05</v>
          </cell>
          <cell r="S19">
            <v>0.05</v>
          </cell>
          <cell r="T19">
            <v>0.05</v>
          </cell>
          <cell r="U19">
            <v>0.05</v>
          </cell>
          <cell r="V19">
            <v>0.05</v>
          </cell>
        </row>
        <row r="20">
          <cell r="D20">
            <v>22</v>
          </cell>
          <cell r="E20">
            <v>22</v>
          </cell>
          <cell r="F20">
            <v>22</v>
          </cell>
          <cell r="G20">
            <v>22</v>
          </cell>
          <cell r="H20">
            <v>22</v>
          </cell>
          <cell r="I20">
            <v>22.25</v>
          </cell>
          <cell r="J20">
            <v>22.25</v>
          </cell>
          <cell r="K20">
            <v>22.25</v>
          </cell>
          <cell r="L20">
            <v>22.25</v>
          </cell>
          <cell r="M20">
            <v>22.25</v>
          </cell>
          <cell r="N20">
            <v>22.5</v>
          </cell>
          <cell r="O20">
            <v>22.5</v>
          </cell>
          <cell r="P20">
            <v>22.5</v>
          </cell>
          <cell r="Q20">
            <v>22.5</v>
          </cell>
          <cell r="R20">
            <v>22.5</v>
          </cell>
          <cell r="S20">
            <v>22.75</v>
          </cell>
          <cell r="T20">
            <v>22.75</v>
          </cell>
          <cell r="U20">
            <v>22.75</v>
          </cell>
          <cell r="V20">
            <v>22.75</v>
          </cell>
        </row>
        <row r="21">
          <cell r="D21">
            <v>7300</v>
          </cell>
          <cell r="E21">
            <v>7300</v>
          </cell>
          <cell r="F21">
            <v>7300</v>
          </cell>
          <cell r="G21">
            <v>7300</v>
          </cell>
          <cell r="H21">
            <v>29200</v>
          </cell>
          <cell r="I21">
            <v>7300</v>
          </cell>
          <cell r="J21">
            <v>7300</v>
          </cell>
          <cell r="K21">
            <v>7300</v>
          </cell>
          <cell r="L21">
            <v>7300</v>
          </cell>
          <cell r="M21">
            <v>29200</v>
          </cell>
          <cell r="N21">
            <v>7300</v>
          </cell>
          <cell r="O21">
            <v>7300</v>
          </cell>
          <cell r="P21">
            <v>7300</v>
          </cell>
          <cell r="Q21">
            <v>7300</v>
          </cell>
          <cell r="R21">
            <v>29200</v>
          </cell>
          <cell r="S21">
            <v>7300</v>
          </cell>
          <cell r="T21">
            <v>7300</v>
          </cell>
          <cell r="U21">
            <v>7300</v>
          </cell>
          <cell r="V21">
            <v>7300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>
            <v>22.05</v>
          </cell>
          <cell r="E23">
            <v>22.05</v>
          </cell>
          <cell r="F23">
            <v>22.05</v>
          </cell>
          <cell r="G23">
            <v>22.05</v>
          </cell>
          <cell r="H23">
            <v>22.05</v>
          </cell>
          <cell r="I23">
            <v>22.3</v>
          </cell>
          <cell r="J23">
            <v>22.3</v>
          </cell>
          <cell r="K23">
            <v>22.3</v>
          </cell>
          <cell r="L23">
            <v>22.3</v>
          </cell>
          <cell r="M23">
            <v>22.3</v>
          </cell>
          <cell r="N23">
            <v>22.55</v>
          </cell>
          <cell r="O23">
            <v>22.55</v>
          </cell>
          <cell r="P23">
            <v>22.55</v>
          </cell>
          <cell r="Q23">
            <v>22.55</v>
          </cell>
          <cell r="R23">
            <v>22.55</v>
          </cell>
          <cell r="S23">
            <v>22.8</v>
          </cell>
          <cell r="T23">
            <v>22.8</v>
          </cell>
          <cell r="U23">
            <v>22.8</v>
          </cell>
          <cell r="V23">
            <v>22.8</v>
          </cell>
        </row>
        <row r="24">
          <cell r="D24">
            <v>-75000</v>
          </cell>
          <cell r="E24">
            <v>-75000</v>
          </cell>
          <cell r="F24">
            <v>-75000</v>
          </cell>
          <cell r="G24">
            <v>-75000</v>
          </cell>
          <cell r="H24">
            <v>-75000</v>
          </cell>
          <cell r="I24">
            <v>-75000</v>
          </cell>
          <cell r="J24">
            <v>-75000</v>
          </cell>
          <cell r="K24">
            <v>-75000</v>
          </cell>
          <cell r="L24">
            <v>-75000</v>
          </cell>
          <cell r="M24">
            <v>-75000</v>
          </cell>
          <cell r="N24">
            <v>-75000</v>
          </cell>
          <cell r="O24">
            <v>-75000</v>
          </cell>
          <cell r="P24">
            <v>-75000</v>
          </cell>
          <cell r="Q24">
            <v>-75000</v>
          </cell>
          <cell r="R24">
            <v>-75000</v>
          </cell>
          <cell r="S24">
            <v>-75000</v>
          </cell>
          <cell r="T24">
            <v>-75000</v>
          </cell>
          <cell r="U24">
            <v>-75000</v>
          </cell>
          <cell r="V24">
            <v>-75000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7">
          <cell r="D27">
            <v>0.19419522053406213</v>
          </cell>
          <cell r="E27">
            <v>0.23982548048402627</v>
          </cell>
          <cell r="F27">
            <v>0.30912474452390976</v>
          </cell>
          <cell r="G27">
            <v>0.22496884084639107</v>
          </cell>
          <cell r="H27">
            <v>0.96811428638838914</v>
          </cell>
          <cell r="I27">
            <v>0.21932910932868968</v>
          </cell>
          <cell r="J27">
            <v>0.26136413584428669</v>
          </cell>
          <cell r="K27">
            <v>0.3191567842510753</v>
          </cell>
          <cell r="L27">
            <v>0.23580325505420069</v>
          </cell>
          <cell r="M27">
            <v>1.0356532844782524</v>
          </cell>
          <cell r="N27">
            <v>0.22545411706126153</v>
          </cell>
          <cell r="O27">
            <v>0.28298025884097627</v>
          </cell>
          <cell r="P27">
            <v>0.35315285183652484</v>
          </cell>
          <cell r="Q27">
            <v>0.26439444049766919</v>
          </cell>
          <cell r="R27">
            <v>1.1259816682364319</v>
          </cell>
          <cell r="S27">
            <v>0.26127646768915574</v>
          </cell>
          <cell r="T27">
            <v>0.28072498512389393</v>
          </cell>
          <cell r="U27">
            <v>0.34098609690110571</v>
          </cell>
          <cell r="V27">
            <v>0.28246058654425005</v>
          </cell>
        </row>
        <row r="28">
          <cell r="D28">
            <v>113.28806105267235</v>
          </cell>
          <cell r="E28">
            <v>91.733371931950842</v>
          </cell>
          <cell r="F28">
            <v>71.168679925260321</v>
          </cell>
          <cell r="G28">
            <v>97.791320421220561</v>
          </cell>
          <cell r="H28">
            <v>22.724589761062585</v>
          </cell>
          <cell r="I28">
            <v>101.44572267722037</v>
          </cell>
          <cell r="J28">
            <v>85.130272093857272</v>
          </cell>
          <cell r="K28">
            <v>69.71495233043926</v>
          </cell>
          <cell r="L28">
            <v>94.358324251655105</v>
          </cell>
          <cell r="M28">
            <v>21.484023981258591</v>
          </cell>
          <cell r="N28">
            <v>99.79857672719362</v>
          </cell>
          <cell r="O28">
            <v>79.510846771272867</v>
          </cell>
          <cell r="P28">
            <v>63.711789053923013</v>
          </cell>
          <cell r="Q28">
            <v>85.100125243360978</v>
          </cell>
          <cell r="R28">
            <v>19.982563335369939</v>
          </cell>
          <cell r="S28">
            <v>87.07251824556198</v>
          </cell>
          <cell r="T28">
            <v>81.040168155889702</v>
          </cell>
          <cell r="U28">
            <v>66.718262729046273</v>
          </cell>
          <cell r="V28">
            <v>80.542210431316235</v>
          </cell>
        </row>
        <row r="29">
          <cell r="G29" t="str">
            <v xml:space="preserve"> </v>
          </cell>
        </row>
        <row r="31">
          <cell r="D31">
            <v>1272931</v>
          </cell>
          <cell r="E31" t="str">
            <v>Common equity 3/31/12</v>
          </cell>
          <cell r="H31" t="str">
            <v xml:space="preserve"> </v>
          </cell>
        </row>
        <row r="32">
          <cell r="D32">
            <v>9524</v>
          </cell>
          <cell r="E32" t="str">
            <v>DRP</v>
          </cell>
        </row>
        <row r="33">
          <cell r="D33">
            <v>-70438</v>
          </cell>
          <cell r="E33" t="str">
            <v xml:space="preserve">DIVIDENDS PAID </v>
          </cell>
        </row>
        <row r="34">
          <cell r="D34">
            <v>0</v>
          </cell>
          <cell r="E34" t="str">
            <v>Stock offering</v>
          </cell>
        </row>
        <row r="35">
          <cell r="D35">
            <v>0</v>
          </cell>
          <cell r="E35" t="str">
            <v>Forward unwind</v>
          </cell>
        </row>
        <row r="36">
          <cell r="D36">
            <v>5500</v>
          </cell>
          <cell r="E36" t="str">
            <v>Options</v>
          </cell>
        </row>
        <row r="37">
          <cell r="D37">
            <v>747</v>
          </cell>
          <cell r="E37" t="str">
            <v>Stock Based Compensation</v>
          </cell>
        </row>
        <row r="38">
          <cell r="D38">
            <v>384</v>
          </cell>
          <cell r="E38" t="str">
            <v>Stock Plan Tax Benefit</v>
          </cell>
          <cell r="G38" t="str">
            <v xml:space="preserve"> </v>
          </cell>
        </row>
        <row r="39">
          <cell r="D39">
            <v>404</v>
          </cell>
          <cell r="E39" t="str">
            <v>Restricted Stock</v>
          </cell>
        </row>
        <row r="40">
          <cell r="D40">
            <v>-21</v>
          </cell>
          <cell r="E40" t="str">
            <v>ESPP</v>
          </cell>
        </row>
        <row r="41">
          <cell r="D41">
            <v>2306</v>
          </cell>
          <cell r="E41" t="str">
            <v>PSU &amp; RSU</v>
          </cell>
        </row>
        <row r="42">
          <cell r="D42">
            <v>-153</v>
          </cell>
          <cell r="E42" t="str">
            <v>PSU &amp; RSU Div Equivs</v>
          </cell>
        </row>
        <row r="43">
          <cell r="D43">
            <v>117984</v>
          </cell>
          <cell r="E43" t="str">
            <v>Net income</v>
          </cell>
          <cell r="F43" t="str">
            <v xml:space="preserve"> </v>
          </cell>
        </row>
        <row r="44">
          <cell r="D44">
            <v>260</v>
          </cell>
          <cell r="E44" t="str">
            <v>Other Comprehensive Income</v>
          </cell>
        </row>
        <row r="45">
          <cell r="D45">
            <v>13828</v>
          </cell>
          <cell r="E45" t="str">
            <v>Add Back Treasury</v>
          </cell>
        </row>
        <row r="46">
          <cell r="D46">
            <v>1353256</v>
          </cell>
          <cell r="E46" t="str">
            <v xml:space="preserve">projected 12/31/12 common equity </v>
          </cell>
        </row>
        <row r="47">
          <cell r="D47" t="str">
            <v xml:space="preserve"> </v>
          </cell>
        </row>
        <row r="50">
          <cell r="D50" t="str">
            <v>FINAL PROJECTION OF OPENING TREASURY DOLLARS</v>
          </cell>
        </row>
        <row r="52">
          <cell r="D52">
            <v>-13828</v>
          </cell>
          <cell r="E52" t="str">
            <v>03/31/12 treasury balance</v>
          </cell>
        </row>
        <row r="53">
          <cell r="D53">
            <v>350</v>
          </cell>
          <cell r="E53" t="str">
            <v xml:space="preserve">ESPP </v>
          </cell>
        </row>
        <row r="54">
          <cell r="D54">
            <v>-580</v>
          </cell>
          <cell r="E54" t="str">
            <v xml:space="preserve">Options </v>
          </cell>
        </row>
        <row r="55">
          <cell r="D55">
            <v>-14058</v>
          </cell>
          <cell r="E55" t="str">
            <v>projected 12/31/12 treasury shares (dollars)</v>
          </cell>
        </row>
        <row r="63">
          <cell r="D63" t="str">
            <v>Q113</v>
          </cell>
          <cell r="E63" t="str">
            <v>Q213</v>
          </cell>
          <cell r="F63" t="str">
            <v>Q313</v>
          </cell>
          <cell r="G63" t="str">
            <v>Q413</v>
          </cell>
          <cell r="H63">
            <v>2013</v>
          </cell>
          <cell r="I63" t="str">
            <v>Q114</v>
          </cell>
          <cell r="J63" t="str">
            <v>Q214</v>
          </cell>
          <cell r="K63" t="str">
            <v>Q314</v>
          </cell>
          <cell r="L63" t="str">
            <v>Q414</v>
          </cell>
          <cell r="M63">
            <v>2014</v>
          </cell>
          <cell r="N63" t="str">
            <v>Q115</v>
          </cell>
          <cell r="O63" t="str">
            <v>Q215</v>
          </cell>
          <cell r="P63" t="str">
            <v>Q315</v>
          </cell>
          <cell r="Q63" t="str">
            <v>Q415</v>
          </cell>
          <cell r="R63">
            <v>2015</v>
          </cell>
          <cell r="S63" t="str">
            <v>Q116</v>
          </cell>
          <cell r="T63" t="str">
            <v>Q216</v>
          </cell>
          <cell r="U63" t="str">
            <v>Q316</v>
          </cell>
          <cell r="V63" t="str">
            <v>Q416</v>
          </cell>
        </row>
        <row r="67">
          <cell r="D67">
            <v>140398219</v>
          </cell>
          <cell r="E67">
            <v>140650860.90155742</v>
          </cell>
          <cell r="F67">
            <v>140921810.13155442</v>
          </cell>
          <cell r="G67">
            <v>141175088.33468413</v>
          </cell>
          <cell r="H67">
            <v>140398219</v>
          </cell>
          <cell r="I67">
            <v>141438165.26334301</v>
          </cell>
          <cell r="J67">
            <v>141820184.55288061</v>
          </cell>
          <cell r="K67">
            <v>142230810.96830735</v>
          </cell>
          <cell r="L67">
            <v>142453052.86268494</v>
          </cell>
          <cell r="M67">
            <v>141438165.26334301</v>
          </cell>
          <cell r="N67">
            <v>142685049.75580117</v>
          </cell>
          <cell r="O67">
            <v>143168525.77586669</v>
          </cell>
          <cell r="P67">
            <v>143595595.9843269</v>
          </cell>
          <cell r="Q67">
            <v>143796224.72257984</v>
          </cell>
          <cell r="R67">
            <v>142685049.75580117</v>
          </cell>
          <cell r="S67">
            <v>144006578.049905</v>
          </cell>
          <cell r="T67">
            <v>144286102.5179114</v>
          </cell>
          <cell r="U67">
            <v>144793511.1349543</v>
          </cell>
          <cell r="V67">
            <v>145074109.11026806</v>
          </cell>
        </row>
        <row r="69">
          <cell r="D69">
            <v>-719314</v>
          </cell>
          <cell r="E69">
            <v>-712014</v>
          </cell>
          <cell r="F69">
            <v>-704714</v>
          </cell>
          <cell r="G69">
            <v>-697414</v>
          </cell>
          <cell r="H69">
            <v>-719314</v>
          </cell>
          <cell r="I69">
            <v>-690114</v>
          </cell>
          <cell r="J69">
            <v>-682814</v>
          </cell>
          <cell r="K69">
            <v>-675514</v>
          </cell>
          <cell r="L69">
            <v>-668214</v>
          </cell>
          <cell r="M69">
            <v>-690114</v>
          </cell>
          <cell r="N69">
            <v>-660914</v>
          </cell>
          <cell r="O69">
            <v>-653614</v>
          </cell>
          <cell r="P69">
            <v>-646314</v>
          </cell>
          <cell r="Q69">
            <v>-639014</v>
          </cell>
          <cell r="R69">
            <v>-660914</v>
          </cell>
          <cell r="S69">
            <v>-631714</v>
          </cell>
          <cell r="T69">
            <v>-624414</v>
          </cell>
          <cell r="U69">
            <v>-617114</v>
          </cell>
          <cell r="V69">
            <v>-609814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D74">
            <v>0</v>
          </cell>
          <cell r="E74">
            <v>18000</v>
          </cell>
          <cell r="F74">
            <v>0</v>
          </cell>
          <cell r="G74">
            <v>0</v>
          </cell>
          <cell r="H74">
            <v>18000</v>
          </cell>
          <cell r="I74">
            <v>0</v>
          </cell>
          <cell r="J74">
            <v>18000</v>
          </cell>
          <cell r="K74">
            <v>0</v>
          </cell>
          <cell r="L74">
            <v>0</v>
          </cell>
          <cell r="M74">
            <v>18000</v>
          </cell>
          <cell r="N74">
            <v>0</v>
          </cell>
          <cell r="O74">
            <v>18000</v>
          </cell>
          <cell r="P74">
            <v>0</v>
          </cell>
          <cell r="Q74">
            <v>0</v>
          </cell>
          <cell r="R74">
            <v>18000</v>
          </cell>
          <cell r="S74">
            <v>0</v>
          </cell>
          <cell r="T74">
            <v>18000</v>
          </cell>
          <cell r="U74">
            <v>0</v>
          </cell>
          <cell r="V74">
            <v>0</v>
          </cell>
        </row>
        <row r="75">
          <cell r="D75">
            <v>165141.90155741625</v>
          </cell>
          <cell r="E75">
            <v>165449.22999700878</v>
          </cell>
          <cell r="F75">
            <v>165778.20312969902</v>
          </cell>
          <cell r="G75">
            <v>175576.92865888131</v>
          </cell>
          <cell r="H75">
            <v>671946.26334300532</v>
          </cell>
          <cell r="I75">
            <v>173938.2895376012</v>
          </cell>
          <cell r="J75">
            <v>174419.41542672252</v>
          </cell>
          <cell r="K75">
            <v>174935.89437758128</v>
          </cell>
          <cell r="L75">
            <v>184690.89311627048</v>
          </cell>
          <cell r="M75">
            <v>707984.4924581754</v>
          </cell>
          <cell r="N75">
            <v>182947.02006550782</v>
          </cell>
          <cell r="O75">
            <v>183579.20846019711</v>
          </cell>
          <cell r="P75">
            <v>184138.73825293366</v>
          </cell>
          <cell r="Q75">
            <v>193863.32732518343</v>
          </cell>
          <cell r="R75">
            <v>744528.29410382197</v>
          </cell>
          <cell r="S75">
            <v>192024.46800641061</v>
          </cell>
          <cell r="T75">
            <v>192408.61704289011</v>
          </cell>
          <cell r="U75">
            <v>193097.97531374838</v>
          </cell>
          <cell r="V75">
            <v>202921.78465968848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137900</v>
          </cell>
          <cell r="K76">
            <v>0</v>
          </cell>
          <cell r="L76">
            <v>0</v>
          </cell>
          <cell r="M76">
            <v>137900</v>
          </cell>
          <cell r="N76">
            <v>0</v>
          </cell>
          <cell r="O76">
            <v>171000</v>
          </cell>
          <cell r="P76">
            <v>0</v>
          </cell>
          <cell r="Q76">
            <v>0</v>
          </cell>
          <cell r="R76">
            <v>171000</v>
          </cell>
          <cell r="S76">
            <v>0</v>
          </cell>
          <cell r="T76">
            <v>171500</v>
          </cell>
          <cell r="U76">
            <v>0</v>
          </cell>
          <cell r="V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33000</v>
          </cell>
          <cell r="K77">
            <v>0</v>
          </cell>
          <cell r="L77">
            <v>0</v>
          </cell>
          <cell r="M77">
            <v>33000</v>
          </cell>
          <cell r="N77">
            <v>0</v>
          </cell>
          <cell r="O77">
            <v>38000</v>
          </cell>
          <cell r="P77">
            <v>0</v>
          </cell>
          <cell r="Q77">
            <v>0</v>
          </cell>
          <cell r="R77">
            <v>38000</v>
          </cell>
          <cell r="S77">
            <v>0</v>
          </cell>
          <cell r="T77">
            <v>38000</v>
          </cell>
          <cell r="U77">
            <v>0</v>
          </cell>
          <cell r="V77">
            <v>0</v>
          </cell>
        </row>
        <row r="79">
          <cell r="D79">
            <v>7300</v>
          </cell>
          <cell r="E79">
            <v>7300</v>
          </cell>
          <cell r="F79">
            <v>7300</v>
          </cell>
          <cell r="G79">
            <v>7300</v>
          </cell>
          <cell r="H79">
            <v>29200</v>
          </cell>
          <cell r="I79">
            <v>7300</v>
          </cell>
          <cell r="J79">
            <v>7300</v>
          </cell>
          <cell r="K79">
            <v>7300</v>
          </cell>
          <cell r="L79">
            <v>7300</v>
          </cell>
          <cell r="M79">
            <v>29200</v>
          </cell>
          <cell r="N79">
            <v>7300</v>
          </cell>
          <cell r="O79">
            <v>7300</v>
          </cell>
          <cell r="P79">
            <v>7300</v>
          </cell>
          <cell r="Q79">
            <v>7300</v>
          </cell>
          <cell r="R79">
            <v>29200</v>
          </cell>
          <cell r="S79">
            <v>7300</v>
          </cell>
          <cell r="T79">
            <v>7300</v>
          </cell>
          <cell r="U79">
            <v>7300</v>
          </cell>
          <cell r="V79">
            <v>7300</v>
          </cell>
        </row>
        <row r="80">
          <cell r="H80" t="str">
            <v xml:space="preserve"> </v>
          </cell>
          <cell r="R80">
            <v>0</v>
          </cell>
        </row>
        <row r="81">
          <cell r="D81">
            <v>87500</v>
          </cell>
          <cell r="E81">
            <v>87500</v>
          </cell>
          <cell r="F81">
            <v>87500</v>
          </cell>
          <cell r="G81">
            <v>87500</v>
          </cell>
          <cell r="H81">
            <v>350000</v>
          </cell>
          <cell r="I81">
            <v>208081</v>
          </cell>
          <cell r="J81">
            <v>47307</v>
          </cell>
          <cell r="K81">
            <v>47306</v>
          </cell>
          <cell r="L81">
            <v>47306</v>
          </cell>
          <cell r="M81">
            <v>350000</v>
          </cell>
          <cell r="N81">
            <v>300529</v>
          </cell>
          <cell r="O81">
            <v>16491</v>
          </cell>
          <cell r="P81">
            <v>16490</v>
          </cell>
          <cell r="Q81">
            <v>16490</v>
          </cell>
          <cell r="R81">
            <v>350000</v>
          </cell>
          <cell r="S81">
            <v>87500</v>
          </cell>
          <cell r="T81">
            <v>87500</v>
          </cell>
          <cell r="U81">
            <v>87500</v>
          </cell>
          <cell r="V81">
            <v>87500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5">
          <cell r="D85">
            <v>139938846.90155742</v>
          </cell>
          <cell r="E85">
            <v>140217096.13155442</v>
          </cell>
          <cell r="F85">
            <v>140477674.33468413</v>
          </cell>
          <cell r="G85">
            <v>140748051.26334301</v>
          </cell>
          <cell r="H85">
            <v>140748051.26334301</v>
          </cell>
          <cell r="I85">
            <v>141137370.55288061</v>
          </cell>
          <cell r="J85">
            <v>141555296.96830735</v>
          </cell>
          <cell r="K85">
            <v>141784838.86268494</v>
          </cell>
          <cell r="L85">
            <v>142024135.7558012</v>
          </cell>
          <cell r="M85">
            <v>142024135.75580117</v>
          </cell>
          <cell r="N85">
            <v>142514911.77586669</v>
          </cell>
          <cell r="O85">
            <v>142949281.9843269</v>
          </cell>
          <cell r="P85">
            <v>143157210.72257984</v>
          </cell>
          <cell r="Q85">
            <v>143374864.04990503</v>
          </cell>
          <cell r="R85">
            <v>143374864.049905</v>
          </cell>
          <cell r="S85">
            <v>143661688.5179114</v>
          </cell>
          <cell r="T85">
            <v>144176397.1349543</v>
          </cell>
          <cell r="U85">
            <v>144464295.11026806</v>
          </cell>
          <cell r="V85">
            <v>144762016.89492774</v>
          </cell>
        </row>
        <row r="88">
          <cell r="D88">
            <v>24443808.375</v>
          </cell>
          <cell r="E88">
            <v>24489298.207772546</v>
          </cell>
          <cell r="F88">
            <v>24537991.823022023</v>
          </cell>
          <cell r="G88">
            <v>25988369.751916565</v>
          </cell>
          <cell r="H88">
            <v>99459468.157711118</v>
          </cell>
          <cell r="I88">
            <v>26038389.483718455</v>
          </cell>
          <cell r="J88">
            <v>26110413.552282915</v>
          </cell>
          <cell r="K88">
            <v>26187729.939136859</v>
          </cell>
          <cell r="L88">
            <v>27648043.578223564</v>
          </cell>
          <cell r="M88">
            <v>105984576.5533618</v>
          </cell>
          <cell r="N88">
            <v>27694706.47238123</v>
          </cell>
          <cell r="O88">
            <v>27790407.796294004</v>
          </cell>
          <cell r="P88">
            <v>27875109.986943748</v>
          </cell>
          <cell r="Q88">
            <v>29347228.198128864</v>
          </cell>
          <cell r="R88">
            <v>112707452.45374785</v>
          </cell>
          <cell r="S88">
            <v>29391847.130230524</v>
          </cell>
          <cell r="T88">
            <v>29450646.146171834</v>
          </cell>
          <cell r="U88">
            <v>29556161.412665632</v>
          </cell>
          <cell r="V88">
            <v>31059823.448707633</v>
          </cell>
        </row>
        <row r="91">
          <cell r="G91" t="str">
            <v>shares issued</v>
          </cell>
          <cell r="H91" t="str">
            <v>treasury shs</v>
          </cell>
          <cell r="I91" t="str">
            <v>shs outstanding</v>
          </cell>
        </row>
        <row r="92">
          <cell r="G92">
            <v>139810219</v>
          </cell>
          <cell r="H92">
            <v>-741314</v>
          </cell>
        </row>
        <row r="94">
          <cell r="G94">
            <v>460000</v>
          </cell>
          <cell r="H94">
            <v>0</v>
          </cell>
        </row>
        <row r="95">
          <cell r="G95">
            <v>110000</v>
          </cell>
          <cell r="H95">
            <v>0</v>
          </cell>
        </row>
        <row r="96">
          <cell r="G96">
            <v>18000</v>
          </cell>
          <cell r="H96">
            <v>0</v>
          </cell>
        </row>
        <row r="97">
          <cell r="G97">
            <v>0</v>
          </cell>
          <cell r="H97">
            <v>22000</v>
          </cell>
        </row>
        <row r="98">
          <cell r="G98">
            <v>140398219</v>
          </cell>
          <cell r="H98">
            <v>-719314</v>
          </cell>
          <cell r="I98">
            <v>139678905</v>
          </cell>
        </row>
        <row r="99">
          <cell r="D99">
            <v>0</v>
          </cell>
          <cell r="F99" t="str">
            <v xml:space="preserve"> </v>
          </cell>
          <cell r="G99" t="str">
            <v xml:space="preserve"> </v>
          </cell>
          <cell r="I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</row>
        <row r="101">
          <cell r="F101" t="str">
            <v xml:space="preserve"> </v>
          </cell>
        </row>
        <row r="102">
          <cell r="G102" t="str">
            <v xml:space="preserve"> </v>
          </cell>
        </row>
        <row r="104">
          <cell r="D104" t="str">
            <v xml:space="preserve"> </v>
          </cell>
        </row>
        <row r="105">
          <cell r="D105" t="str">
            <v xml:space="preserve"> </v>
          </cell>
        </row>
        <row r="106">
          <cell r="G106">
            <v>140398219</v>
          </cell>
          <cell r="H106">
            <v>-719314</v>
          </cell>
          <cell r="I106">
            <v>139678905</v>
          </cell>
        </row>
        <row r="109">
          <cell r="D109" t="str">
            <v>Q113</v>
          </cell>
          <cell r="E109" t="str">
            <v>Q213</v>
          </cell>
          <cell r="F109" t="str">
            <v>Q313</v>
          </cell>
          <cell r="G109" t="str">
            <v>Q413</v>
          </cell>
          <cell r="H109">
            <v>2013</v>
          </cell>
          <cell r="I109" t="str">
            <v>Q114</v>
          </cell>
          <cell r="J109" t="str">
            <v>Q214</v>
          </cell>
          <cell r="K109" t="str">
            <v>Q314</v>
          </cell>
          <cell r="L109" t="str">
            <v>Q414</v>
          </cell>
          <cell r="M109">
            <v>2014</v>
          </cell>
          <cell r="N109" t="str">
            <v>Q115</v>
          </cell>
          <cell r="O109" t="str">
            <v>Q215</v>
          </cell>
          <cell r="P109" t="str">
            <v>Q315</v>
          </cell>
          <cell r="Q109" t="str">
            <v>Q415</v>
          </cell>
          <cell r="R109">
            <v>2015</v>
          </cell>
          <cell r="S109" t="str">
            <v>Q116</v>
          </cell>
          <cell r="T109" t="str">
            <v>Q216</v>
          </cell>
          <cell r="U109" t="str">
            <v>Q316</v>
          </cell>
          <cell r="V109" t="str">
            <v>Q416</v>
          </cell>
        </row>
        <row r="111">
          <cell r="D111">
            <v>1353256000</v>
          </cell>
          <cell r="E111">
            <v>1362059257.5195498</v>
          </cell>
          <cell r="F111">
            <v>1378373996.8987148</v>
          </cell>
          <cell r="G111">
            <v>1404198021.2911034</v>
          </cell>
          <cell r="H111">
            <v>1353256000</v>
          </cell>
          <cell r="I111">
            <v>1416924179.748158</v>
          </cell>
          <cell r="J111">
            <v>1430651936.6570406</v>
          </cell>
          <cell r="K111">
            <v>1448411400.7523401</v>
          </cell>
          <cell r="L111">
            <v>1474074195.5746095</v>
          </cell>
          <cell r="M111">
            <v>1416924179.748158</v>
          </cell>
          <cell r="N111">
            <v>1486636753.0436306</v>
          </cell>
          <cell r="O111">
            <v>1502331629.2653496</v>
          </cell>
          <cell r="P111">
            <v>1521528850.7498925</v>
          </cell>
          <cell r="Q111">
            <v>1550494560.0331051</v>
          </cell>
          <cell r="R111">
            <v>1486636753.0436306</v>
          </cell>
          <cell r="S111">
            <v>1565461324.196552</v>
          </cell>
          <cell r="T111">
            <v>1581304758.4411101</v>
          </cell>
          <cell r="U111">
            <v>1600435317.5507777</v>
          </cell>
          <cell r="V111">
            <v>1627979007.3295805</v>
          </cell>
        </row>
        <row r="113">
          <cell r="D113">
            <v>-14058000</v>
          </cell>
          <cell r="E113">
            <v>-13905430</v>
          </cell>
          <cell r="F113">
            <v>-13752860</v>
          </cell>
          <cell r="G113">
            <v>-13600290</v>
          </cell>
          <cell r="H113">
            <v>-14058000</v>
          </cell>
          <cell r="I113">
            <v>-13447720</v>
          </cell>
          <cell r="J113">
            <v>-13293416.25</v>
          </cell>
          <cell r="K113">
            <v>-13139112.5</v>
          </cell>
          <cell r="L113">
            <v>-12984808.75</v>
          </cell>
          <cell r="M113">
            <v>-13447720</v>
          </cell>
          <cell r="N113">
            <v>-12830505</v>
          </cell>
          <cell r="O113">
            <v>-12674467.5</v>
          </cell>
          <cell r="P113">
            <v>-12518430</v>
          </cell>
          <cell r="Q113">
            <v>-12362392.5</v>
          </cell>
          <cell r="R113">
            <v>-12830505</v>
          </cell>
          <cell r="S113">
            <v>-12206355</v>
          </cell>
          <cell r="T113">
            <v>-12048583.75</v>
          </cell>
          <cell r="U113">
            <v>-11890812.5</v>
          </cell>
          <cell r="V113">
            <v>-11733041.25</v>
          </cell>
        </row>
        <row r="115">
          <cell r="D115">
            <v>27366000</v>
          </cell>
          <cell r="E115">
            <v>33884000</v>
          </cell>
          <cell r="F115">
            <v>43753000</v>
          </cell>
          <cell r="G115">
            <v>31898000</v>
          </cell>
          <cell r="H115">
            <v>136901000</v>
          </cell>
          <cell r="I115">
            <v>31138000</v>
          </cell>
          <cell r="J115">
            <v>37217000</v>
          </cell>
          <cell r="K115">
            <v>45574000</v>
          </cell>
          <cell r="L115">
            <v>33725000</v>
          </cell>
          <cell r="M115">
            <v>147654000</v>
          </cell>
          <cell r="N115">
            <v>32293000</v>
          </cell>
          <cell r="O115">
            <v>40666000</v>
          </cell>
          <cell r="P115">
            <v>50899000</v>
          </cell>
          <cell r="Q115">
            <v>38162000</v>
          </cell>
          <cell r="R115">
            <v>162020000</v>
          </cell>
          <cell r="S115">
            <v>37762000</v>
          </cell>
          <cell r="T115">
            <v>40684000</v>
          </cell>
          <cell r="U115">
            <v>49584000</v>
          </cell>
          <cell r="V115">
            <v>41152000</v>
          </cell>
        </row>
        <row r="117">
          <cell r="D117">
            <v>-24443808.375</v>
          </cell>
          <cell r="E117">
            <v>-24489298.207772546</v>
          </cell>
          <cell r="F117">
            <v>-24537991.823022023</v>
          </cell>
          <cell r="G117">
            <v>-25988369.751916565</v>
          </cell>
          <cell r="H117">
            <v>-99459468.157711118</v>
          </cell>
          <cell r="I117">
            <v>-26038389.483718455</v>
          </cell>
          <cell r="J117">
            <v>-26110413.552282915</v>
          </cell>
          <cell r="K117">
            <v>-26187729.939136859</v>
          </cell>
          <cell r="L117">
            <v>-27648043.578223564</v>
          </cell>
          <cell r="M117">
            <v>-105984576.5533618</v>
          </cell>
          <cell r="N117">
            <v>-27694706.47238123</v>
          </cell>
          <cell r="O117">
            <v>-27790407.796294004</v>
          </cell>
          <cell r="P117">
            <v>-27875109.986943748</v>
          </cell>
          <cell r="Q117">
            <v>-29347228.198128864</v>
          </cell>
          <cell r="R117">
            <v>-112707452.45374785</v>
          </cell>
          <cell r="S117">
            <v>-29391847.130230524</v>
          </cell>
          <cell r="T117">
            <v>-29450646.146171834</v>
          </cell>
          <cell r="U117">
            <v>-29556161.412665632</v>
          </cell>
          <cell r="V117">
            <v>-31059823.448707633</v>
          </cell>
        </row>
        <row r="119">
          <cell r="D119">
            <v>250000</v>
          </cell>
          <cell r="E119">
            <v>250000</v>
          </cell>
          <cell r="F119">
            <v>250000</v>
          </cell>
          <cell r="G119">
            <v>250000</v>
          </cell>
          <cell r="H119">
            <v>1000000</v>
          </cell>
          <cell r="I119">
            <v>250000</v>
          </cell>
          <cell r="J119">
            <v>250000</v>
          </cell>
          <cell r="K119">
            <v>250000</v>
          </cell>
          <cell r="L119">
            <v>250000</v>
          </cell>
          <cell r="M119">
            <v>1000000</v>
          </cell>
          <cell r="N119">
            <v>250000</v>
          </cell>
          <cell r="O119">
            <v>250000</v>
          </cell>
          <cell r="P119">
            <v>250000</v>
          </cell>
          <cell r="Q119">
            <v>250000</v>
          </cell>
          <cell r="R119">
            <v>1000000</v>
          </cell>
          <cell r="S119">
            <v>250000</v>
          </cell>
          <cell r="T119">
            <v>250000</v>
          </cell>
          <cell r="U119">
            <v>250000</v>
          </cell>
          <cell r="V119">
            <v>250000</v>
          </cell>
        </row>
        <row r="121">
          <cell r="D121">
            <v>130000</v>
          </cell>
          <cell r="E121">
            <v>130000</v>
          </cell>
          <cell r="F121">
            <v>130000</v>
          </cell>
          <cell r="G121">
            <v>130000</v>
          </cell>
          <cell r="H121">
            <v>520000</v>
          </cell>
          <cell r="I121">
            <v>130000</v>
          </cell>
          <cell r="J121">
            <v>130000</v>
          </cell>
          <cell r="K121">
            <v>130000</v>
          </cell>
          <cell r="L121">
            <v>130000</v>
          </cell>
          <cell r="M121">
            <v>520000</v>
          </cell>
          <cell r="N121">
            <v>130000</v>
          </cell>
          <cell r="O121">
            <v>130000</v>
          </cell>
          <cell r="P121">
            <v>130000</v>
          </cell>
          <cell r="Q121">
            <v>130000</v>
          </cell>
          <cell r="R121">
            <v>520000</v>
          </cell>
          <cell r="S121">
            <v>130000</v>
          </cell>
          <cell r="T121">
            <v>130000</v>
          </cell>
          <cell r="U121">
            <v>130000</v>
          </cell>
          <cell r="V121">
            <v>130000</v>
          </cell>
        </row>
        <row r="123">
          <cell r="D123">
            <v>0</v>
          </cell>
          <cell r="E123">
            <v>396000</v>
          </cell>
          <cell r="F123">
            <v>0</v>
          </cell>
          <cell r="G123">
            <v>0</v>
          </cell>
          <cell r="H123">
            <v>396000</v>
          </cell>
          <cell r="I123">
            <v>0</v>
          </cell>
          <cell r="J123">
            <v>400500</v>
          </cell>
          <cell r="K123">
            <v>0</v>
          </cell>
          <cell r="L123">
            <v>0</v>
          </cell>
          <cell r="M123">
            <v>400500</v>
          </cell>
          <cell r="N123">
            <v>0</v>
          </cell>
          <cell r="O123">
            <v>405000</v>
          </cell>
          <cell r="P123">
            <v>0</v>
          </cell>
          <cell r="Q123">
            <v>0</v>
          </cell>
          <cell r="R123">
            <v>405000</v>
          </cell>
          <cell r="S123">
            <v>0</v>
          </cell>
          <cell r="T123">
            <v>409500</v>
          </cell>
          <cell r="U123">
            <v>0</v>
          </cell>
          <cell r="V123">
            <v>0</v>
          </cell>
        </row>
        <row r="124">
          <cell r="M124" t="str">
            <v xml:space="preserve"> 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7">
          <cell r="D127">
            <v>3451465.7425499996</v>
          </cell>
          <cell r="E127">
            <v>3457888.9069374832</v>
          </cell>
          <cell r="F127">
            <v>3464764.4454107094</v>
          </cell>
          <cell r="G127">
            <v>3669557.808970619</v>
          </cell>
          <cell r="H127">
            <v>14043676.903868811</v>
          </cell>
          <cell r="I127">
            <v>3676620.5951010454</v>
          </cell>
          <cell r="J127">
            <v>3686790.3935823473</v>
          </cell>
          <cell r="K127">
            <v>3697707.4674061243</v>
          </cell>
          <cell r="L127">
            <v>3903903.753245167</v>
          </cell>
          <cell r="M127">
            <v>14965022.209334685</v>
          </cell>
          <cell r="N127">
            <v>3910492.5539002297</v>
          </cell>
          <cell r="O127">
            <v>3924005.5808367133</v>
          </cell>
          <cell r="P127">
            <v>3935965.5301564569</v>
          </cell>
          <cell r="Q127">
            <v>4143828.6215757956</v>
          </cell>
          <cell r="R127">
            <v>15914292.286469195</v>
          </cell>
          <cell r="S127">
            <v>4150128.8147885497</v>
          </cell>
          <cell r="T127">
            <v>4158431.2358394628</v>
          </cell>
          <cell r="U127">
            <v>4173329.9914683867</v>
          </cell>
          <cell r="V127">
            <v>4385647.0709575173</v>
          </cell>
        </row>
        <row r="128">
          <cell r="G128" t="str">
            <v xml:space="preserve"> </v>
          </cell>
          <cell r="H128" t="str">
            <v xml:space="preserve"> </v>
          </cell>
          <cell r="M128" t="str">
            <v xml:space="preserve"> </v>
          </cell>
          <cell r="R128" t="str">
            <v xml:space="preserve"> </v>
          </cell>
        </row>
        <row r="129">
          <cell r="D129">
            <v>726330.16</v>
          </cell>
          <cell r="E129">
            <v>899345.72</v>
          </cell>
          <cell r="F129">
            <v>909228.64</v>
          </cell>
          <cell r="G129">
            <v>909228.64</v>
          </cell>
          <cell r="H129">
            <v>3444133.16</v>
          </cell>
          <cell r="I129">
            <v>934920.11</v>
          </cell>
          <cell r="J129">
            <v>1001376.08</v>
          </cell>
          <cell r="K129">
            <v>1012380.21</v>
          </cell>
          <cell r="L129">
            <v>1012380.21</v>
          </cell>
          <cell r="M129">
            <v>3961056.61</v>
          </cell>
          <cell r="N129">
            <v>994039.99</v>
          </cell>
          <cell r="O129">
            <v>1001376.08</v>
          </cell>
          <cell r="P129">
            <v>1012380.21</v>
          </cell>
          <cell r="Q129">
            <v>1012380.21</v>
          </cell>
          <cell r="R129">
            <v>4020176.4899999998</v>
          </cell>
          <cell r="S129">
            <v>994039.99</v>
          </cell>
          <cell r="T129">
            <v>1001376.08</v>
          </cell>
          <cell r="U129">
            <v>1012380.21</v>
          </cell>
          <cell r="V129">
            <v>1012380.21</v>
          </cell>
        </row>
        <row r="130">
          <cell r="H130" t="str">
            <v xml:space="preserve"> </v>
          </cell>
          <cell r="M130" t="str">
            <v xml:space="preserve"> </v>
          </cell>
          <cell r="R130" t="str">
            <v xml:space="preserve"> </v>
          </cell>
        </row>
        <row r="131">
          <cell r="D131">
            <v>175152.58000000002</v>
          </cell>
          <cell r="E131">
            <v>181718.11000000002</v>
          </cell>
          <cell r="F131">
            <v>183715.01</v>
          </cell>
          <cell r="G131">
            <v>183715.01</v>
          </cell>
          <cell r="H131">
            <v>724300.71000000008</v>
          </cell>
          <cell r="I131">
            <v>192601.74</v>
          </cell>
          <cell r="J131">
            <v>212034.94</v>
          </cell>
          <cell r="K131">
            <v>214364.99</v>
          </cell>
          <cell r="L131">
            <v>214364.99</v>
          </cell>
          <cell r="M131">
            <v>833366.65999999992</v>
          </cell>
          <cell r="N131">
            <v>210481.57</v>
          </cell>
          <cell r="O131">
            <v>212034.94</v>
          </cell>
          <cell r="P131">
            <v>214364.99</v>
          </cell>
          <cell r="Q131">
            <v>214364.99</v>
          </cell>
          <cell r="R131">
            <v>851246.49</v>
          </cell>
          <cell r="S131">
            <v>210481.57</v>
          </cell>
          <cell r="T131">
            <v>212034.94</v>
          </cell>
          <cell r="U131">
            <v>214364.99</v>
          </cell>
          <cell r="V131">
            <v>214364.99</v>
          </cell>
        </row>
        <row r="132">
          <cell r="H132" t="str">
            <v xml:space="preserve"> </v>
          </cell>
          <cell r="M132" t="str">
            <v xml:space="preserve"> </v>
          </cell>
          <cell r="R132" t="str">
            <v xml:space="preserve"> </v>
          </cell>
        </row>
        <row r="133">
          <cell r="D133">
            <v>39324</v>
          </cell>
          <cell r="E133">
            <v>61375</v>
          </cell>
          <cell r="F133">
            <v>61288</v>
          </cell>
          <cell r="G133">
            <v>62792</v>
          </cell>
          <cell r="H133">
            <v>224779</v>
          </cell>
          <cell r="I133">
            <v>63904</v>
          </cell>
          <cell r="J133">
            <v>66819</v>
          </cell>
          <cell r="K133">
            <v>66732</v>
          </cell>
          <cell r="L133">
            <v>68475</v>
          </cell>
          <cell r="M133">
            <v>265930</v>
          </cell>
          <cell r="N133">
            <v>69587</v>
          </cell>
          <cell r="O133">
            <v>66819</v>
          </cell>
          <cell r="P133">
            <v>66732</v>
          </cell>
          <cell r="Q133">
            <v>68475</v>
          </cell>
          <cell r="R133">
            <v>271613</v>
          </cell>
          <cell r="S133">
            <v>69587</v>
          </cell>
          <cell r="T133">
            <v>66819</v>
          </cell>
          <cell r="U133">
            <v>66732</v>
          </cell>
          <cell r="V133">
            <v>68475</v>
          </cell>
        </row>
        <row r="134">
          <cell r="H134" t="str">
            <v xml:space="preserve"> </v>
          </cell>
          <cell r="M134" t="str">
            <v xml:space="preserve"> </v>
          </cell>
          <cell r="R134" t="str">
            <v xml:space="preserve"> </v>
          </cell>
        </row>
        <row r="135">
          <cell r="D135">
            <v>12402</v>
          </cell>
          <cell r="E135">
            <v>19026</v>
          </cell>
          <cell r="F135">
            <v>19026</v>
          </cell>
          <cell r="G135">
            <v>20112</v>
          </cell>
          <cell r="H135">
            <v>70566</v>
          </cell>
          <cell r="I135">
            <v>20112</v>
          </cell>
          <cell r="J135">
            <v>21006</v>
          </cell>
          <cell r="K135">
            <v>21006</v>
          </cell>
          <cell r="L135">
            <v>22143</v>
          </cell>
          <cell r="M135">
            <v>84267</v>
          </cell>
          <cell r="N135">
            <v>22143</v>
          </cell>
          <cell r="O135">
            <v>22143</v>
          </cell>
          <cell r="P135">
            <v>22143</v>
          </cell>
          <cell r="Q135">
            <v>22710</v>
          </cell>
          <cell r="R135">
            <v>89139</v>
          </cell>
          <cell r="S135">
            <v>22710</v>
          </cell>
          <cell r="T135">
            <v>22710</v>
          </cell>
          <cell r="U135">
            <v>22710</v>
          </cell>
          <cell r="V135">
            <v>23847</v>
          </cell>
        </row>
        <row r="136">
          <cell r="I136" t="str">
            <v xml:space="preserve"> </v>
          </cell>
          <cell r="K136" t="str">
            <v xml:space="preserve"> </v>
          </cell>
        </row>
        <row r="137">
          <cell r="D137">
            <v>152570</v>
          </cell>
          <cell r="E137">
            <v>152570</v>
          </cell>
          <cell r="F137">
            <v>152570</v>
          </cell>
          <cell r="G137">
            <v>152570</v>
          </cell>
          <cell r="H137">
            <v>610280</v>
          </cell>
          <cell r="I137">
            <v>154303.75</v>
          </cell>
          <cell r="J137">
            <v>154303.75</v>
          </cell>
          <cell r="K137">
            <v>154303.75</v>
          </cell>
          <cell r="L137">
            <v>154303.75</v>
          </cell>
          <cell r="M137">
            <v>617215</v>
          </cell>
          <cell r="N137">
            <v>156037.5</v>
          </cell>
          <cell r="O137">
            <v>156037.5</v>
          </cell>
          <cell r="P137">
            <v>156037.5</v>
          </cell>
          <cell r="Q137">
            <v>156037.5</v>
          </cell>
          <cell r="R137">
            <v>624150</v>
          </cell>
          <cell r="S137">
            <v>157771.25</v>
          </cell>
          <cell r="T137">
            <v>157771.25</v>
          </cell>
          <cell r="U137">
            <v>157771.25</v>
          </cell>
          <cell r="V137">
            <v>157771.25</v>
          </cell>
        </row>
        <row r="139">
          <cell r="D139">
            <v>1096391.412</v>
          </cell>
          <cell r="E139">
            <v>1524683.85</v>
          </cell>
          <cell r="F139">
            <v>1590994.1199999999</v>
          </cell>
          <cell r="G139">
            <v>1591122.75</v>
          </cell>
          <cell r="H139">
            <v>5803192.1319999993</v>
          </cell>
          <cell r="I139">
            <v>3359987.9475000002</v>
          </cell>
          <cell r="J139">
            <v>884351.23399999994</v>
          </cell>
          <cell r="K139">
            <v>884334.09399999992</v>
          </cell>
          <cell r="L139">
            <v>884334.09399999992</v>
          </cell>
          <cell r="M139">
            <v>6013007.3695</v>
          </cell>
          <cell r="N139">
            <v>5509838.5801999997</v>
          </cell>
          <cell r="O139">
            <v>310250.68</v>
          </cell>
          <cell r="P139">
            <v>310233.53999999998</v>
          </cell>
          <cell r="Q139">
            <v>310233.53999999998</v>
          </cell>
          <cell r="R139">
            <v>6440556.3401999995</v>
          </cell>
          <cell r="S139">
            <v>1646334</v>
          </cell>
          <cell r="T139">
            <v>1646334</v>
          </cell>
          <cell r="U139">
            <v>1646334</v>
          </cell>
          <cell r="V139">
            <v>1646334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3">
          <cell r="D143">
            <v>1348153827.5195498</v>
          </cell>
          <cell r="E143">
            <v>1364621136.8987148</v>
          </cell>
          <cell r="F143">
            <v>1390597731.2911034</v>
          </cell>
          <cell r="G143">
            <v>1403476459.7481575</v>
          </cell>
          <cell r="H143">
            <v>1403476459.748158</v>
          </cell>
          <cell r="I143">
            <v>1417358520.4070406</v>
          </cell>
          <cell r="J143">
            <v>1435272288.2523401</v>
          </cell>
          <cell r="K143">
            <v>1461089386.8246095</v>
          </cell>
          <cell r="L143">
            <v>1473806248.0436313</v>
          </cell>
          <cell r="M143">
            <v>1473806248.0436306</v>
          </cell>
          <cell r="N143">
            <v>1489657161.7653496</v>
          </cell>
          <cell r="O143">
            <v>1509010420.7498925</v>
          </cell>
          <cell r="P143">
            <v>1538132167.5331051</v>
          </cell>
          <cell r="Q143">
            <v>1553254969.196552</v>
          </cell>
          <cell r="R143">
            <v>1553254969.196552</v>
          </cell>
          <cell r="S143">
            <v>1569256174.6911101</v>
          </cell>
          <cell r="T143">
            <v>1588544505.0507777</v>
          </cell>
          <cell r="U143">
            <v>1616245966.0795805</v>
          </cell>
          <cell r="V143">
            <v>1634226962.1518304</v>
          </cell>
        </row>
        <row r="145">
          <cell r="D145">
            <v>9.6338783502191756</v>
          </cell>
          <cell r="E145">
            <v>9.7322022388653693</v>
          </cell>
          <cell r="F145">
            <v>9.8990657261170423</v>
          </cell>
          <cell r="G145">
            <v>9.9715516282511025</v>
          </cell>
          <cell r="H145">
            <v>9.9715516282511043</v>
          </cell>
          <cell r="I145">
            <v>10.042404182923276</v>
          </cell>
          <cell r="J145">
            <v>10.139304702767015</v>
          </cell>
          <cell r="K145">
            <v>10.304976177598494</v>
          </cell>
          <cell r="L145">
            <v>10.377153433820007</v>
          </cell>
          <cell r="M145">
            <v>10.377153433820004</v>
          </cell>
          <cell r="N145">
            <v>10.452640661969006</v>
          </cell>
          <cell r="O145">
            <v>10.556264430312716</v>
          </cell>
          <cell r="P145">
            <v>10.744356919008476</v>
          </cell>
          <cell r="Q145">
            <v>10.833523571160317</v>
          </cell>
          <cell r="R145">
            <v>10.833523571160319</v>
          </cell>
          <cell r="S145">
            <v>10.923275306592675</v>
          </cell>
          <cell r="T145">
            <v>11.018062155928634</v>
          </cell>
          <cell r="U145">
            <v>11.187857628391273</v>
          </cell>
          <cell r="V145">
            <v>11.28905908611371</v>
          </cell>
        </row>
        <row r="147">
          <cell r="D147">
            <v>6033635.8945499994</v>
          </cell>
          <cell r="E147">
            <v>7072607.5869374834</v>
          </cell>
          <cell r="F147">
            <v>6761586.2154107094</v>
          </cell>
          <cell r="G147">
            <v>6969098.2089706184</v>
          </cell>
          <cell r="H147">
            <v>26836927.905868813</v>
          </cell>
          <cell r="I147">
            <v>8782450.1426010467</v>
          </cell>
          <cell r="J147">
            <v>6807181.3975823484</v>
          </cell>
          <cell r="K147">
            <v>6430828.5114061246</v>
          </cell>
          <cell r="L147">
            <v>6639904.7972451672</v>
          </cell>
          <cell r="M147">
            <v>28660364.848834686</v>
          </cell>
          <cell r="N147">
            <v>11252620.194100231</v>
          </cell>
          <cell r="O147">
            <v>6477666.7808367135</v>
          </cell>
          <cell r="P147">
            <v>6097856.7701564571</v>
          </cell>
          <cell r="Q147">
            <v>6308029.8615757953</v>
          </cell>
          <cell r="R147">
            <v>30136173.606669191</v>
          </cell>
          <cell r="S147">
            <v>7631052.6247885507</v>
          </cell>
          <cell r="T147">
            <v>8054976.5058394633</v>
          </cell>
          <cell r="U147">
            <v>7673622.4414683869</v>
          </cell>
          <cell r="V147">
            <v>7888819.5209575174</v>
          </cell>
        </row>
        <row r="150">
          <cell r="D150" t="str">
            <v>Q113</v>
          </cell>
          <cell r="E150" t="str">
            <v>Q213</v>
          </cell>
          <cell r="F150" t="str">
            <v>Q313</v>
          </cell>
          <cell r="G150" t="str">
            <v>Q413</v>
          </cell>
          <cell r="H150">
            <v>2013</v>
          </cell>
          <cell r="I150" t="str">
            <v>Q114</v>
          </cell>
          <cell r="J150" t="str">
            <v>Q214</v>
          </cell>
          <cell r="K150" t="str">
            <v>Q314</v>
          </cell>
          <cell r="L150" t="str">
            <v>Q414</v>
          </cell>
          <cell r="M150">
            <v>2014</v>
          </cell>
          <cell r="N150" t="str">
            <v>Q115</v>
          </cell>
          <cell r="O150" t="str">
            <v>Q215</v>
          </cell>
          <cell r="P150" t="str">
            <v>Q315</v>
          </cell>
          <cell r="Q150" t="str">
            <v>Q415</v>
          </cell>
          <cell r="R150">
            <v>2015</v>
          </cell>
          <cell r="S150" t="str">
            <v>Q116</v>
          </cell>
          <cell r="T150" t="str">
            <v>Q216</v>
          </cell>
          <cell r="U150" t="str">
            <v>Q316</v>
          </cell>
          <cell r="V150" t="str">
            <v>Q416</v>
          </cell>
        </row>
        <row r="154">
          <cell r="D154">
            <v>90</v>
          </cell>
          <cell r="E154">
            <v>91</v>
          </cell>
          <cell r="F154">
            <v>92</v>
          </cell>
          <cell r="G154">
            <v>92</v>
          </cell>
          <cell r="H154">
            <v>365</v>
          </cell>
          <cell r="I154">
            <v>90</v>
          </cell>
          <cell r="J154">
            <v>91</v>
          </cell>
          <cell r="K154">
            <v>92</v>
          </cell>
          <cell r="L154">
            <v>92</v>
          </cell>
          <cell r="M154">
            <v>365</v>
          </cell>
          <cell r="N154">
            <v>90</v>
          </cell>
          <cell r="O154">
            <v>91</v>
          </cell>
          <cell r="P154">
            <v>92</v>
          </cell>
          <cell r="Q154">
            <v>92</v>
          </cell>
          <cell r="R154">
            <v>365</v>
          </cell>
          <cell r="S154">
            <v>90</v>
          </cell>
          <cell r="T154">
            <v>91</v>
          </cell>
          <cell r="U154">
            <v>92</v>
          </cell>
          <cell r="V154">
            <v>92</v>
          </cell>
        </row>
        <row r="155">
          <cell r="D155">
            <v>90</v>
          </cell>
          <cell r="E155">
            <v>91</v>
          </cell>
          <cell r="F155">
            <v>92</v>
          </cell>
          <cell r="G155">
            <v>92</v>
          </cell>
          <cell r="H155">
            <v>365</v>
          </cell>
          <cell r="I155">
            <v>90</v>
          </cell>
          <cell r="J155">
            <v>91</v>
          </cell>
          <cell r="K155">
            <v>92</v>
          </cell>
          <cell r="L155">
            <v>92</v>
          </cell>
          <cell r="M155">
            <v>365</v>
          </cell>
          <cell r="N155">
            <v>90</v>
          </cell>
          <cell r="O155">
            <v>91</v>
          </cell>
          <cell r="P155">
            <v>92</v>
          </cell>
          <cell r="Q155">
            <v>92</v>
          </cell>
          <cell r="R155">
            <v>365</v>
          </cell>
          <cell r="S155">
            <v>90</v>
          </cell>
          <cell r="T155">
            <v>91</v>
          </cell>
          <cell r="U155">
            <v>92</v>
          </cell>
          <cell r="V155">
            <v>92</v>
          </cell>
        </row>
        <row r="157">
          <cell r="D157">
            <v>0</v>
          </cell>
          <cell r="E157">
            <v>30</v>
          </cell>
          <cell r="F157">
            <v>92</v>
          </cell>
          <cell r="G157">
            <v>92</v>
          </cell>
          <cell r="H157">
            <v>214</v>
          </cell>
          <cell r="I157">
            <v>0</v>
          </cell>
          <cell r="J157">
            <v>30</v>
          </cell>
          <cell r="K157">
            <v>92</v>
          </cell>
          <cell r="L157">
            <v>92</v>
          </cell>
          <cell r="M157">
            <v>214</v>
          </cell>
          <cell r="N157">
            <v>90</v>
          </cell>
          <cell r="O157">
            <v>91</v>
          </cell>
          <cell r="P157">
            <v>92</v>
          </cell>
          <cell r="Q157">
            <v>92</v>
          </cell>
          <cell r="R157">
            <v>365</v>
          </cell>
          <cell r="S157">
            <v>90</v>
          </cell>
          <cell r="T157">
            <v>91</v>
          </cell>
          <cell r="U157">
            <v>92</v>
          </cell>
          <cell r="V157">
            <v>92</v>
          </cell>
        </row>
        <row r="158">
          <cell r="D158">
            <v>45</v>
          </cell>
          <cell r="E158">
            <v>45</v>
          </cell>
          <cell r="F158">
            <v>45</v>
          </cell>
          <cell r="G158">
            <v>45</v>
          </cell>
          <cell r="H158">
            <v>180</v>
          </cell>
          <cell r="I158">
            <v>45</v>
          </cell>
          <cell r="J158">
            <v>45</v>
          </cell>
          <cell r="K158">
            <v>45</v>
          </cell>
          <cell r="L158">
            <v>45</v>
          </cell>
          <cell r="M158">
            <v>180</v>
          </cell>
          <cell r="N158">
            <v>45</v>
          </cell>
          <cell r="O158">
            <v>45</v>
          </cell>
          <cell r="P158">
            <v>45</v>
          </cell>
          <cell r="Q158">
            <v>45</v>
          </cell>
          <cell r="R158">
            <v>180</v>
          </cell>
          <cell r="S158">
            <v>45</v>
          </cell>
          <cell r="T158">
            <v>45</v>
          </cell>
          <cell r="U158">
            <v>45</v>
          </cell>
          <cell r="V158">
            <v>45</v>
          </cell>
        </row>
        <row r="159">
          <cell r="D159">
            <v>45</v>
          </cell>
          <cell r="E159">
            <v>45</v>
          </cell>
          <cell r="F159">
            <v>45</v>
          </cell>
          <cell r="G159">
            <v>45</v>
          </cell>
          <cell r="H159">
            <v>180</v>
          </cell>
          <cell r="I159">
            <v>45</v>
          </cell>
          <cell r="J159">
            <v>45</v>
          </cell>
          <cell r="K159">
            <v>45</v>
          </cell>
          <cell r="L159">
            <v>45</v>
          </cell>
          <cell r="M159">
            <v>180</v>
          </cell>
          <cell r="N159">
            <v>45</v>
          </cell>
          <cell r="O159">
            <v>45</v>
          </cell>
          <cell r="P159">
            <v>45</v>
          </cell>
          <cell r="Q159">
            <v>45</v>
          </cell>
          <cell r="R159">
            <v>180</v>
          </cell>
          <cell r="S159">
            <v>45</v>
          </cell>
          <cell r="T159">
            <v>45</v>
          </cell>
          <cell r="U159">
            <v>45</v>
          </cell>
          <cell r="V159">
            <v>45</v>
          </cell>
        </row>
        <row r="160">
          <cell r="D160">
            <v>45</v>
          </cell>
          <cell r="E160">
            <v>45</v>
          </cell>
          <cell r="F160">
            <v>45</v>
          </cell>
          <cell r="G160">
            <v>45</v>
          </cell>
          <cell r="H160">
            <v>180</v>
          </cell>
          <cell r="I160">
            <v>45</v>
          </cell>
          <cell r="J160">
            <v>45</v>
          </cell>
          <cell r="K160">
            <v>45</v>
          </cell>
          <cell r="L160">
            <v>45</v>
          </cell>
          <cell r="M160">
            <v>180</v>
          </cell>
          <cell r="N160">
            <v>45</v>
          </cell>
          <cell r="O160">
            <v>45</v>
          </cell>
          <cell r="P160">
            <v>45</v>
          </cell>
          <cell r="Q160">
            <v>45</v>
          </cell>
          <cell r="R160">
            <v>180</v>
          </cell>
          <cell r="S160">
            <v>45</v>
          </cell>
          <cell r="T160">
            <v>45</v>
          </cell>
          <cell r="U160">
            <v>45</v>
          </cell>
          <cell r="V160">
            <v>45</v>
          </cell>
        </row>
        <row r="161">
          <cell r="D161">
            <v>45</v>
          </cell>
          <cell r="E161">
            <v>45</v>
          </cell>
          <cell r="F161">
            <v>45</v>
          </cell>
          <cell r="G161">
            <v>45</v>
          </cell>
          <cell r="H161">
            <v>180</v>
          </cell>
          <cell r="I161">
            <v>45</v>
          </cell>
          <cell r="J161">
            <v>45</v>
          </cell>
          <cell r="K161">
            <v>45</v>
          </cell>
          <cell r="L161">
            <v>45</v>
          </cell>
          <cell r="M161">
            <v>180</v>
          </cell>
          <cell r="N161">
            <v>45</v>
          </cell>
          <cell r="O161">
            <v>45</v>
          </cell>
          <cell r="P161">
            <v>45</v>
          </cell>
          <cell r="Q161">
            <v>45</v>
          </cell>
          <cell r="R161">
            <v>180</v>
          </cell>
          <cell r="S161">
            <v>45</v>
          </cell>
          <cell r="T161">
            <v>45</v>
          </cell>
          <cell r="U161">
            <v>45</v>
          </cell>
          <cell r="V161">
            <v>45</v>
          </cell>
        </row>
        <row r="162">
          <cell r="D162">
            <v>45</v>
          </cell>
          <cell r="E162">
            <v>45</v>
          </cell>
          <cell r="F162">
            <v>45</v>
          </cell>
          <cell r="G162">
            <v>45</v>
          </cell>
          <cell r="H162">
            <v>180</v>
          </cell>
          <cell r="I162">
            <v>45</v>
          </cell>
          <cell r="J162">
            <v>45</v>
          </cell>
          <cell r="K162">
            <v>45</v>
          </cell>
          <cell r="L162">
            <v>45</v>
          </cell>
          <cell r="M162">
            <v>180</v>
          </cell>
          <cell r="N162">
            <v>45</v>
          </cell>
          <cell r="O162">
            <v>45</v>
          </cell>
          <cell r="P162">
            <v>45</v>
          </cell>
          <cell r="Q162">
            <v>45</v>
          </cell>
          <cell r="R162">
            <v>180</v>
          </cell>
          <cell r="S162">
            <v>45</v>
          </cell>
          <cell r="T162">
            <v>45</v>
          </cell>
          <cell r="U162">
            <v>45</v>
          </cell>
          <cell r="V162">
            <v>45</v>
          </cell>
        </row>
        <row r="164">
          <cell r="D164">
            <v>12635839710</v>
          </cell>
          <cell r="E164">
            <v>12799228342.041725</v>
          </cell>
          <cell r="F164">
            <v>12964806532.103006</v>
          </cell>
          <cell r="G164">
            <v>12988108126.790939</v>
          </cell>
          <cell r="H164">
            <v>51245349935</v>
          </cell>
          <cell r="I164">
            <v>12729434873.700871</v>
          </cell>
          <cell r="J164">
            <v>12905636794.312136</v>
          </cell>
          <cell r="K164">
            <v>13085234609.084276</v>
          </cell>
          <cell r="L164">
            <v>13105680863.367014</v>
          </cell>
          <cell r="M164">
            <v>51624930321.120201</v>
          </cell>
          <cell r="N164">
            <v>12841654478.022106</v>
          </cell>
          <cell r="O164">
            <v>13028335845.603868</v>
          </cell>
          <cell r="P164">
            <v>13210794830.558075</v>
          </cell>
          <cell r="Q164">
            <v>13229252674.477345</v>
          </cell>
          <cell r="R164">
            <v>52080043160.867424</v>
          </cell>
          <cell r="S164">
            <v>12960592024.491449</v>
          </cell>
          <cell r="T164">
            <v>13130035329.129938</v>
          </cell>
          <cell r="U164">
            <v>13321003024.415796</v>
          </cell>
          <cell r="V164">
            <v>13346818038.144661</v>
          </cell>
        </row>
        <row r="166">
          <cell r="D166">
            <v>-64738260</v>
          </cell>
          <cell r="E166">
            <v>-64793274</v>
          </cell>
          <cell r="F166">
            <v>-64833688</v>
          </cell>
          <cell r="G166">
            <v>-64162088</v>
          </cell>
          <cell r="H166">
            <v>-262549610</v>
          </cell>
          <cell r="I166">
            <v>-62110260</v>
          </cell>
          <cell r="J166">
            <v>-62136074</v>
          </cell>
          <cell r="K166">
            <v>-62147288</v>
          </cell>
          <cell r="L166">
            <v>-61475688</v>
          </cell>
          <cell r="M166">
            <v>-251891610</v>
          </cell>
          <cell r="N166">
            <v>-59482260</v>
          </cell>
          <cell r="O166">
            <v>-59478874</v>
          </cell>
          <cell r="P166">
            <v>-59460888</v>
          </cell>
          <cell r="Q166">
            <v>-58789288</v>
          </cell>
          <cell r="R166">
            <v>-241233610</v>
          </cell>
          <cell r="S166">
            <v>-56854260</v>
          </cell>
          <cell r="T166">
            <v>-56821674</v>
          </cell>
          <cell r="U166">
            <v>-56774488</v>
          </cell>
          <cell r="V166">
            <v>-56102888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2">
          <cell r="D172">
            <v>7431385.5700837309</v>
          </cell>
          <cell r="E172">
            <v>7445215.3498653946</v>
          </cell>
          <cell r="F172">
            <v>7460019.1408364559</v>
          </cell>
          <cell r="G172">
            <v>7900961.7896496588</v>
          </cell>
          <cell r="H172">
            <v>120950327.40174095</v>
          </cell>
          <cell r="I172">
            <v>7827223.0291920537</v>
          </cell>
          <cell r="J172">
            <v>7848873.6942025134</v>
          </cell>
          <cell r="K172">
            <v>7872115.2469911575</v>
          </cell>
          <cell r="L172">
            <v>8311090.1902321717</v>
          </cell>
          <cell r="M172">
            <v>127437208.64247157</v>
          </cell>
          <cell r="N172">
            <v>8232615.9029478524</v>
          </cell>
          <cell r="O172">
            <v>8261064.3807088705</v>
          </cell>
          <cell r="P172">
            <v>8286243.2213820145</v>
          </cell>
          <cell r="Q172">
            <v>8723849.7296332549</v>
          </cell>
          <cell r="R172">
            <v>134015092.93868795</v>
          </cell>
          <cell r="S172">
            <v>8641101.0602884777</v>
          </cell>
          <cell r="T172">
            <v>8658387.7669300549</v>
          </cell>
          <cell r="U172">
            <v>8689408.889118677</v>
          </cell>
          <cell r="V172">
            <v>9131480.3096859809</v>
          </cell>
        </row>
        <row r="174">
          <cell r="D174">
            <v>0</v>
          </cell>
          <cell r="E174">
            <v>810000</v>
          </cell>
          <cell r="F174">
            <v>0</v>
          </cell>
          <cell r="G174">
            <v>0</v>
          </cell>
          <cell r="H174">
            <v>3240000</v>
          </cell>
          <cell r="I174">
            <v>0</v>
          </cell>
          <cell r="J174">
            <v>810000</v>
          </cell>
          <cell r="K174">
            <v>0</v>
          </cell>
          <cell r="L174">
            <v>0</v>
          </cell>
          <cell r="M174">
            <v>3240000</v>
          </cell>
          <cell r="N174">
            <v>0</v>
          </cell>
          <cell r="O174">
            <v>810000</v>
          </cell>
          <cell r="P174">
            <v>0</v>
          </cell>
          <cell r="Q174">
            <v>0</v>
          </cell>
          <cell r="R174">
            <v>3240000</v>
          </cell>
          <cell r="S174">
            <v>0</v>
          </cell>
          <cell r="T174">
            <v>810000</v>
          </cell>
          <cell r="U174">
            <v>0</v>
          </cell>
          <cell r="V174">
            <v>0</v>
          </cell>
        </row>
        <row r="176">
          <cell r="D176">
            <v>328500</v>
          </cell>
          <cell r="E176">
            <v>328500</v>
          </cell>
          <cell r="F176">
            <v>328500</v>
          </cell>
          <cell r="G176">
            <v>328500</v>
          </cell>
          <cell r="H176">
            <v>5256000</v>
          </cell>
          <cell r="I176">
            <v>328500</v>
          </cell>
          <cell r="J176">
            <v>328500</v>
          </cell>
          <cell r="K176">
            <v>328500</v>
          </cell>
          <cell r="L176">
            <v>328500</v>
          </cell>
          <cell r="M176">
            <v>5256000</v>
          </cell>
          <cell r="N176">
            <v>328500</v>
          </cell>
          <cell r="O176">
            <v>328500</v>
          </cell>
          <cell r="P176">
            <v>328500</v>
          </cell>
          <cell r="Q176">
            <v>328500</v>
          </cell>
          <cell r="R176">
            <v>5256000</v>
          </cell>
          <cell r="S176">
            <v>328500</v>
          </cell>
          <cell r="T176">
            <v>328500</v>
          </cell>
          <cell r="U176">
            <v>328500</v>
          </cell>
          <cell r="V176">
            <v>328500</v>
          </cell>
        </row>
        <row r="178">
          <cell r="D178">
            <v>3937500</v>
          </cell>
          <cell r="E178">
            <v>3937500</v>
          </cell>
          <cell r="F178">
            <v>3937500</v>
          </cell>
          <cell r="G178">
            <v>3937500</v>
          </cell>
          <cell r="H178">
            <v>63000000</v>
          </cell>
          <cell r="I178">
            <v>9363645</v>
          </cell>
          <cell r="J178">
            <v>2128815</v>
          </cell>
          <cell r="K178">
            <v>2128770</v>
          </cell>
          <cell r="L178">
            <v>2128770</v>
          </cell>
          <cell r="M178">
            <v>63000000</v>
          </cell>
          <cell r="N178">
            <v>13523805</v>
          </cell>
          <cell r="O178">
            <v>742095</v>
          </cell>
          <cell r="P178">
            <v>742050</v>
          </cell>
          <cell r="Q178">
            <v>742050</v>
          </cell>
          <cell r="R178">
            <v>63000000</v>
          </cell>
          <cell r="S178">
            <v>3937500</v>
          </cell>
          <cell r="T178">
            <v>3937500</v>
          </cell>
          <cell r="U178">
            <v>3937500</v>
          </cell>
          <cell r="V178">
            <v>3937500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2">
          <cell r="D182">
            <v>12582798835.570084</v>
          </cell>
          <cell r="E182">
            <v>12746956283.39159</v>
          </cell>
          <cell r="F182">
            <v>12911698863.243843</v>
          </cell>
          <cell r="G182">
            <v>12936113000.580589</v>
          </cell>
          <cell r="H182">
            <v>51177566982.78611</v>
          </cell>
          <cell r="I182">
            <v>12684843981.730062</v>
          </cell>
          <cell r="J182">
            <v>12854616909.006338</v>
          </cell>
          <cell r="K182">
            <v>13033416706.331268</v>
          </cell>
          <cell r="L182">
            <v>13054973535.557245</v>
          </cell>
          <cell r="M182">
            <v>51627851132.624916</v>
          </cell>
          <cell r="N182">
            <v>12804257138.925055</v>
          </cell>
          <cell r="O182">
            <v>12978998630.984577</v>
          </cell>
          <cell r="P182">
            <v>13160690735.779457</v>
          </cell>
          <cell r="Q182">
            <v>13180257786.206978</v>
          </cell>
          <cell r="R182">
            <v>52124204291.896065</v>
          </cell>
          <cell r="S182">
            <v>12916644865.551739</v>
          </cell>
          <cell r="T182">
            <v>13086948042.896868</v>
          </cell>
          <cell r="U182">
            <v>13277183945.304914</v>
          </cell>
          <cell r="V182">
            <v>13304112630.454348</v>
          </cell>
        </row>
        <row r="184">
          <cell r="D184">
            <v>90</v>
          </cell>
          <cell r="E184">
            <v>91</v>
          </cell>
          <cell r="F184">
            <v>92</v>
          </cell>
          <cell r="G184">
            <v>92</v>
          </cell>
          <cell r="H184">
            <v>365</v>
          </cell>
          <cell r="I184">
            <v>90</v>
          </cell>
          <cell r="J184">
            <v>91</v>
          </cell>
          <cell r="K184">
            <v>92</v>
          </cell>
          <cell r="L184">
            <v>92</v>
          </cell>
          <cell r="M184">
            <v>365</v>
          </cell>
          <cell r="N184">
            <v>90</v>
          </cell>
          <cell r="O184">
            <v>91</v>
          </cell>
          <cell r="P184">
            <v>92</v>
          </cell>
          <cell r="Q184">
            <v>92</v>
          </cell>
          <cell r="R184">
            <v>365</v>
          </cell>
          <cell r="S184">
            <v>90</v>
          </cell>
          <cell r="T184">
            <v>91</v>
          </cell>
          <cell r="U184">
            <v>92</v>
          </cell>
          <cell r="V184">
            <v>92</v>
          </cell>
        </row>
        <row r="186">
          <cell r="D186">
            <v>139808875.95077869</v>
          </cell>
          <cell r="E186">
            <v>140076442.67463285</v>
          </cell>
          <cell r="F186">
            <v>140344552.86134613</v>
          </cell>
          <cell r="G186">
            <v>140609923.91935423</v>
          </cell>
          <cell r="I186">
            <v>140942710.90811181</v>
          </cell>
          <cell r="J186">
            <v>141259526.47259712</v>
          </cell>
          <cell r="K186">
            <v>141667572.89490509</v>
          </cell>
          <cell r="L186">
            <v>141901886.25605702</v>
          </cell>
          <cell r="N186">
            <v>142269523.76583394</v>
          </cell>
          <cell r="O186">
            <v>142626358.58224809</v>
          </cell>
          <cell r="P186">
            <v>143050986.25847235</v>
          </cell>
          <cell r="Q186">
            <v>143263671.58920628</v>
          </cell>
          <cell r="S186">
            <v>143518276.28390822</v>
          </cell>
          <cell r="T186">
            <v>143812615.85600954</v>
          </cell>
          <cell r="U186">
            <v>144317216.79679254</v>
          </cell>
          <cell r="V186">
            <v>144609919.89624292</v>
          </cell>
        </row>
        <row r="187">
          <cell r="E187">
            <v>267566.72385415435</v>
          </cell>
        </row>
        <row r="188">
          <cell r="D188">
            <v>139808875.95077869</v>
          </cell>
          <cell r="E188">
            <v>139943398.44730207</v>
          </cell>
          <cell r="F188">
            <v>140078586.01540485</v>
          </cell>
          <cell r="G188">
            <v>140212512.28160578</v>
          </cell>
          <cell r="H188">
            <v>140212512.28160578</v>
          </cell>
          <cell r="I188">
            <v>140942710.90811181</v>
          </cell>
          <cell r="J188">
            <v>141101993.87147182</v>
          </cell>
          <cell r="K188">
            <v>141292591.93065083</v>
          </cell>
          <cell r="L188">
            <v>141446167.48664361</v>
          </cell>
          <cell r="M188">
            <v>141446167.48664361</v>
          </cell>
          <cell r="N188">
            <v>142269523.76583394</v>
          </cell>
          <cell r="O188">
            <v>142448926.90557808</v>
          </cell>
          <cell r="P188">
            <v>142651818.70215783</v>
          </cell>
          <cell r="Q188">
            <v>142806039.15587962</v>
          </cell>
          <cell r="R188">
            <v>142806039.15587962</v>
          </cell>
          <cell r="S188">
            <v>143518276.28390822</v>
          </cell>
          <cell r="T188">
            <v>143666259.16269949</v>
          </cell>
          <cell r="U188">
            <v>143885629.50092867</v>
          </cell>
          <cell r="V188">
            <v>144068190.3676928</v>
          </cell>
        </row>
        <row r="190">
          <cell r="D190">
            <v>-195000</v>
          </cell>
          <cell r="E190">
            <v>-195000</v>
          </cell>
          <cell r="F190">
            <v>-195000</v>
          </cell>
          <cell r="G190">
            <v>-195000</v>
          </cell>
          <cell r="H190">
            <v>0</v>
          </cell>
          <cell r="I190">
            <v>-195000</v>
          </cell>
          <cell r="J190">
            <v>-195000</v>
          </cell>
          <cell r="K190">
            <v>-195000</v>
          </cell>
          <cell r="L190">
            <v>-195000</v>
          </cell>
          <cell r="M190">
            <v>0</v>
          </cell>
          <cell r="N190">
            <v>-195000</v>
          </cell>
          <cell r="O190">
            <v>-195000</v>
          </cell>
          <cell r="P190">
            <v>-195000</v>
          </cell>
          <cell r="Q190">
            <v>-195000</v>
          </cell>
          <cell r="R190" t="str">
            <v xml:space="preserve"> </v>
          </cell>
          <cell r="S190">
            <v>-195000</v>
          </cell>
          <cell r="T190">
            <v>-195000</v>
          </cell>
          <cell r="U190">
            <v>-195000</v>
          </cell>
          <cell r="V190">
            <v>-195000</v>
          </cell>
        </row>
        <row r="192">
          <cell r="D192">
            <v>-195000</v>
          </cell>
          <cell r="E192">
            <v>-195000</v>
          </cell>
          <cell r="F192">
            <v>-195000</v>
          </cell>
          <cell r="G192">
            <v>-195000</v>
          </cell>
          <cell r="H192">
            <v>-195000</v>
          </cell>
          <cell r="I192">
            <v>-195000</v>
          </cell>
          <cell r="J192">
            <v>-195000</v>
          </cell>
          <cell r="K192">
            <v>-195000</v>
          </cell>
          <cell r="L192">
            <v>-195000</v>
          </cell>
          <cell r="M192">
            <v>-195000</v>
          </cell>
          <cell r="N192">
            <v>-195000</v>
          </cell>
          <cell r="O192">
            <v>-195000</v>
          </cell>
          <cell r="P192">
            <v>-195000</v>
          </cell>
          <cell r="Q192">
            <v>-195000</v>
          </cell>
          <cell r="R192">
            <v>-195000</v>
          </cell>
          <cell r="S192">
            <v>-195000</v>
          </cell>
          <cell r="T192">
            <v>-195000</v>
          </cell>
          <cell r="U192">
            <v>-195000</v>
          </cell>
          <cell r="V192">
            <v>-195000</v>
          </cell>
        </row>
        <row r="194">
          <cell r="D194">
            <v>454773</v>
          </cell>
          <cell r="E194">
            <v>555613</v>
          </cell>
          <cell r="F194">
            <v>554943</v>
          </cell>
          <cell r="G194">
            <v>554943</v>
          </cell>
          <cell r="H194">
            <v>0</v>
          </cell>
          <cell r="I194">
            <v>454773</v>
          </cell>
          <cell r="J194">
            <v>555613</v>
          </cell>
          <cell r="K194">
            <v>554943</v>
          </cell>
          <cell r="L194">
            <v>554943</v>
          </cell>
          <cell r="M194">
            <v>0</v>
          </cell>
          <cell r="N194">
            <v>454773</v>
          </cell>
          <cell r="O194">
            <v>555613</v>
          </cell>
          <cell r="P194">
            <v>554943</v>
          </cell>
          <cell r="Q194">
            <v>554943</v>
          </cell>
          <cell r="R194">
            <v>0</v>
          </cell>
          <cell r="S194">
            <v>454773</v>
          </cell>
          <cell r="T194">
            <v>555613</v>
          </cell>
          <cell r="U194">
            <v>554943</v>
          </cell>
          <cell r="V194">
            <v>554943</v>
          </cell>
        </row>
        <row r="196">
          <cell r="D196">
            <v>454773</v>
          </cell>
          <cell r="E196">
            <v>505050</v>
          </cell>
          <cell r="F196">
            <v>521489</v>
          </cell>
          <cell r="G196">
            <v>529898</v>
          </cell>
          <cell r="H196">
            <v>529898</v>
          </cell>
          <cell r="I196">
            <v>454773</v>
          </cell>
          <cell r="J196">
            <v>505050</v>
          </cell>
          <cell r="K196">
            <v>521489</v>
          </cell>
          <cell r="L196">
            <v>529898</v>
          </cell>
          <cell r="M196">
            <v>529898</v>
          </cell>
          <cell r="N196">
            <v>454773</v>
          </cell>
          <cell r="O196">
            <v>505050</v>
          </cell>
          <cell r="P196">
            <v>521489</v>
          </cell>
          <cell r="Q196">
            <v>529898</v>
          </cell>
          <cell r="R196">
            <v>529898</v>
          </cell>
          <cell r="S196">
            <v>454773</v>
          </cell>
          <cell r="T196">
            <v>505050</v>
          </cell>
          <cell r="U196">
            <v>521489</v>
          </cell>
          <cell r="V196">
            <v>529898</v>
          </cell>
        </row>
        <row r="198">
          <cell r="D198">
            <v>125922</v>
          </cell>
          <cell r="E198">
            <v>141734</v>
          </cell>
          <cell r="F198">
            <v>141734</v>
          </cell>
          <cell r="G198">
            <v>141734</v>
          </cell>
          <cell r="I198">
            <v>125922</v>
          </cell>
          <cell r="J198">
            <v>141734</v>
          </cell>
          <cell r="K198">
            <v>141734</v>
          </cell>
          <cell r="L198">
            <v>141734</v>
          </cell>
          <cell r="N198">
            <v>125922</v>
          </cell>
          <cell r="O198">
            <v>141734</v>
          </cell>
          <cell r="P198">
            <v>141734</v>
          </cell>
          <cell r="Q198">
            <v>141734</v>
          </cell>
          <cell r="S198">
            <v>125922</v>
          </cell>
          <cell r="T198">
            <v>141734</v>
          </cell>
          <cell r="U198">
            <v>141734</v>
          </cell>
          <cell r="V198">
            <v>141734</v>
          </cell>
        </row>
        <row r="200">
          <cell r="D200">
            <v>125922</v>
          </cell>
          <cell r="E200">
            <v>133828</v>
          </cell>
          <cell r="F200">
            <v>136483</v>
          </cell>
          <cell r="G200">
            <v>137803</v>
          </cell>
          <cell r="H200">
            <v>137803</v>
          </cell>
          <cell r="I200">
            <v>125922</v>
          </cell>
          <cell r="J200">
            <v>133828</v>
          </cell>
          <cell r="K200">
            <v>136483</v>
          </cell>
          <cell r="L200">
            <v>137803</v>
          </cell>
          <cell r="M200">
            <v>137803</v>
          </cell>
          <cell r="N200">
            <v>125922</v>
          </cell>
          <cell r="O200">
            <v>133828</v>
          </cell>
          <cell r="P200">
            <v>136483</v>
          </cell>
          <cell r="Q200">
            <v>137803</v>
          </cell>
          <cell r="R200">
            <v>137803</v>
          </cell>
          <cell r="S200">
            <v>125922</v>
          </cell>
          <cell r="T200">
            <v>133828</v>
          </cell>
          <cell r="U200">
            <v>136483</v>
          </cell>
          <cell r="V200">
            <v>137803</v>
          </cell>
        </row>
        <row r="202">
          <cell r="D202">
            <v>725478.08410454541</v>
          </cell>
          <cell r="E202">
            <v>707281.89546818193</v>
          </cell>
          <cell r="F202">
            <v>692099.81001363625</v>
          </cell>
          <cell r="G202">
            <v>676923.57137727272</v>
          </cell>
          <cell r="I202">
            <v>640893.5401258429</v>
          </cell>
          <cell r="J202">
            <v>633332.66300224722</v>
          </cell>
          <cell r="K202">
            <v>625772.01554157282</v>
          </cell>
          <cell r="L202">
            <v>618211.36808089889</v>
          </cell>
          <cell r="M202" t="str">
            <v xml:space="preserve"> </v>
          </cell>
          <cell r="N202">
            <v>580134.04533333355</v>
          </cell>
          <cell r="O202">
            <v>577431.96444444428</v>
          </cell>
          <cell r="P202">
            <v>574730.12177777779</v>
          </cell>
          <cell r="Q202">
            <v>572028.27911111107</v>
          </cell>
          <cell r="R202" t="str">
            <v xml:space="preserve"> </v>
          </cell>
          <cell r="S202">
            <v>624926.91340659349</v>
          </cell>
          <cell r="T202">
            <v>609793.24307692319</v>
          </cell>
          <cell r="U202">
            <v>594659.57274725277</v>
          </cell>
          <cell r="V202">
            <v>579525.90241758246</v>
          </cell>
        </row>
        <row r="204">
          <cell r="D204">
            <v>725478.08410454541</v>
          </cell>
          <cell r="E204">
            <v>716379.98978636367</v>
          </cell>
          <cell r="F204">
            <v>704239.89989999996</v>
          </cell>
          <cell r="G204">
            <v>700445.84024090902</v>
          </cell>
          <cell r="H204">
            <v>700445.84024090902</v>
          </cell>
          <cell r="I204">
            <v>640893.5401258429</v>
          </cell>
          <cell r="J204">
            <v>637113.10156404506</v>
          </cell>
          <cell r="K204">
            <v>631442.55855280894</v>
          </cell>
          <cell r="L204">
            <v>629552.39668764058</v>
          </cell>
          <cell r="M204">
            <v>629552.39668764058</v>
          </cell>
          <cell r="N204">
            <v>580134.04533333355</v>
          </cell>
          <cell r="O204">
            <v>578783.00488888891</v>
          </cell>
          <cell r="P204">
            <v>576756.56333333335</v>
          </cell>
          <cell r="Q204">
            <v>576081.10266666673</v>
          </cell>
          <cell r="R204">
            <v>576081.10266666673</v>
          </cell>
          <cell r="S204">
            <v>624926.91340659349</v>
          </cell>
          <cell r="T204">
            <v>617360.07824175828</v>
          </cell>
          <cell r="U204">
            <v>606009.82549450547</v>
          </cell>
          <cell r="V204">
            <v>602226.40791208798</v>
          </cell>
        </row>
        <row r="206">
          <cell r="D206">
            <v>1111173.0841045454</v>
          </cell>
          <cell r="E206">
            <v>1209628.8954681819</v>
          </cell>
          <cell r="F206">
            <v>1193776.8100136362</v>
          </cell>
          <cell r="G206">
            <v>1178600.5713772727</v>
          </cell>
          <cell r="I206">
            <v>1026588.5401258429</v>
          </cell>
          <cell r="J206">
            <v>1135679.6630022472</v>
          </cell>
          <cell r="K206">
            <v>1127449.0155415728</v>
          </cell>
          <cell r="L206">
            <v>1119888.3680808989</v>
          </cell>
          <cell r="N206">
            <v>965829.04533333355</v>
          </cell>
          <cell r="O206">
            <v>1079778.9644444443</v>
          </cell>
          <cell r="P206">
            <v>1076407.1217777778</v>
          </cell>
          <cell r="Q206">
            <v>1073705.2791111111</v>
          </cell>
          <cell r="S206">
            <v>1010621.9134065935</v>
          </cell>
          <cell r="T206">
            <v>1112140.2430769233</v>
          </cell>
          <cell r="U206">
            <v>1096336.5727472529</v>
          </cell>
          <cell r="V206">
            <v>1081202.9024175825</v>
          </cell>
        </row>
        <row r="208">
          <cell r="D208">
            <v>1111173.0841045454</v>
          </cell>
          <cell r="E208">
            <v>1160257.9897863637</v>
          </cell>
          <cell r="F208">
            <v>1167211.8999000001</v>
          </cell>
          <cell r="G208">
            <v>1173146.840240909</v>
          </cell>
          <cell r="H208">
            <v>1173146.840240909</v>
          </cell>
          <cell r="I208">
            <v>1026588.5401258429</v>
          </cell>
          <cell r="J208">
            <v>1080991.1015640451</v>
          </cell>
          <cell r="K208">
            <v>1094414.5585528091</v>
          </cell>
          <cell r="L208">
            <v>1102253.3966876406</v>
          </cell>
          <cell r="M208">
            <v>1102253.3966876406</v>
          </cell>
          <cell r="N208">
            <v>965829.04533333355</v>
          </cell>
          <cell r="O208">
            <v>1022661.0048888889</v>
          </cell>
          <cell r="P208">
            <v>1039728.5633333334</v>
          </cell>
          <cell r="Q208">
            <v>1048782.1026666667</v>
          </cell>
          <cell r="R208">
            <v>1048782.1026666667</v>
          </cell>
          <cell r="S208">
            <v>1010621.9134065935</v>
          </cell>
          <cell r="T208">
            <v>1061238.0782417583</v>
          </cell>
          <cell r="U208">
            <v>1068981.8254945055</v>
          </cell>
          <cell r="V208">
            <v>1074927.4079120881</v>
          </cell>
        </row>
        <row r="211">
          <cell r="D211">
            <v>140920049.03488323</v>
          </cell>
          <cell r="E211">
            <v>141286071.57010102</v>
          </cell>
          <cell r="F211">
            <v>141538329.67135975</v>
          </cell>
          <cell r="G211">
            <v>141788524.49073151</v>
          </cell>
          <cell r="I211">
            <v>141969299.44823766</v>
          </cell>
          <cell r="J211">
            <v>142395206.13559937</v>
          </cell>
          <cell r="K211">
            <v>142795021.91044667</v>
          </cell>
          <cell r="L211">
            <v>143021774.62413791</v>
          </cell>
          <cell r="N211">
            <v>143235352.81116727</v>
          </cell>
          <cell r="O211">
            <v>143706137.54669255</v>
          </cell>
          <cell r="P211">
            <v>144127393.38025013</v>
          </cell>
          <cell r="Q211">
            <v>144337376.8683174</v>
          </cell>
          <cell r="S211">
            <v>144528898.1973148</v>
          </cell>
          <cell r="T211">
            <v>144924756.09908646</v>
          </cell>
          <cell r="U211">
            <v>145413553.3695398</v>
          </cell>
          <cell r="V211">
            <v>145691122.79866049</v>
          </cell>
        </row>
        <row r="213">
          <cell r="D213">
            <v>140920049.03488323</v>
          </cell>
          <cell r="E213">
            <v>141103656.43708843</v>
          </cell>
          <cell r="F213">
            <v>141245797.91530484</v>
          </cell>
          <cell r="G213">
            <v>141385659.12184668</v>
          </cell>
          <cell r="H213">
            <v>141385659.12184668</v>
          </cell>
          <cell r="I213">
            <v>141969299.44823766</v>
          </cell>
          <cell r="J213">
            <v>142182984.97303587</v>
          </cell>
          <cell r="K213">
            <v>142387006.48920363</v>
          </cell>
          <cell r="L213">
            <v>142548420.88333124</v>
          </cell>
          <cell r="M213">
            <v>142548420.88333124</v>
          </cell>
          <cell r="N213">
            <v>143235352.81116727</v>
          </cell>
          <cell r="O213">
            <v>143471587.91046697</v>
          </cell>
          <cell r="P213">
            <v>143691547.26549116</v>
          </cell>
          <cell r="Q213">
            <v>143854821.25854629</v>
          </cell>
          <cell r="R213">
            <v>143854821.25854629</v>
          </cell>
          <cell r="S213">
            <v>144528898.1973148</v>
          </cell>
          <cell r="T213">
            <v>144727497.24094126</v>
          </cell>
          <cell r="U213">
            <v>144954611.32642317</v>
          </cell>
          <cell r="V213">
            <v>145143117.77560487</v>
          </cell>
        </row>
        <row r="225">
          <cell r="D225" t="str">
            <v>est. exercised</v>
          </cell>
        </row>
        <row r="226">
          <cell r="D226" t="str">
            <v>in remaining</v>
          </cell>
          <cell r="F226" t="str">
            <v>Projected</v>
          </cell>
        </row>
        <row r="227">
          <cell r="D227" t="str">
            <v>days of 2012</v>
          </cell>
          <cell r="F227" t="str">
            <v>Year-end O/S</v>
          </cell>
        </row>
        <row r="228">
          <cell r="D228">
            <v>0</v>
          </cell>
          <cell r="F228">
            <v>0</v>
          </cell>
        </row>
        <row r="229">
          <cell r="D229">
            <v>0</v>
          </cell>
          <cell r="F229">
            <v>0</v>
          </cell>
        </row>
        <row r="230">
          <cell r="D230">
            <v>-53181</v>
          </cell>
          <cell r="F230">
            <v>0</v>
          </cell>
        </row>
        <row r="231">
          <cell r="D231">
            <v>-35000</v>
          </cell>
          <cell r="F231">
            <v>84254</v>
          </cell>
        </row>
        <row r="232">
          <cell r="D232">
            <v>0</v>
          </cell>
          <cell r="F232">
            <v>0</v>
          </cell>
        </row>
        <row r="233">
          <cell r="D233">
            <v>-35000</v>
          </cell>
          <cell r="F233">
            <v>18284</v>
          </cell>
        </row>
        <row r="234">
          <cell r="D234">
            <v>-35000</v>
          </cell>
          <cell r="F234">
            <v>257581</v>
          </cell>
        </row>
        <row r="235">
          <cell r="D235">
            <v>-35000</v>
          </cell>
          <cell r="F235">
            <v>385519</v>
          </cell>
        </row>
        <row r="236">
          <cell r="D236">
            <v>0</v>
          </cell>
          <cell r="F236">
            <v>438300</v>
          </cell>
        </row>
        <row r="237">
          <cell r="D237">
            <v>0</v>
          </cell>
          <cell r="F237">
            <v>481500</v>
          </cell>
        </row>
        <row r="238">
          <cell r="D238">
            <v>-35000</v>
          </cell>
          <cell r="F238">
            <v>407973</v>
          </cell>
        </row>
        <row r="239">
          <cell r="D239">
            <v>-35000</v>
          </cell>
          <cell r="F239">
            <v>443235</v>
          </cell>
        </row>
        <row r="240">
          <cell r="D240">
            <v>-36819</v>
          </cell>
          <cell r="F240">
            <v>382862</v>
          </cell>
        </row>
        <row r="246">
          <cell r="D246">
            <v>-300000</v>
          </cell>
          <cell r="F246">
            <v>2899508</v>
          </cell>
        </row>
        <row r="247">
          <cell r="D247">
            <v>0</v>
          </cell>
        </row>
        <row r="255">
          <cell r="D255" t="str">
            <v>Q113</v>
          </cell>
          <cell r="E255" t="str">
            <v>Q213</v>
          </cell>
          <cell r="F255" t="str">
            <v>Q313</v>
          </cell>
          <cell r="G255" t="str">
            <v>Q413</v>
          </cell>
          <cell r="H255">
            <v>2013</v>
          </cell>
          <cell r="I255" t="str">
            <v>Q114</v>
          </cell>
          <cell r="J255" t="str">
            <v>Q214</v>
          </cell>
          <cell r="K255" t="str">
            <v>Q314</v>
          </cell>
          <cell r="L255" t="str">
            <v>Q414</v>
          </cell>
          <cell r="M255">
            <v>2014</v>
          </cell>
          <cell r="N255" t="str">
            <v>Q115</v>
          </cell>
          <cell r="O255" t="str">
            <v>Q215</v>
          </cell>
          <cell r="P255" t="str">
            <v>Q315</v>
          </cell>
          <cell r="Q255" t="str">
            <v>Q415</v>
          </cell>
          <cell r="R255">
            <v>2015</v>
          </cell>
          <cell r="S255" t="str">
            <v>Q116</v>
          </cell>
          <cell r="T255" t="str">
            <v>Q216</v>
          </cell>
          <cell r="U255" t="str">
            <v>Q316</v>
          </cell>
          <cell r="V255" t="str">
            <v>Q416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D262">
            <v>15038</v>
          </cell>
          <cell r="E262">
            <v>38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D263">
            <v>257581</v>
          </cell>
          <cell r="E263">
            <v>243081</v>
          </cell>
          <cell r="F263">
            <v>225581</v>
          </cell>
          <cell r="G263">
            <v>208081</v>
          </cell>
          <cell r="H263">
            <v>208081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D264">
            <v>385519</v>
          </cell>
          <cell r="E264">
            <v>371019</v>
          </cell>
          <cell r="F264">
            <v>353519</v>
          </cell>
          <cell r="G264">
            <v>336019</v>
          </cell>
          <cell r="H264">
            <v>336019</v>
          </cell>
          <cell r="I264">
            <v>336019</v>
          </cell>
          <cell r="J264">
            <v>324189</v>
          </cell>
          <cell r="K264">
            <v>312359</v>
          </cell>
          <cell r="L264">
            <v>300529</v>
          </cell>
          <cell r="M264">
            <v>300529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D265">
            <v>438300</v>
          </cell>
          <cell r="E265">
            <v>438300</v>
          </cell>
          <cell r="F265">
            <v>438300</v>
          </cell>
          <cell r="G265">
            <v>438300</v>
          </cell>
          <cell r="H265">
            <v>438300</v>
          </cell>
          <cell r="I265">
            <v>438300</v>
          </cell>
          <cell r="J265">
            <v>438300</v>
          </cell>
          <cell r="K265">
            <v>438300</v>
          </cell>
          <cell r="L265">
            <v>438300</v>
          </cell>
          <cell r="M265">
            <v>438300</v>
          </cell>
          <cell r="N265">
            <v>438300</v>
          </cell>
          <cell r="O265">
            <v>438300</v>
          </cell>
          <cell r="P265">
            <v>438300</v>
          </cell>
          <cell r="Q265">
            <v>438300</v>
          </cell>
          <cell r="R265">
            <v>438300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D266">
            <v>481500</v>
          </cell>
          <cell r="E266">
            <v>481500</v>
          </cell>
          <cell r="F266">
            <v>481500</v>
          </cell>
          <cell r="G266">
            <v>481500</v>
          </cell>
          <cell r="H266">
            <v>481500</v>
          </cell>
          <cell r="I266">
            <v>481500</v>
          </cell>
          <cell r="J266">
            <v>481500</v>
          </cell>
          <cell r="K266">
            <v>481500</v>
          </cell>
          <cell r="L266">
            <v>481500</v>
          </cell>
          <cell r="M266">
            <v>481500</v>
          </cell>
          <cell r="N266">
            <v>481500</v>
          </cell>
          <cell r="O266">
            <v>481500</v>
          </cell>
          <cell r="P266">
            <v>481500</v>
          </cell>
          <cell r="Q266">
            <v>481500</v>
          </cell>
          <cell r="R266">
            <v>481500</v>
          </cell>
          <cell r="S266">
            <v>481500</v>
          </cell>
          <cell r="T266">
            <v>481500</v>
          </cell>
          <cell r="U266">
            <v>481500</v>
          </cell>
          <cell r="V266">
            <v>481500</v>
          </cell>
        </row>
        <row r="267">
          <cell r="D267">
            <v>407973</v>
          </cell>
          <cell r="E267">
            <v>393473</v>
          </cell>
          <cell r="F267">
            <v>375973</v>
          </cell>
          <cell r="G267">
            <v>358473</v>
          </cell>
          <cell r="H267">
            <v>358473</v>
          </cell>
          <cell r="I267">
            <v>358473</v>
          </cell>
          <cell r="J267">
            <v>346643</v>
          </cell>
          <cell r="K267">
            <v>334813</v>
          </cell>
          <cell r="L267">
            <v>322983</v>
          </cell>
          <cell r="M267">
            <v>322983</v>
          </cell>
          <cell r="N267">
            <v>322983</v>
          </cell>
          <cell r="O267">
            <v>317486</v>
          </cell>
          <cell r="P267">
            <v>311989</v>
          </cell>
          <cell r="Q267">
            <v>306492</v>
          </cell>
          <cell r="R267">
            <v>306492</v>
          </cell>
          <cell r="S267">
            <v>277292</v>
          </cell>
          <cell r="T267">
            <v>248092</v>
          </cell>
          <cell r="U267">
            <v>218892</v>
          </cell>
          <cell r="V267">
            <v>189692</v>
          </cell>
        </row>
        <row r="268">
          <cell r="D268">
            <v>443235</v>
          </cell>
          <cell r="E268">
            <v>428735</v>
          </cell>
          <cell r="F268">
            <v>411235</v>
          </cell>
          <cell r="G268">
            <v>393735</v>
          </cell>
          <cell r="H268">
            <v>393735</v>
          </cell>
          <cell r="I268">
            <v>393735</v>
          </cell>
          <cell r="J268">
            <v>381905</v>
          </cell>
          <cell r="K268">
            <v>370075</v>
          </cell>
          <cell r="L268">
            <v>358245</v>
          </cell>
          <cell r="M268">
            <v>358245</v>
          </cell>
          <cell r="N268">
            <v>358245</v>
          </cell>
          <cell r="O268">
            <v>352748</v>
          </cell>
          <cell r="P268">
            <v>347251</v>
          </cell>
          <cell r="Q268">
            <v>341754</v>
          </cell>
          <cell r="R268">
            <v>341754</v>
          </cell>
          <cell r="S268">
            <v>312554</v>
          </cell>
          <cell r="T268">
            <v>283354</v>
          </cell>
          <cell r="U268">
            <v>254154</v>
          </cell>
          <cell r="V268">
            <v>224954</v>
          </cell>
        </row>
        <row r="269">
          <cell r="D269">
            <v>382862</v>
          </cell>
          <cell r="E269">
            <v>368362</v>
          </cell>
          <cell r="F269">
            <v>350900</v>
          </cell>
          <cell r="G269">
            <v>333400</v>
          </cell>
          <cell r="H269">
            <v>333400</v>
          </cell>
          <cell r="I269">
            <v>333400</v>
          </cell>
          <cell r="J269">
            <v>321583</v>
          </cell>
          <cell r="K269">
            <v>309767</v>
          </cell>
          <cell r="L269">
            <v>297951</v>
          </cell>
          <cell r="M269">
            <v>297951</v>
          </cell>
          <cell r="N269">
            <v>297951</v>
          </cell>
          <cell r="O269">
            <v>292454</v>
          </cell>
          <cell r="P269">
            <v>286958</v>
          </cell>
          <cell r="Q269">
            <v>281462</v>
          </cell>
          <cell r="R269">
            <v>281462</v>
          </cell>
          <cell r="S269">
            <v>252362</v>
          </cell>
          <cell r="T269">
            <v>223262</v>
          </cell>
          <cell r="U269">
            <v>194162</v>
          </cell>
          <cell r="V269">
            <v>165062</v>
          </cell>
        </row>
        <row r="270">
          <cell r="D270" t="str">
            <v xml:space="preserve"> </v>
          </cell>
          <cell r="E270" t="str">
            <v xml:space="preserve"> </v>
          </cell>
          <cell r="F270" t="str">
            <v xml:space="preserve"> 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 t="str">
            <v xml:space="preserve"> </v>
          </cell>
          <cell r="P270" t="str">
            <v xml:space="preserve"> </v>
          </cell>
          <cell r="Q270" t="str">
            <v xml:space="preserve"> </v>
          </cell>
          <cell r="R270" t="str">
            <v xml:space="preserve"> </v>
          </cell>
          <cell r="S270" t="str">
            <v xml:space="preserve"> </v>
          </cell>
          <cell r="T270" t="str">
            <v xml:space="preserve"> </v>
          </cell>
          <cell r="U270" t="str">
            <v xml:space="preserve"> </v>
          </cell>
          <cell r="V270" t="str">
            <v xml:space="preserve"> </v>
          </cell>
        </row>
        <row r="271">
          <cell r="D271" t="str">
            <v xml:space="preserve"> </v>
          </cell>
          <cell r="E271" t="str">
            <v xml:space="preserve"> </v>
          </cell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  <cell r="N271" t="str">
            <v xml:space="preserve"> </v>
          </cell>
          <cell r="O271" t="str">
            <v xml:space="preserve">  </v>
          </cell>
          <cell r="P271" t="str">
            <v xml:space="preserve"> </v>
          </cell>
          <cell r="Q271" t="str">
            <v xml:space="preserve"> </v>
          </cell>
          <cell r="R271" t="str">
            <v xml:space="preserve"> </v>
          </cell>
          <cell r="S271" t="str">
            <v xml:space="preserve">  </v>
          </cell>
          <cell r="T271" t="str">
            <v xml:space="preserve"> </v>
          </cell>
          <cell r="U271" t="str">
            <v xml:space="preserve"> </v>
          </cell>
          <cell r="V271" t="str">
            <v xml:space="preserve"> </v>
          </cell>
        </row>
        <row r="272">
          <cell r="D272" t="str">
            <v xml:space="preserve"> </v>
          </cell>
          <cell r="E272" t="str">
            <v xml:space="preserve"> </v>
          </cell>
          <cell r="F272" t="str">
            <v xml:space="preserve"> </v>
          </cell>
          <cell r="G272" t="str">
            <v xml:space="preserve"> </v>
          </cell>
          <cell r="H272" t="str">
            <v xml:space="preserve"> </v>
          </cell>
          <cell r="I272" t="str">
            <v xml:space="preserve"> </v>
          </cell>
          <cell r="J272" t="str">
            <v xml:space="preserve"> </v>
          </cell>
          <cell r="K272" t="str">
            <v xml:space="preserve"> </v>
          </cell>
          <cell r="L272" t="str">
            <v xml:space="preserve"> </v>
          </cell>
          <cell r="M272" t="str">
            <v xml:space="preserve"> </v>
          </cell>
          <cell r="N272" t="str">
            <v xml:space="preserve"> </v>
          </cell>
          <cell r="O272" t="str">
            <v xml:space="preserve"> </v>
          </cell>
          <cell r="P272" t="str">
            <v xml:space="preserve"> </v>
          </cell>
          <cell r="Q272" t="str">
            <v xml:space="preserve"> </v>
          </cell>
          <cell r="R272" t="str">
            <v xml:space="preserve"> </v>
          </cell>
          <cell r="S272" t="str">
            <v xml:space="preserve"> </v>
          </cell>
          <cell r="T272" t="str">
            <v xml:space="preserve"> </v>
          </cell>
          <cell r="U272" t="str">
            <v xml:space="preserve"> </v>
          </cell>
          <cell r="V272" t="str">
            <v xml:space="preserve"> </v>
          </cell>
        </row>
        <row r="273">
          <cell r="D273" t="str">
            <v xml:space="preserve"> </v>
          </cell>
          <cell r="E273" t="str">
            <v xml:space="preserve"> </v>
          </cell>
          <cell r="F273" t="str">
            <v xml:space="preserve"> </v>
          </cell>
          <cell r="G273" t="str">
            <v xml:space="preserve"> </v>
          </cell>
          <cell r="H273" t="str">
            <v xml:space="preserve"> </v>
          </cell>
          <cell r="I273" t="str">
            <v xml:space="preserve"> </v>
          </cell>
          <cell r="J273" t="str">
            <v xml:space="preserve"> </v>
          </cell>
          <cell r="K273" t="str">
            <v xml:space="preserve"> </v>
          </cell>
          <cell r="L273" t="str">
            <v xml:space="preserve"> </v>
          </cell>
          <cell r="M273" t="str">
            <v xml:space="preserve"> </v>
          </cell>
          <cell r="N273" t="str">
            <v xml:space="preserve"> </v>
          </cell>
          <cell r="O273" t="str">
            <v xml:space="preserve"> </v>
          </cell>
          <cell r="P273" t="str">
            <v xml:space="preserve"> </v>
          </cell>
          <cell r="Q273" t="str">
            <v xml:space="preserve"> </v>
          </cell>
          <cell r="R273" t="str">
            <v xml:space="preserve"> </v>
          </cell>
          <cell r="S273" t="str">
            <v xml:space="preserve"> </v>
          </cell>
          <cell r="T273" t="str">
            <v xml:space="preserve"> </v>
          </cell>
          <cell r="U273" t="str">
            <v xml:space="preserve"> </v>
          </cell>
          <cell r="V273" t="str">
            <v xml:space="preserve"> </v>
          </cell>
        </row>
        <row r="275">
          <cell r="D275">
            <v>2812008</v>
          </cell>
          <cell r="E275">
            <v>2724508</v>
          </cell>
          <cell r="F275">
            <v>2637008</v>
          </cell>
          <cell r="G275">
            <v>2549508</v>
          </cell>
          <cell r="H275">
            <v>2549508</v>
          </cell>
          <cell r="I275">
            <v>2341427</v>
          </cell>
          <cell r="J275">
            <v>2294120</v>
          </cell>
          <cell r="K275">
            <v>2246814</v>
          </cell>
          <cell r="L275">
            <v>2199508</v>
          </cell>
          <cell r="M275">
            <v>2199508</v>
          </cell>
          <cell r="N275">
            <v>1898979</v>
          </cell>
          <cell r="O275">
            <v>1882488</v>
          </cell>
          <cell r="P275">
            <v>1865998</v>
          </cell>
          <cell r="Q275">
            <v>1849508</v>
          </cell>
          <cell r="R275">
            <v>1849508</v>
          </cell>
          <cell r="S275">
            <v>1323708</v>
          </cell>
          <cell r="T275">
            <v>1236208</v>
          </cell>
          <cell r="U275">
            <v>1148708</v>
          </cell>
          <cell r="V275">
            <v>1061208</v>
          </cell>
        </row>
        <row r="277">
          <cell r="D277" t="str">
            <v xml:space="preserve"> </v>
          </cell>
        </row>
        <row r="278">
          <cell r="F278" t="str">
            <v xml:space="preserve"> </v>
          </cell>
        </row>
        <row r="279">
          <cell r="F279" t="str">
            <v xml:space="preserve"> </v>
          </cell>
        </row>
        <row r="280">
          <cell r="D280" t="str">
            <v xml:space="preserve"> </v>
          </cell>
          <cell r="F280" t="str">
            <v xml:space="preserve"> </v>
          </cell>
        </row>
        <row r="281">
          <cell r="D281" t="str">
            <v xml:space="preserve"> </v>
          </cell>
          <cell r="F281" t="str">
            <v xml:space="preserve"> </v>
          </cell>
        </row>
        <row r="282">
          <cell r="D282" t="str">
            <v xml:space="preserve"> </v>
          </cell>
          <cell r="F282" t="str">
            <v xml:space="preserve"> </v>
          </cell>
          <cell r="H282" t="str">
            <v xml:space="preserve"> </v>
          </cell>
        </row>
        <row r="283">
          <cell r="F283" t="str">
            <v xml:space="preserve"> </v>
          </cell>
        </row>
        <row r="286">
          <cell r="H286" t="str">
            <v xml:space="preserve"> </v>
          </cell>
          <cell r="M286" t="str">
            <v xml:space="preserve"> </v>
          </cell>
          <cell r="R286" t="str">
            <v xml:space="preserve"> </v>
          </cell>
        </row>
        <row r="287">
          <cell r="D287" t="str">
            <v>Q113</v>
          </cell>
          <cell r="E287" t="str">
            <v>Q213</v>
          </cell>
          <cell r="F287" t="str">
            <v>Q313</v>
          </cell>
          <cell r="G287" t="str">
            <v>Q413</v>
          </cell>
          <cell r="H287">
            <v>2013</v>
          </cell>
          <cell r="I287" t="str">
            <v>Q114</v>
          </cell>
          <cell r="J287" t="str">
            <v>Q214</v>
          </cell>
          <cell r="K287" t="str">
            <v>Q314</v>
          </cell>
          <cell r="L287" t="str">
            <v>Q414</v>
          </cell>
          <cell r="M287">
            <v>2014</v>
          </cell>
          <cell r="N287" t="str">
            <v>Q115</v>
          </cell>
          <cell r="O287" t="str">
            <v>Q215</v>
          </cell>
          <cell r="P287" t="str">
            <v>Q315</v>
          </cell>
          <cell r="Q287" t="str">
            <v>Q415</v>
          </cell>
          <cell r="R287">
            <v>2015</v>
          </cell>
          <cell r="S287" t="str">
            <v>Q116</v>
          </cell>
          <cell r="T287" t="str">
            <v>Q216</v>
          </cell>
          <cell r="U287" t="str">
            <v>Q316</v>
          </cell>
          <cell r="V287" t="str">
            <v>Q416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D292">
            <v>84254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D294">
            <v>3246</v>
          </cell>
          <cell r="E294">
            <v>15000</v>
          </cell>
          <cell r="F294">
            <v>38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</row>
        <row r="295">
          <cell r="D295">
            <v>0</v>
          </cell>
          <cell r="E295">
            <v>14500</v>
          </cell>
          <cell r="F295">
            <v>17500</v>
          </cell>
          <cell r="G295">
            <v>17500</v>
          </cell>
          <cell r="H295">
            <v>208081</v>
          </cell>
          <cell r="I295">
            <v>208081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D296">
            <v>0</v>
          </cell>
          <cell r="E296">
            <v>14500</v>
          </cell>
          <cell r="F296">
            <v>17500</v>
          </cell>
          <cell r="G296">
            <v>17500</v>
          </cell>
          <cell r="H296">
            <v>336019</v>
          </cell>
          <cell r="I296">
            <v>0</v>
          </cell>
          <cell r="J296">
            <v>11830</v>
          </cell>
          <cell r="K296">
            <v>11830</v>
          </cell>
          <cell r="L296">
            <v>11830</v>
          </cell>
          <cell r="M296">
            <v>300529</v>
          </cell>
          <cell r="N296">
            <v>300529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438300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438300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438300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481500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481500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481500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D299">
            <v>0</v>
          </cell>
          <cell r="E299">
            <v>14500</v>
          </cell>
          <cell r="F299">
            <v>17500</v>
          </cell>
          <cell r="G299">
            <v>17500</v>
          </cell>
          <cell r="H299">
            <v>358473</v>
          </cell>
          <cell r="I299">
            <v>0</v>
          </cell>
          <cell r="J299">
            <v>11830</v>
          </cell>
          <cell r="K299">
            <v>11830</v>
          </cell>
          <cell r="L299">
            <v>11830</v>
          </cell>
          <cell r="M299">
            <v>322983</v>
          </cell>
          <cell r="N299">
            <v>0</v>
          </cell>
          <cell r="O299">
            <v>5497</v>
          </cell>
          <cell r="P299">
            <v>5497</v>
          </cell>
          <cell r="Q299">
            <v>5497</v>
          </cell>
          <cell r="R299">
            <v>306492</v>
          </cell>
          <cell r="S299">
            <v>29200</v>
          </cell>
          <cell r="T299">
            <v>29200</v>
          </cell>
          <cell r="U299">
            <v>29200</v>
          </cell>
          <cell r="V299">
            <v>29200</v>
          </cell>
        </row>
        <row r="300">
          <cell r="D300">
            <v>0</v>
          </cell>
          <cell r="E300">
            <v>14500</v>
          </cell>
          <cell r="F300">
            <v>17500</v>
          </cell>
          <cell r="G300">
            <v>17500</v>
          </cell>
          <cell r="H300">
            <v>393735</v>
          </cell>
          <cell r="I300">
            <v>0</v>
          </cell>
          <cell r="J300">
            <v>11830</v>
          </cell>
          <cell r="K300">
            <v>11830</v>
          </cell>
          <cell r="L300">
            <v>11830</v>
          </cell>
          <cell r="M300">
            <v>358245</v>
          </cell>
          <cell r="N300">
            <v>0</v>
          </cell>
          <cell r="O300">
            <v>5497</v>
          </cell>
          <cell r="P300">
            <v>5497</v>
          </cell>
          <cell r="Q300">
            <v>5497</v>
          </cell>
          <cell r="R300">
            <v>341754</v>
          </cell>
          <cell r="S300">
            <v>29200</v>
          </cell>
          <cell r="T300">
            <v>29200</v>
          </cell>
          <cell r="U300">
            <v>29200</v>
          </cell>
          <cell r="V300">
            <v>29200</v>
          </cell>
        </row>
        <row r="301">
          <cell r="D301">
            <v>0</v>
          </cell>
          <cell r="E301">
            <v>14500</v>
          </cell>
          <cell r="F301">
            <v>17462</v>
          </cell>
          <cell r="G301">
            <v>17500</v>
          </cell>
          <cell r="H301">
            <v>333400</v>
          </cell>
          <cell r="I301">
            <v>0</v>
          </cell>
          <cell r="J301">
            <v>11817</v>
          </cell>
          <cell r="K301">
            <v>11816</v>
          </cell>
          <cell r="L301">
            <v>11816</v>
          </cell>
          <cell r="M301">
            <v>297951</v>
          </cell>
          <cell r="N301">
            <v>0</v>
          </cell>
          <cell r="O301">
            <v>5497</v>
          </cell>
          <cell r="P301">
            <v>5496</v>
          </cell>
          <cell r="Q301">
            <v>5496</v>
          </cell>
          <cell r="R301">
            <v>281462</v>
          </cell>
          <cell r="S301">
            <v>29100</v>
          </cell>
          <cell r="T301">
            <v>29100</v>
          </cell>
          <cell r="U301">
            <v>29100</v>
          </cell>
          <cell r="V301">
            <v>29100</v>
          </cell>
        </row>
        <row r="302">
          <cell r="D302" t="str">
            <v xml:space="preserve"> </v>
          </cell>
          <cell r="E302" t="str">
            <v xml:space="preserve"> </v>
          </cell>
          <cell r="F302" t="str">
            <v xml:space="preserve"> 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R302" t="str">
            <v xml:space="preserve">  </v>
          </cell>
          <cell r="S302" t="str">
            <v xml:space="preserve"> </v>
          </cell>
          <cell r="T302" t="str">
            <v xml:space="preserve"> </v>
          </cell>
          <cell r="U302" t="str">
            <v xml:space="preserve"> </v>
          </cell>
          <cell r="V302" t="str">
            <v xml:space="preserve"> </v>
          </cell>
        </row>
        <row r="303">
          <cell r="D303" t="str">
            <v xml:space="preserve"> </v>
          </cell>
          <cell r="E303" t="str">
            <v xml:space="preserve"> </v>
          </cell>
          <cell r="F303" t="str">
            <v xml:space="preserve"> </v>
          </cell>
          <cell r="G303" t="str">
            <v xml:space="preserve"> </v>
          </cell>
          <cell r="H303" t="str">
            <v xml:space="preserve"> </v>
          </cell>
          <cell r="I303" t="str">
            <v xml:space="preserve"> </v>
          </cell>
          <cell r="J303" t="str">
            <v xml:space="preserve"> </v>
          </cell>
          <cell r="K303" t="str">
            <v xml:space="preserve"> </v>
          </cell>
          <cell r="L303" t="str">
            <v xml:space="preserve"> </v>
          </cell>
          <cell r="M303" t="str">
            <v xml:space="preserve"> </v>
          </cell>
          <cell r="R303" t="str">
            <v xml:space="preserve"> </v>
          </cell>
          <cell r="S303" t="str">
            <v xml:space="preserve"> </v>
          </cell>
          <cell r="T303" t="str">
            <v xml:space="preserve"> </v>
          </cell>
          <cell r="U303" t="str">
            <v xml:space="preserve"> </v>
          </cell>
          <cell r="V303" t="str">
            <v xml:space="preserve"> </v>
          </cell>
        </row>
        <row r="304">
          <cell r="D304" t="str">
            <v xml:space="preserve"> </v>
          </cell>
          <cell r="E304" t="str">
            <v xml:space="preserve"> </v>
          </cell>
          <cell r="F304" t="str">
            <v xml:space="preserve"> 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R304" t="str">
            <v xml:space="preserve"> </v>
          </cell>
          <cell r="S304" t="str">
            <v xml:space="preserve"> </v>
          </cell>
          <cell r="T304" t="str">
            <v xml:space="preserve"> </v>
          </cell>
          <cell r="U304" t="str">
            <v xml:space="preserve"> </v>
          </cell>
          <cell r="V304" t="str">
            <v xml:space="preserve"> </v>
          </cell>
        </row>
        <row r="305"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  <cell r="P305" t="str">
            <v xml:space="preserve"> </v>
          </cell>
          <cell r="Q305" t="str">
            <v xml:space="preserve"> </v>
          </cell>
          <cell r="R305" t="str">
            <v xml:space="preserve"> </v>
          </cell>
        </row>
        <row r="307">
          <cell r="D307">
            <v>87500</v>
          </cell>
          <cell r="E307">
            <v>87500</v>
          </cell>
          <cell r="F307">
            <v>87500</v>
          </cell>
          <cell r="G307">
            <v>87500</v>
          </cell>
          <cell r="H307">
            <v>2549508</v>
          </cell>
          <cell r="I307">
            <v>208081</v>
          </cell>
          <cell r="J307">
            <v>47307</v>
          </cell>
          <cell r="K307">
            <v>47306</v>
          </cell>
          <cell r="L307">
            <v>47306</v>
          </cell>
          <cell r="M307">
            <v>2199508</v>
          </cell>
          <cell r="N307">
            <v>300529</v>
          </cell>
          <cell r="O307">
            <v>16491</v>
          </cell>
          <cell r="P307">
            <v>16490</v>
          </cell>
          <cell r="Q307">
            <v>16490</v>
          </cell>
          <cell r="R307">
            <v>1849508</v>
          </cell>
          <cell r="S307">
            <v>87500</v>
          </cell>
          <cell r="T307">
            <v>87500</v>
          </cell>
          <cell r="U307">
            <v>87500</v>
          </cell>
          <cell r="V307">
            <v>87500</v>
          </cell>
        </row>
        <row r="312">
          <cell r="D312" t="str">
            <v>Q113</v>
          </cell>
          <cell r="E312" t="str">
            <v>Q213</v>
          </cell>
          <cell r="F312" t="str">
            <v>Q313</v>
          </cell>
          <cell r="G312" t="str">
            <v>Q413</v>
          </cell>
          <cell r="H312">
            <v>2013</v>
          </cell>
          <cell r="I312" t="str">
            <v>Q114</v>
          </cell>
          <cell r="J312" t="str">
            <v>Q214</v>
          </cell>
          <cell r="K312" t="str">
            <v>Q314</v>
          </cell>
          <cell r="L312" t="str">
            <v>Q414</v>
          </cell>
          <cell r="M312">
            <v>2014</v>
          </cell>
          <cell r="N312" t="str">
            <v>Q115</v>
          </cell>
          <cell r="O312" t="str">
            <v>Q215</v>
          </cell>
          <cell r="P312" t="str">
            <v>Q315</v>
          </cell>
          <cell r="Q312" t="str">
            <v>Q415</v>
          </cell>
          <cell r="R312">
            <v>2015</v>
          </cell>
          <cell r="S312" t="str">
            <v>Q116</v>
          </cell>
          <cell r="T312" t="str">
            <v>Q216</v>
          </cell>
          <cell r="U312" t="str">
            <v>Q316</v>
          </cell>
          <cell r="V312" t="str">
            <v>Q416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D317">
            <v>1051742.682</v>
          </cell>
          <cell r="E317">
            <v>0</v>
          </cell>
          <cell r="F317">
            <v>0</v>
          </cell>
          <cell r="G317">
            <v>0</v>
          </cell>
          <cell r="H317">
            <v>1051742.682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D319">
            <v>44648.73</v>
          </cell>
          <cell r="E319">
            <v>206325</v>
          </cell>
          <cell r="F319">
            <v>522.69000000000005</v>
          </cell>
          <cell r="G319">
            <v>0</v>
          </cell>
          <cell r="H319">
            <v>251496.42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D320">
            <v>0</v>
          </cell>
          <cell r="E320">
            <v>234138.75</v>
          </cell>
          <cell r="F320">
            <v>282581.25</v>
          </cell>
          <cell r="G320">
            <v>282581.25</v>
          </cell>
          <cell r="H320">
            <v>799301.25</v>
          </cell>
          <cell r="I320">
            <v>3359987.9475000002</v>
          </cell>
          <cell r="J320">
            <v>0</v>
          </cell>
          <cell r="K320">
            <v>0</v>
          </cell>
          <cell r="L320">
            <v>0</v>
          </cell>
          <cell r="M320">
            <v>3359987.9475000002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D321">
            <v>0</v>
          </cell>
          <cell r="E321">
            <v>265840.09999999998</v>
          </cell>
          <cell r="F321">
            <v>320841.5</v>
          </cell>
          <cell r="G321">
            <v>320841.5</v>
          </cell>
          <cell r="H321">
            <v>907523.1</v>
          </cell>
          <cell r="I321">
            <v>0</v>
          </cell>
          <cell r="J321">
            <v>216888.85399999999</v>
          </cell>
          <cell r="K321">
            <v>216888.85399999999</v>
          </cell>
          <cell r="L321">
            <v>216888.85399999999</v>
          </cell>
          <cell r="M321">
            <v>650666.56199999992</v>
          </cell>
          <cell r="N321">
            <v>5509838.5801999997</v>
          </cell>
          <cell r="O321">
            <v>0</v>
          </cell>
          <cell r="P321">
            <v>0</v>
          </cell>
          <cell r="Q321">
            <v>0</v>
          </cell>
          <cell r="R321">
            <v>5509838.5801999997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D324">
            <v>0</v>
          </cell>
          <cell r="E324">
            <v>292610</v>
          </cell>
          <cell r="F324">
            <v>353150</v>
          </cell>
          <cell r="G324">
            <v>353150</v>
          </cell>
          <cell r="H324">
            <v>998910</v>
          </cell>
          <cell r="I324">
            <v>0</v>
          </cell>
          <cell r="J324">
            <v>238729.4</v>
          </cell>
          <cell r="K324">
            <v>238729.4</v>
          </cell>
          <cell r="L324">
            <v>238729.4</v>
          </cell>
          <cell r="M324">
            <v>716188.2</v>
          </cell>
          <cell r="N324">
            <v>0</v>
          </cell>
          <cell r="O324">
            <v>110929.45999999999</v>
          </cell>
          <cell r="P324">
            <v>110929.45999999999</v>
          </cell>
          <cell r="Q324">
            <v>110929.45999999999</v>
          </cell>
          <cell r="R324">
            <v>332788.38</v>
          </cell>
          <cell r="S324">
            <v>589256</v>
          </cell>
          <cell r="T324">
            <v>589256</v>
          </cell>
          <cell r="U324">
            <v>589256</v>
          </cell>
          <cell r="V324">
            <v>589256</v>
          </cell>
        </row>
        <row r="325">
          <cell r="D325">
            <v>0</v>
          </cell>
          <cell r="E325">
            <v>277240</v>
          </cell>
          <cell r="F325">
            <v>334600</v>
          </cell>
          <cell r="G325">
            <v>334600</v>
          </cell>
          <cell r="H325">
            <v>946440</v>
          </cell>
          <cell r="I325">
            <v>0</v>
          </cell>
          <cell r="J325">
            <v>226189.6</v>
          </cell>
          <cell r="K325">
            <v>226189.6</v>
          </cell>
          <cell r="L325">
            <v>226189.6</v>
          </cell>
          <cell r="M325">
            <v>678568.8</v>
          </cell>
          <cell r="N325">
            <v>0</v>
          </cell>
          <cell r="O325">
            <v>105102.64</v>
          </cell>
          <cell r="P325">
            <v>105102.64</v>
          </cell>
          <cell r="Q325">
            <v>105102.64</v>
          </cell>
          <cell r="R325">
            <v>315307.92</v>
          </cell>
          <cell r="S325">
            <v>558304</v>
          </cell>
          <cell r="T325">
            <v>558304</v>
          </cell>
          <cell r="U325">
            <v>558304</v>
          </cell>
          <cell r="V325">
            <v>558304</v>
          </cell>
        </row>
        <row r="326">
          <cell r="D326">
            <v>0</v>
          </cell>
          <cell r="E326">
            <v>248530</v>
          </cell>
          <cell r="F326">
            <v>299298.68</v>
          </cell>
          <cell r="G326">
            <v>299950</v>
          </cell>
          <cell r="H326">
            <v>847778.67999999993</v>
          </cell>
          <cell r="I326">
            <v>0</v>
          </cell>
          <cell r="J326">
            <v>202543.38</v>
          </cell>
          <cell r="K326">
            <v>202526.24000000002</v>
          </cell>
          <cell r="L326">
            <v>202526.24000000002</v>
          </cell>
          <cell r="M326">
            <v>607595.86</v>
          </cell>
          <cell r="N326">
            <v>0</v>
          </cell>
          <cell r="O326">
            <v>94218.58</v>
          </cell>
          <cell r="P326">
            <v>94201.44</v>
          </cell>
          <cell r="Q326">
            <v>94201.44</v>
          </cell>
          <cell r="R326">
            <v>282621.46000000002</v>
          </cell>
          <cell r="S326">
            <v>498774</v>
          </cell>
          <cell r="T326">
            <v>498774</v>
          </cell>
          <cell r="U326">
            <v>498774</v>
          </cell>
          <cell r="V326">
            <v>498774</v>
          </cell>
        </row>
        <row r="327">
          <cell r="D327" t="str">
            <v xml:space="preserve"> </v>
          </cell>
          <cell r="E327" t="str">
            <v xml:space="preserve"> </v>
          </cell>
          <cell r="F327" t="str">
            <v xml:space="preserve"> </v>
          </cell>
          <cell r="G327" t="str">
            <v xml:space="preserve"> </v>
          </cell>
          <cell r="H327" t="str">
            <v xml:space="preserve"> </v>
          </cell>
          <cell r="I327" t="str">
            <v xml:space="preserve"> </v>
          </cell>
          <cell r="J327" t="str">
            <v xml:space="preserve"> </v>
          </cell>
          <cell r="K327" t="str">
            <v xml:space="preserve"> </v>
          </cell>
          <cell r="L327" t="str">
            <v xml:space="preserve"> </v>
          </cell>
          <cell r="M327" t="str">
            <v xml:space="preserve"> </v>
          </cell>
          <cell r="N327" t="str">
            <v xml:space="preserve"> </v>
          </cell>
          <cell r="O327" t="str">
            <v xml:space="preserve"> </v>
          </cell>
          <cell r="P327" t="str">
            <v xml:space="preserve"> </v>
          </cell>
          <cell r="Q327" t="str">
            <v xml:space="preserve"> </v>
          </cell>
          <cell r="R327" t="str">
            <v xml:space="preserve"> </v>
          </cell>
          <cell r="S327" t="str">
            <v xml:space="preserve"> </v>
          </cell>
          <cell r="T327" t="str">
            <v xml:space="preserve"> </v>
          </cell>
          <cell r="U327" t="str">
            <v xml:space="preserve"> </v>
          </cell>
          <cell r="V327" t="str">
            <v xml:space="preserve"> </v>
          </cell>
        </row>
        <row r="328"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  <cell r="P328" t="str">
            <v xml:space="preserve"> </v>
          </cell>
          <cell r="Q328" t="str">
            <v xml:space="preserve"> </v>
          </cell>
          <cell r="R328" t="str">
            <v xml:space="preserve"> </v>
          </cell>
          <cell r="S328" t="str">
            <v xml:space="preserve"> </v>
          </cell>
          <cell r="T328" t="str">
            <v xml:space="preserve"> </v>
          </cell>
          <cell r="U328" t="str">
            <v xml:space="preserve"> </v>
          </cell>
          <cell r="V328" t="str">
            <v xml:space="preserve"> </v>
          </cell>
        </row>
        <row r="329">
          <cell r="D329" t="str">
            <v xml:space="preserve"> </v>
          </cell>
          <cell r="E329" t="str">
            <v xml:space="preserve"> </v>
          </cell>
          <cell r="F329" t="str">
            <v xml:space="preserve"> </v>
          </cell>
          <cell r="G329" t="str">
            <v xml:space="preserve"> </v>
          </cell>
          <cell r="H329" t="str">
            <v xml:space="preserve"> </v>
          </cell>
          <cell r="I329" t="str">
            <v xml:space="preserve"> </v>
          </cell>
          <cell r="J329" t="str">
            <v xml:space="preserve"> </v>
          </cell>
          <cell r="K329" t="str">
            <v xml:space="preserve"> </v>
          </cell>
          <cell r="L329" t="str">
            <v xml:space="preserve"> </v>
          </cell>
          <cell r="M329" t="str">
            <v xml:space="preserve"> </v>
          </cell>
          <cell r="N329" t="str">
            <v xml:space="preserve"> </v>
          </cell>
          <cell r="O329" t="str">
            <v xml:space="preserve"> </v>
          </cell>
          <cell r="P329" t="str">
            <v xml:space="preserve"> </v>
          </cell>
          <cell r="Q329" t="str">
            <v xml:space="preserve"> </v>
          </cell>
          <cell r="R329" t="str">
            <v xml:space="preserve"> </v>
          </cell>
          <cell r="S329" t="str">
            <v xml:space="preserve"> </v>
          </cell>
          <cell r="T329" t="str">
            <v xml:space="preserve"> </v>
          </cell>
          <cell r="U329" t="str">
            <v xml:space="preserve"> </v>
          </cell>
          <cell r="V329" t="str">
            <v xml:space="preserve"> </v>
          </cell>
        </row>
        <row r="330">
          <cell r="D330" t="str">
            <v xml:space="preserve"> </v>
          </cell>
          <cell r="E330" t="str">
            <v xml:space="preserve"> </v>
          </cell>
          <cell r="F330" t="str">
            <v xml:space="preserve"> 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 t="str">
            <v xml:space="preserve"> </v>
          </cell>
          <cell r="P330" t="str">
            <v xml:space="preserve"> </v>
          </cell>
          <cell r="Q330" t="str">
            <v xml:space="preserve"> </v>
          </cell>
          <cell r="R330" t="str">
            <v xml:space="preserve"> </v>
          </cell>
          <cell r="S330" t="str">
            <v xml:space="preserve"> </v>
          </cell>
          <cell r="T330" t="str">
            <v xml:space="preserve"> </v>
          </cell>
          <cell r="U330" t="str">
            <v xml:space="preserve"> </v>
          </cell>
          <cell r="V330" t="str">
            <v xml:space="preserve"> </v>
          </cell>
        </row>
        <row r="332">
          <cell r="D332">
            <v>1096391.412</v>
          </cell>
          <cell r="E332">
            <v>1524683.85</v>
          </cell>
          <cell r="F332">
            <v>1590994.1199999999</v>
          </cell>
          <cell r="G332">
            <v>1591122.75</v>
          </cell>
          <cell r="H332">
            <v>5803192.1319999993</v>
          </cell>
          <cell r="I332">
            <v>3359987.9475000002</v>
          </cell>
          <cell r="J332">
            <v>884351.23399999994</v>
          </cell>
          <cell r="K332">
            <v>884334.09399999992</v>
          </cell>
          <cell r="L332">
            <v>884334.09399999992</v>
          </cell>
          <cell r="M332">
            <v>6013007.3695</v>
          </cell>
          <cell r="N332">
            <v>5509838.5801999997</v>
          </cell>
          <cell r="O332">
            <v>310250.68</v>
          </cell>
          <cell r="P332">
            <v>310233.53999999998</v>
          </cell>
          <cell r="Q332">
            <v>310233.53999999998</v>
          </cell>
          <cell r="R332">
            <v>6440556.3401999995</v>
          </cell>
          <cell r="S332">
            <v>1646334</v>
          </cell>
          <cell r="T332">
            <v>1646334</v>
          </cell>
          <cell r="U332">
            <v>1646334</v>
          </cell>
          <cell r="V332">
            <v>1646334</v>
          </cell>
        </row>
        <row r="336">
          <cell r="D336" t="str">
            <v>Q113</v>
          </cell>
          <cell r="E336" t="str">
            <v>Q213</v>
          </cell>
          <cell r="F336" t="str">
            <v>Q313</v>
          </cell>
          <cell r="G336" t="str">
            <v>Q413</v>
          </cell>
          <cell r="H336">
            <v>2013</v>
          </cell>
          <cell r="I336" t="str">
            <v>Q114</v>
          </cell>
          <cell r="J336" t="str">
            <v>Q214</v>
          </cell>
          <cell r="K336" t="str">
            <v>Q314</v>
          </cell>
          <cell r="L336" t="str">
            <v>Q414</v>
          </cell>
          <cell r="M336">
            <v>2014</v>
          </cell>
          <cell r="N336" t="str">
            <v>Q115</v>
          </cell>
          <cell r="O336" t="str">
            <v>Q215</v>
          </cell>
          <cell r="P336" t="str">
            <v>Q315</v>
          </cell>
          <cell r="Q336" t="str">
            <v>Q415</v>
          </cell>
          <cell r="R336">
            <v>2015</v>
          </cell>
          <cell r="S336" t="str">
            <v>Q116</v>
          </cell>
          <cell r="T336" t="str">
            <v>Q216</v>
          </cell>
          <cell r="U336" t="str">
            <v>Q316</v>
          </cell>
          <cell r="V336" t="str">
            <v>Q416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-438300</v>
          </cell>
          <cell r="T346">
            <v>0</v>
          </cell>
          <cell r="U346">
            <v>0</v>
          </cell>
          <cell r="V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D351" t="str">
            <v xml:space="preserve"> </v>
          </cell>
          <cell r="E351" t="str">
            <v xml:space="preserve"> </v>
          </cell>
          <cell r="F351" t="str">
            <v xml:space="preserve"> </v>
          </cell>
          <cell r="G351" t="str">
            <v xml:space="preserve"> </v>
          </cell>
          <cell r="H351" t="str">
            <v xml:space="preserve"> </v>
          </cell>
          <cell r="I351" t="str">
            <v xml:space="preserve"> </v>
          </cell>
          <cell r="J351" t="str">
            <v xml:space="preserve"> </v>
          </cell>
          <cell r="K351" t="str">
            <v xml:space="preserve"> </v>
          </cell>
          <cell r="L351" t="str">
            <v xml:space="preserve"> </v>
          </cell>
          <cell r="M351" t="str">
            <v xml:space="preserve"> </v>
          </cell>
          <cell r="N351" t="str">
            <v xml:space="preserve"> </v>
          </cell>
          <cell r="O351" t="str">
            <v xml:space="preserve"> </v>
          </cell>
          <cell r="P351" t="str">
            <v xml:space="preserve"> </v>
          </cell>
          <cell r="Q351" t="str">
            <v xml:space="preserve"> </v>
          </cell>
          <cell r="R351" t="str">
            <v xml:space="preserve"> </v>
          </cell>
          <cell r="S351" t="str">
            <v xml:space="preserve"> </v>
          </cell>
          <cell r="T351" t="str">
            <v xml:space="preserve"> </v>
          </cell>
          <cell r="U351" t="str">
            <v xml:space="preserve"> </v>
          </cell>
          <cell r="V351" t="str">
            <v xml:space="preserve"> </v>
          </cell>
        </row>
        <row r="352">
          <cell r="D352" t="str">
            <v xml:space="preserve"> </v>
          </cell>
          <cell r="E352" t="str">
            <v xml:space="preserve"> </v>
          </cell>
          <cell r="F352" t="str">
            <v xml:space="preserve"> </v>
          </cell>
          <cell r="G352" t="str">
            <v xml:space="preserve"> </v>
          </cell>
          <cell r="H352" t="str">
            <v xml:space="preserve"> </v>
          </cell>
          <cell r="I352" t="str">
            <v xml:space="preserve"> </v>
          </cell>
          <cell r="J352" t="str">
            <v xml:space="preserve"> </v>
          </cell>
          <cell r="K352" t="str">
            <v xml:space="preserve"> </v>
          </cell>
          <cell r="L352" t="str">
            <v xml:space="preserve"> </v>
          </cell>
          <cell r="M352" t="str">
            <v xml:space="preserve"> </v>
          </cell>
          <cell r="N352" t="str">
            <v xml:space="preserve"> </v>
          </cell>
          <cell r="O352" t="str">
            <v xml:space="preserve"> </v>
          </cell>
          <cell r="P352" t="str">
            <v xml:space="preserve"> </v>
          </cell>
          <cell r="Q352" t="str">
            <v xml:space="preserve"> </v>
          </cell>
          <cell r="R352" t="str">
            <v xml:space="preserve"> </v>
          </cell>
          <cell r="S352" t="str">
            <v xml:space="preserve"> </v>
          </cell>
          <cell r="T352" t="str">
            <v xml:space="preserve"> </v>
          </cell>
          <cell r="U352" t="str">
            <v xml:space="preserve"> </v>
          </cell>
          <cell r="V352" t="str">
            <v xml:space="preserve"> </v>
          </cell>
        </row>
        <row r="353">
          <cell r="D353" t="str">
            <v xml:space="preserve"> </v>
          </cell>
          <cell r="E353" t="str">
            <v xml:space="preserve"> </v>
          </cell>
          <cell r="F353" t="str">
            <v xml:space="preserve"> </v>
          </cell>
          <cell r="G353" t="str">
            <v xml:space="preserve"> </v>
          </cell>
          <cell r="H353" t="str">
            <v xml:space="preserve"> </v>
          </cell>
          <cell r="I353" t="str">
            <v xml:space="preserve"> </v>
          </cell>
          <cell r="J353" t="str">
            <v xml:space="preserve"> </v>
          </cell>
          <cell r="K353" t="str">
            <v xml:space="preserve"> </v>
          </cell>
          <cell r="L353" t="str">
            <v xml:space="preserve"> </v>
          </cell>
          <cell r="M353" t="str">
            <v xml:space="preserve"> </v>
          </cell>
          <cell r="N353" t="str">
            <v xml:space="preserve"> </v>
          </cell>
          <cell r="O353" t="str">
            <v xml:space="preserve"> </v>
          </cell>
          <cell r="P353" t="str">
            <v xml:space="preserve"> </v>
          </cell>
          <cell r="Q353" t="str">
            <v xml:space="preserve"> </v>
          </cell>
          <cell r="R353" t="str">
            <v xml:space="preserve"> </v>
          </cell>
          <cell r="S353" t="str">
            <v xml:space="preserve"> </v>
          </cell>
          <cell r="T353" t="str">
            <v xml:space="preserve"> </v>
          </cell>
          <cell r="U353" t="str">
            <v xml:space="preserve"> </v>
          </cell>
          <cell r="V353" t="str">
            <v xml:space="preserve"> </v>
          </cell>
        </row>
        <row r="354">
          <cell r="D354" t="str">
            <v xml:space="preserve"> </v>
          </cell>
          <cell r="E354" t="str">
            <v xml:space="preserve"> </v>
          </cell>
          <cell r="F354" t="str">
            <v xml:space="preserve"> 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 t="str">
            <v xml:space="preserve"> </v>
          </cell>
          <cell r="P354" t="str">
            <v xml:space="preserve"> </v>
          </cell>
          <cell r="Q354" t="str">
            <v xml:space="preserve"> </v>
          </cell>
          <cell r="R354" t="str">
            <v xml:space="preserve"> </v>
          </cell>
          <cell r="S354" t="str">
            <v xml:space="preserve"> </v>
          </cell>
          <cell r="T354" t="str">
            <v xml:space="preserve"> </v>
          </cell>
          <cell r="U354" t="str">
            <v xml:space="preserve"> </v>
          </cell>
          <cell r="V354" t="str">
            <v xml:space="preserve"> 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-438300</v>
          </cell>
          <cell r="T356">
            <v>0</v>
          </cell>
          <cell r="U356">
            <v>0</v>
          </cell>
          <cell r="V356">
            <v>0</v>
          </cell>
        </row>
        <row r="359">
          <cell r="D359" t="str">
            <v>Q113</v>
          </cell>
          <cell r="E359" t="str">
            <v>Q213</v>
          </cell>
          <cell r="F359" t="str">
            <v>Q313</v>
          </cell>
          <cell r="G359" t="str">
            <v>Q413</v>
          </cell>
          <cell r="H359">
            <v>2013</v>
          </cell>
          <cell r="I359" t="str">
            <v>Q114</v>
          </cell>
          <cell r="J359" t="str">
            <v>Q214</v>
          </cell>
          <cell r="K359" t="str">
            <v>Q314</v>
          </cell>
          <cell r="L359" t="str">
            <v>Q414</v>
          </cell>
          <cell r="M359">
            <v>2014</v>
          </cell>
          <cell r="N359" t="str">
            <v>Q115</v>
          </cell>
          <cell r="O359" t="str">
            <v>Q215</v>
          </cell>
          <cell r="P359" t="str">
            <v>Q315</v>
          </cell>
          <cell r="Q359" t="str">
            <v>Q415</v>
          </cell>
          <cell r="R359">
            <v>2015</v>
          </cell>
          <cell r="S359" t="str">
            <v>Q116</v>
          </cell>
          <cell r="T359" t="str">
            <v>Q216</v>
          </cell>
          <cell r="U359" t="str">
            <v>Q316</v>
          </cell>
          <cell r="V359" t="str">
            <v>Q416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D369">
            <v>206847.69</v>
          </cell>
          <cell r="E369">
            <v>522.69000000000005</v>
          </cell>
          <cell r="F369">
            <v>0</v>
          </cell>
          <cell r="G369">
            <v>0</v>
          </cell>
          <cell r="H369">
            <v>51842.595000000001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D370">
            <v>4159289.1975000002</v>
          </cell>
          <cell r="E370">
            <v>3925150.4475000002</v>
          </cell>
          <cell r="F370">
            <v>3642569.1975000002</v>
          </cell>
          <cell r="G370">
            <v>3359987.9475000002</v>
          </cell>
          <cell r="H370">
            <v>3771749.1975000002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D371">
            <v>7068028.2422000002</v>
          </cell>
          <cell r="E371">
            <v>6802188.1421999997</v>
          </cell>
          <cell r="F371">
            <v>6481346.6421999997</v>
          </cell>
          <cell r="G371">
            <v>6160505.1421999997</v>
          </cell>
          <cell r="H371">
            <v>6628017.0422</v>
          </cell>
          <cell r="I371">
            <v>6160505.1421999997</v>
          </cell>
          <cell r="J371">
            <v>5943616.2882000003</v>
          </cell>
          <cell r="K371">
            <v>5726727.4342</v>
          </cell>
          <cell r="L371">
            <v>5509838.5801999997</v>
          </cell>
          <cell r="M371">
            <v>5835171.8611999992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D373">
            <v>11199690</v>
          </cell>
          <cell r="E373">
            <v>11199690</v>
          </cell>
          <cell r="F373">
            <v>11199690</v>
          </cell>
          <cell r="G373">
            <v>11199690</v>
          </cell>
          <cell r="H373">
            <v>11199690</v>
          </cell>
          <cell r="I373">
            <v>11199690</v>
          </cell>
          <cell r="J373">
            <v>11199690</v>
          </cell>
          <cell r="K373">
            <v>11199690</v>
          </cell>
          <cell r="L373">
            <v>11199690</v>
          </cell>
          <cell r="M373">
            <v>11199690</v>
          </cell>
          <cell r="N373">
            <v>11199690</v>
          </cell>
          <cell r="O373">
            <v>11199690</v>
          </cell>
          <cell r="P373">
            <v>11199690</v>
          </cell>
          <cell r="Q373">
            <v>11199690</v>
          </cell>
          <cell r="R373">
            <v>11199690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D374">
            <v>8232895.1399999997</v>
          </cell>
          <cell r="E374">
            <v>7940285.1399999997</v>
          </cell>
          <cell r="F374">
            <v>7587135.1399999997</v>
          </cell>
          <cell r="G374">
            <v>7233985.1399999997</v>
          </cell>
          <cell r="H374">
            <v>7748575.1399999997</v>
          </cell>
          <cell r="I374">
            <v>7233985.1399999997</v>
          </cell>
          <cell r="J374">
            <v>6995255.7400000002</v>
          </cell>
          <cell r="K374">
            <v>6756526.3399999999</v>
          </cell>
          <cell r="L374">
            <v>6517796.9399999995</v>
          </cell>
          <cell r="M374">
            <v>6875891.0399999991</v>
          </cell>
          <cell r="N374">
            <v>6517796.9399999995</v>
          </cell>
          <cell r="O374">
            <v>6406867.4799999995</v>
          </cell>
          <cell r="P374">
            <v>6295938.0199999996</v>
          </cell>
          <cell r="Q374">
            <v>6185008.5599999996</v>
          </cell>
          <cell r="R374">
            <v>6351402.7499999991</v>
          </cell>
          <cell r="S374">
            <v>5595752.5599999996</v>
          </cell>
          <cell r="T374">
            <v>5006496.5599999996</v>
          </cell>
          <cell r="U374">
            <v>4417240.5599999996</v>
          </cell>
          <cell r="V374">
            <v>3827984.56</v>
          </cell>
        </row>
        <row r="375">
          <cell r="D375">
            <v>8474653.2000000011</v>
          </cell>
          <cell r="E375">
            <v>8197413.2000000002</v>
          </cell>
          <cell r="F375">
            <v>7862813.2000000002</v>
          </cell>
          <cell r="G375">
            <v>7528213.2000000002</v>
          </cell>
          <cell r="H375">
            <v>8015773.2000000002</v>
          </cell>
          <cell r="I375">
            <v>7528213.2000000002</v>
          </cell>
          <cell r="J375">
            <v>7302023.6000000006</v>
          </cell>
          <cell r="K375">
            <v>7075834</v>
          </cell>
          <cell r="L375">
            <v>6849644.4000000004</v>
          </cell>
          <cell r="M375">
            <v>7188928.8000000007</v>
          </cell>
          <cell r="N375">
            <v>6849644.4000000004</v>
          </cell>
          <cell r="O375">
            <v>6744541.7600000007</v>
          </cell>
          <cell r="P375">
            <v>6639439.1200000001</v>
          </cell>
          <cell r="Q375">
            <v>6534336.4800000004</v>
          </cell>
          <cell r="R375">
            <v>6691990.4400000004</v>
          </cell>
          <cell r="S375">
            <v>5976032.4800000004</v>
          </cell>
          <cell r="T375">
            <v>5417728.4800000004</v>
          </cell>
          <cell r="U375">
            <v>4859424.4800000004</v>
          </cell>
          <cell r="V375">
            <v>4301120.4800000004</v>
          </cell>
        </row>
        <row r="376">
          <cell r="D376">
            <v>6562254.6800000006</v>
          </cell>
          <cell r="E376">
            <v>6313724.6800000006</v>
          </cell>
          <cell r="F376">
            <v>6014426</v>
          </cell>
          <cell r="G376">
            <v>5714476</v>
          </cell>
          <cell r="H376">
            <v>6151220.3399999999</v>
          </cell>
          <cell r="I376">
            <v>5714476</v>
          </cell>
          <cell r="J376">
            <v>5511932.6200000001</v>
          </cell>
          <cell r="K376">
            <v>5309406.38</v>
          </cell>
          <cell r="L376">
            <v>5106880.1400000006</v>
          </cell>
          <cell r="M376">
            <v>5410673.7850000001</v>
          </cell>
          <cell r="N376">
            <v>5106880.1400000006</v>
          </cell>
          <cell r="O376">
            <v>5012661.5600000005</v>
          </cell>
          <cell r="P376">
            <v>4918460.12</v>
          </cell>
          <cell r="Q376">
            <v>4824258.68</v>
          </cell>
          <cell r="R376">
            <v>4965565.125</v>
          </cell>
          <cell r="S376">
            <v>4325484.68</v>
          </cell>
          <cell r="T376">
            <v>3826710.68</v>
          </cell>
          <cell r="U376">
            <v>3327936.68</v>
          </cell>
          <cell r="V376">
            <v>2829162.68</v>
          </cell>
        </row>
        <row r="377">
          <cell r="D377" t="str">
            <v xml:space="preserve"> </v>
          </cell>
          <cell r="E377" t="str">
            <v xml:space="preserve"> </v>
          </cell>
          <cell r="F377" t="str">
            <v xml:space="preserve"> </v>
          </cell>
          <cell r="G377" t="str">
            <v xml:space="preserve"> </v>
          </cell>
          <cell r="H377" t="str">
            <v xml:space="preserve"> </v>
          </cell>
          <cell r="I377" t="str">
            <v xml:space="preserve">  </v>
          </cell>
          <cell r="J377" t="str">
            <v xml:space="preserve"> </v>
          </cell>
          <cell r="K377" t="str">
            <v xml:space="preserve">  </v>
          </cell>
          <cell r="L377" t="str">
            <v xml:space="preserve"> </v>
          </cell>
          <cell r="M377" t="str">
            <v xml:space="preserve"> </v>
          </cell>
          <cell r="N377" t="str">
            <v xml:space="preserve">  </v>
          </cell>
          <cell r="O377" t="str">
            <v xml:space="preserve"> </v>
          </cell>
          <cell r="P377" t="str">
            <v xml:space="preserve">  </v>
          </cell>
          <cell r="Q377" t="str">
            <v xml:space="preserve"> </v>
          </cell>
          <cell r="R377" t="str">
            <v xml:space="preserve"> </v>
          </cell>
          <cell r="S377" t="str">
            <v xml:space="preserve">  </v>
          </cell>
          <cell r="T377" t="str">
            <v xml:space="preserve"> </v>
          </cell>
          <cell r="U377" t="str">
            <v xml:space="preserve"> </v>
          </cell>
          <cell r="V377" t="str">
            <v xml:space="preserve"> </v>
          </cell>
        </row>
        <row r="378">
          <cell r="D378" t="str">
            <v xml:space="preserve"> </v>
          </cell>
          <cell r="E378" t="str">
            <v xml:space="preserve"> </v>
          </cell>
          <cell r="F378" t="str">
            <v xml:space="preserve">  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 </v>
          </cell>
          <cell r="M378" t="str">
            <v xml:space="preserve"> </v>
          </cell>
          <cell r="N378" t="str">
            <v xml:space="preserve"> </v>
          </cell>
          <cell r="O378" t="str">
            <v xml:space="preserve"> </v>
          </cell>
          <cell r="P378" t="str">
            <v xml:space="preserve">  </v>
          </cell>
          <cell r="Q378" t="str">
            <v xml:space="preserve"> </v>
          </cell>
          <cell r="R378" t="str">
            <v xml:space="preserve"> </v>
          </cell>
          <cell r="S378" t="str">
            <v xml:space="preserve"> </v>
          </cell>
          <cell r="T378" t="str">
            <v xml:space="preserve">  </v>
          </cell>
          <cell r="U378" t="str">
            <v xml:space="preserve"> </v>
          </cell>
          <cell r="V378" t="str">
            <v xml:space="preserve"> </v>
          </cell>
        </row>
        <row r="379">
          <cell r="D379" t="str">
            <v xml:space="preserve"> </v>
          </cell>
          <cell r="E379" t="str">
            <v xml:space="preserve"> </v>
          </cell>
          <cell r="F379" t="str">
            <v xml:space="preserve"> </v>
          </cell>
          <cell r="G379" t="str">
            <v xml:space="preserve">  </v>
          </cell>
          <cell r="H379" t="str">
            <v xml:space="preserve"> </v>
          </cell>
          <cell r="I379" t="str">
            <v xml:space="preserve"> </v>
          </cell>
          <cell r="J379" t="str">
            <v xml:space="preserve"> </v>
          </cell>
          <cell r="K379" t="str">
            <v xml:space="preserve"> </v>
          </cell>
          <cell r="L379" t="str">
            <v xml:space="preserve">  </v>
          </cell>
          <cell r="M379" t="str">
            <v xml:space="preserve"> </v>
          </cell>
          <cell r="N379" t="str">
            <v xml:space="preserve"> </v>
          </cell>
          <cell r="O379" t="str">
            <v xml:space="preserve"> </v>
          </cell>
          <cell r="P379" t="str">
            <v xml:space="preserve">  </v>
          </cell>
          <cell r="Q379" t="str">
            <v xml:space="preserve"> </v>
          </cell>
          <cell r="R379" t="str">
            <v xml:space="preserve"> </v>
          </cell>
          <cell r="S379" t="str">
            <v xml:space="preserve"> </v>
          </cell>
          <cell r="T379" t="str">
            <v xml:space="preserve"> </v>
          </cell>
          <cell r="U379" t="str">
            <v xml:space="preserve">  </v>
          </cell>
          <cell r="V379" t="str">
            <v xml:space="preserve"> </v>
          </cell>
        </row>
        <row r="380">
          <cell r="D380" t="str">
            <v xml:space="preserve"> </v>
          </cell>
          <cell r="E380" t="str">
            <v xml:space="preserve"> </v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 xml:space="preserve"> </v>
          </cell>
          <cell r="J380" t="str">
            <v xml:space="preserve"> </v>
          </cell>
          <cell r="K380" t="str">
            <v xml:space="preserve"> </v>
          </cell>
          <cell r="L380" t="str">
            <v xml:space="preserve">  </v>
          </cell>
          <cell r="M380" t="str">
            <v xml:space="preserve"> </v>
          </cell>
          <cell r="N380" t="str">
            <v xml:space="preserve"> </v>
          </cell>
          <cell r="O380" t="str">
            <v xml:space="preserve"> </v>
          </cell>
          <cell r="P380" t="str">
            <v xml:space="preserve">  </v>
          </cell>
          <cell r="Q380" t="str">
            <v xml:space="preserve"> </v>
          </cell>
          <cell r="R380" t="str">
            <v xml:space="preserve"> </v>
          </cell>
          <cell r="S380" t="str">
            <v xml:space="preserve"> </v>
          </cell>
          <cell r="T380" t="str">
            <v xml:space="preserve"> </v>
          </cell>
          <cell r="U380" t="str">
            <v xml:space="preserve"> </v>
          </cell>
          <cell r="V380" t="str">
            <v xml:space="preserve"> </v>
          </cell>
        </row>
        <row r="382">
          <cell r="D382">
            <v>45903658.149700001</v>
          </cell>
          <cell r="E382">
            <v>44378974.299699999</v>
          </cell>
          <cell r="F382">
            <v>42787980.179700002</v>
          </cell>
          <cell r="G382">
            <v>41196857.429700002</v>
          </cell>
          <cell r="H382">
            <v>43566867.514699996</v>
          </cell>
          <cell r="I382">
            <v>37836869.482199997</v>
          </cell>
          <cell r="J382">
            <v>36952518.248199999</v>
          </cell>
          <cell r="K382">
            <v>36068184.154200003</v>
          </cell>
          <cell r="L382">
            <v>35183850.060199998</v>
          </cell>
          <cell r="M382">
            <v>36510355.486199997</v>
          </cell>
          <cell r="N382">
            <v>29674011.479999997</v>
          </cell>
          <cell r="O382">
            <v>29363760.800000004</v>
          </cell>
          <cell r="P382">
            <v>29053527.260000002</v>
          </cell>
          <cell r="Q382">
            <v>28743293.719999999</v>
          </cell>
          <cell r="R382">
            <v>29208648.315000001</v>
          </cell>
          <cell r="S382">
            <v>15897269.719999999</v>
          </cell>
          <cell r="T382">
            <v>14250935.719999999</v>
          </cell>
          <cell r="U382">
            <v>12604601.719999999</v>
          </cell>
          <cell r="V382">
            <v>10958267.720000001</v>
          </cell>
        </row>
        <row r="384">
          <cell r="D384">
            <v>22</v>
          </cell>
          <cell r="E384">
            <v>22</v>
          </cell>
          <cell r="F384">
            <v>22</v>
          </cell>
          <cell r="G384">
            <v>22</v>
          </cell>
          <cell r="H384">
            <v>22</v>
          </cell>
          <cell r="I384">
            <v>22.25</v>
          </cell>
          <cell r="J384">
            <v>22.25</v>
          </cell>
          <cell r="K384">
            <v>22.25</v>
          </cell>
          <cell r="L384">
            <v>22.25</v>
          </cell>
          <cell r="M384">
            <v>22.25</v>
          </cell>
          <cell r="N384">
            <v>22.5</v>
          </cell>
          <cell r="O384">
            <v>22.5</v>
          </cell>
          <cell r="P384">
            <v>22.5</v>
          </cell>
          <cell r="Q384">
            <v>22.5</v>
          </cell>
          <cell r="R384">
            <v>22.5</v>
          </cell>
          <cell r="S384">
            <v>22.75</v>
          </cell>
          <cell r="T384">
            <v>22.75</v>
          </cell>
          <cell r="U384">
            <v>22.75</v>
          </cell>
          <cell r="V384">
            <v>22.75</v>
          </cell>
        </row>
        <row r="386">
          <cell r="D386">
            <v>2086529.9158954546</v>
          </cell>
          <cell r="E386">
            <v>2017226.1045318181</v>
          </cell>
          <cell r="F386">
            <v>1944908.1899863638</v>
          </cell>
          <cell r="G386">
            <v>1872584.4286227273</v>
          </cell>
          <cell r="H386">
            <v>1980312.159759091</v>
          </cell>
          <cell r="I386">
            <v>1700533.4598741571</v>
          </cell>
          <cell r="J386">
            <v>1660787.3369977528</v>
          </cell>
          <cell r="K386">
            <v>1621041.9844584272</v>
          </cell>
          <cell r="L386">
            <v>1581296.6319191011</v>
          </cell>
          <cell r="M386">
            <v>1640914.8533123594</v>
          </cell>
          <cell r="N386">
            <v>1318844.9546666665</v>
          </cell>
          <cell r="O386">
            <v>1305056.0355555557</v>
          </cell>
          <cell r="P386">
            <v>1291267.8782222222</v>
          </cell>
          <cell r="Q386">
            <v>1277479.7208888889</v>
          </cell>
          <cell r="R386">
            <v>1298162.1473333333</v>
          </cell>
          <cell r="S386">
            <v>698781.08659340651</v>
          </cell>
          <cell r="T386">
            <v>626414.75692307681</v>
          </cell>
          <cell r="U386">
            <v>554048.42725274723</v>
          </cell>
          <cell r="V386">
            <v>481682.0975824176</v>
          </cell>
        </row>
        <row r="388">
          <cell r="D388">
            <v>2812008</v>
          </cell>
          <cell r="E388">
            <v>2724508</v>
          </cell>
          <cell r="F388">
            <v>2637008</v>
          </cell>
          <cell r="G388">
            <v>2549508</v>
          </cell>
          <cell r="H388">
            <v>2680758</v>
          </cell>
          <cell r="I388">
            <v>2341427</v>
          </cell>
          <cell r="J388">
            <v>2294120</v>
          </cell>
          <cell r="K388">
            <v>2246814</v>
          </cell>
          <cell r="L388">
            <v>2199508</v>
          </cell>
          <cell r="M388">
            <v>2270467.25</v>
          </cell>
          <cell r="N388">
            <v>1898979</v>
          </cell>
          <cell r="O388">
            <v>1882488</v>
          </cell>
          <cell r="P388">
            <v>1865998</v>
          </cell>
          <cell r="Q388">
            <v>1849508</v>
          </cell>
          <cell r="R388">
            <v>1874243.25</v>
          </cell>
          <cell r="S388">
            <v>1323708</v>
          </cell>
          <cell r="T388">
            <v>1236208</v>
          </cell>
          <cell r="U388">
            <v>1148708</v>
          </cell>
          <cell r="V388">
            <v>1061208</v>
          </cell>
        </row>
        <row r="390">
          <cell r="D390">
            <v>725478.08410454541</v>
          </cell>
          <cell r="E390">
            <v>707281.89546818193</v>
          </cell>
          <cell r="F390">
            <v>692099.81001363625</v>
          </cell>
          <cell r="G390">
            <v>676923.57137727272</v>
          </cell>
          <cell r="H390">
            <v>700445.84024090902</v>
          </cell>
          <cell r="I390">
            <v>640893.5401258429</v>
          </cell>
          <cell r="J390">
            <v>633332.66300224722</v>
          </cell>
          <cell r="K390">
            <v>625772.01554157282</v>
          </cell>
          <cell r="L390">
            <v>618211.36808089889</v>
          </cell>
          <cell r="M390">
            <v>629552.39668764058</v>
          </cell>
          <cell r="N390">
            <v>580134.04533333355</v>
          </cell>
          <cell r="O390">
            <v>577431.96444444428</v>
          </cell>
          <cell r="P390">
            <v>574730.12177777779</v>
          </cell>
          <cell r="Q390">
            <v>572028.27911111107</v>
          </cell>
          <cell r="R390">
            <v>576081.10266666673</v>
          </cell>
          <cell r="S390">
            <v>624926.91340659349</v>
          </cell>
          <cell r="T390">
            <v>609793.24307692319</v>
          </cell>
          <cell r="U390">
            <v>594659.57274725277</v>
          </cell>
          <cell r="V390">
            <v>579525.90241758246</v>
          </cell>
        </row>
        <row r="395">
          <cell r="D395" t="str">
            <v>Q113</v>
          </cell>
          <cell r="E395" t="str">
            <v>Q213</v>
          </cell>
          <cell r="F395" t="str">
            <v>Q313</v>
          </cell>
          <cell r="G395" t="str">
            <v>Q413</v>
          </cell>
          <cell r="H395">
            <v>2013</v>
          </cell>
          <cell r="I395" t="str">
            <v>Q114</v>
          </cell>
          <cell r="J395" t="str">
            <v>Q214</v>
          </cell>
          <cell r="K395" t="str">
            <v>Q314</v>
          </cell>
          <cell r="L395" t="str">
            <v>Q414</v>
          </cell>
          <cell r="M395">
            <v>2014</v>
          </cell>
          <cell r="N395" t="str">
            <v>Q115</v>
          </cell>
          <cell r="O395" t="str">
            <v>Q215</v>
          </cell>
          <cell r="P395" t="str">
            <v>Q315</v>
          </cell>
          <cell r="Q395" t="str">
            <v>Q415</v>
          </cell>
          <cell r="R395">
            <v>2015</v>
          </cell>
          <cell r="S395" t="str">
            <v>Q116</v>
          </cell>
          <cell r="T395" t="str">
            <v>Q216</v>
          </cell>
          <cell r="U395" t="str">
            <v>Q316</v>
          </cell>
          <cell r="V395" t="str">
            <v>Q416</v>
          </cell>
        </row>
        <row r="397">
          <cell r="D397">
            <v>24443808.375</v>
          </cell>
          <cell r="E397">
            <v>24489298.207772546</v>
          </cell>
          <cell r="F397">
            <v>24537991.823022023</v>
          </cell>
          <cell r="G397">
            <v>25988369.751916565</v>
          </cell>
          <cell r="H397">
            <v>99459468.157711118</v>
          </cell>
          <cell r="I397">
            <v>26038389.483718455</v>
          </cell>
          <cell r="J397">
            <v>26110413.552282915</v>
          </cell>
          <cell r="K397">
            <v>26187729.939136859</v>
          </cell>
          <cell r="L397">
            <v>27648043.578223564</v>
          </cell>
          <cell r="M397">
            <v>105984576.5533618</v>
          </cell>
          <cell r="N397">
            <v>27694706.47238123</v>
          </cell>
          <cell r="O397">
            <v>27790407.796294004</v>
          </cell>
          <cell r="P397">
            <v>27875109.986943748</v>
          </cell>
          <cell r="Q397">
            <v>29347228.198128864</v>
          </cell>
          <cell r="R397">
            <v>112707452.45374785</v>
          </cell>
          <cell r="S397">
            <v>29391847.130230524</v>
          </cell>
          <cell r="T397">
            <v>29450646.146171834</v>
          </cell>
          <cell r="U397">
            <v>29556161.412665632</v>
          </cell>
          <cell r="V397">
            <v>31059823.448707633</v>
          </cell>
        </row>
        <row r="399">
          <cell r="D399">
            <v>0.14119999999999999</v>
          </cell>
          <cell r="E399">
            <v>0.14119999999999999</v>
          </cell>
          <cell r="F399">
            <v>0.14119999999999999</v>
          </cell>
          <cell r="G399">
            <v>0.14119999999999999</v>
          </cell>
          <cell r="H399">
            <v>0.14119999999999999</v>
          </cell>
          <cell r="I399">
            <v>0.14119999999999999</v>
          </cell>
          <cell r="J399">
            <v>0.14119999999999999</v>
          </cell>
          <cell r="K399">
            <v>0.14119999999999999</v>
          </cell>
          <cell r="L399">
            <v>0.14119999999999999</v>
          </cell>
          <cell r="M399">
            <v>0.14119999999999999</v>
          </cell>
          <cell r="N399">
            <v>0.14119999999999999</v>
          </cell>
          <cell r="O399">
            <v>0.14119999999999999</v>
          </cell>
          <cell r="P399">
            <v>0.14119999999999999</v>
          </cell>
          <cell r="Q399">
            <v>0.14119999999999999</v>
          </cell>
          <cell r="R399">
            <v>0.14119999999999999</v>
          </cell>
          <cell r="S399">
            <v>0.14119999999999999</v>
          </cell>
          <cell r="T399">
            <v>0.14119999999999999</v>
          </cell>
          <cell r="U399">
            <v>0.14119999999999999</v>
          </cell>
          <cell r="V399">
            <v>0.14119999999999999</v>
          </cell>
        </row>
        <row r="401">
          <cell r="D401">
            <v>3451465.7425499996</v>
          </cell>
          <cell r="E401">
            <v>3457888.9069374832</v>
          </cell>
          <cell r="F401">
            <v>3464764.4454107094</v>
          </cell>
          <cell r="G401">
            <v>3669557.808970619</v>
          </cell>
          <cell r="H401">
            <v>14043676.903868809</v>
          </cell>
          <cell r="I401">
            <v>3676620.5951010454</v>
          </cell>
          <cell r="J401">
            <v>3686790.3935823473</v>
          </cell>
          <cell r="K401">
            <v>3697707.4674061243</v>
          </cell>
          <cell r="L401">
            <v>3903903.753245167</v>
          </cell>
          <cell r="M401">
            <v>14965022.209334686</v>
          </cell>
          <cell r="N401">
            <v>3910492.5539002297</v>
          </cell>
          <cell r="O401">
            <v>3924005.5808367133</v>
          </cell>
          <cell r="P401">
            <v>3935965.5301564569</v>
          </cell>
          <cell r="Q401">
            <v>4143828.6215757956</v>
          </cell>
          <cell r="R401">
            <v>15914292.286469197</v>
          </cell>
          <cell r="S401">
            <v>4150128.8147885497</v>
          </cell>
          <cell r="T401">
            <v>4158431.2358394628</v>
          </cell>
          <cell r="U401">
            <v>4173329.9914683867</v>
          </cell>
          <cell r="V401">
            <v>4385647.0709575173</v>
          </cell>
        </row>
        <row r="404">
          <cell r="D404">
            <v>22</v>
          </cell>
          <cell r="E404">
            <v>22</v>
          </cell>
          <cell r="F404">
            <v>22</v>
          </cell>
          <cell r="G404">
            <v>22</v>
          </cell>
          <cell r="H404">
            <v>22</v>
          </cell>
          <cell r="I404">
            <v>22.25</v>
          </cell>
          <cell r="J404">
            <v>22.25</v>
          </cell>
          <cell r="K404">
            <v>22.25</v>
          </cell>
          <cell r="L404">
            <v>22.25</v>
          </cell>
          <cell r="M404">
            <v>22.25</v>
          </cell>
          <cell r="N404">
            <v>22.5</v>
          </cell>
          <cell r="O404">
            <v>22.5</v>
          </cell>
          <cell r="P404">
            <v>22.5</v>
          </cell>
          <cell r="Q404">
            <v>22.5</v>
          </cell>
          <cell r="R404">
            <v>22.5</v>
          </cell>
          <cell r="S404">
            <v>22.75</v>
          </cell>
          <cell r="T404">
            <v>22.75</v>
          </cell>
          <cell r="U404">
            <v>22.75</v>
          </cell>
          <cell r="V404">
            <v>22.75</v>
          </cell>
        </row>
        <row r="406">
          <cell r="D406">
            <v>0.05</v>
          </cell>
          <cell r="E406">
            <v>0.05</v>
          </cell>
          <cell r="F406">
            <v>0.05</v>
          </cell>
          <cell r="G406">
            <v>0.05</v>
          </cell>
          <cell r="H406">
            <v>0.05</v>
          </cell>
          <cell r="I406">
            <v>0.05</v>
          </cell>
          <cell r="J406">
            <v>0.05</v>
          </cell>
          <cell r="K406">
            <v>0.05</v>
          </cell>
          <cell r="L406">
            <v>0.05</v>
          </cell>
          <cell r="M406">
            <v>0.05</v>
          </cell>
          <cell r="N406">
            <v>0.05</v>
          </cell>
          <cell r="O406">
            <v>0.05</v>
          </cell>
          <cell r="P406">
            <v>0.05</v>
          </cell>
          <cell r="Q406">
            <v>0.05</v>
          </cell>
          <cell r="R406">
            <v>0.05</v>
          </cell>
          <cell r="S406">
            <v>0.05</v>
          </cell>
          <cell r="T406">
            <v>0.05</v>
          </cell>
          <cell r="U406">
            <v>0.05</v>
          </cell>
          <cell r="V406">
            <v>0.05</v>
          </cell>
        </row>
        <row r="408">
          <cell r="D408">
            <v>20.9</v>
          </cell>
          <cell r="E408">
            <v>20.9</v>
          </cell>
          <cell r="F408">
            <v>20.9</v>
          </cell>
          <cell r="G408">
            <v>20.9</v>
          </cell>
          <cell r="H408">
            <v>20.9</v>
          </cell>
          <cell r="I408">
            <v>21.137499999999999</v>
          </cell>
          <cell r="J408">
            <v>21.137499999999999</v>
          </cell>
          <cell r="K408">
            <v>21.137499999999999</v>
          </cell>
          <cell r="L408">
            <v>21.137499999999999</v>
          </cell>
          <cell r="M408">
            <v>21.137499999999999</v>
          </cell>
          <cell r="N408">
            <v>21.375</v>
          </cell>
          <cell r="O408">
            <v>21.375</v>
          </cell>
          <cell r="P408">
            <v>21.375</v>
          </cell>
          <cell r="Q408">
            <v>21.375</v>
          </cell>
          <cell r="R408">
            <v>21.375</v>
          </cell>
          <cell r="S408">
            <v>21.612500000000001</v>
          </cell>
          <cell r="T408">
            <v>21.612500000000001</v>
          </cell>
          <cell r="U408">
            <v>21.612500000000001</v>
          </cell>
          <cell r="V408">
            <v>21.612500000000001</v>
          </cell>
        </row>
        <row r="411">
          <cell r="D411">
            <v>165141.90155741625</v>
          </cell>
          <cell r="E411">
            <v>165449.22999700878</v>
          </cell>
          <cell r="F411">
            <v>165778.20312969902</v>
          </cell>
          <cell r="G411">
            <v>175576.92865888131</v>
          </cell>
          <cell r="H411">
            <v>671946.26334300532</v>
          </cell>
          <cell r="I411">
            <v>173938.2895376012</v>
          </cell>
          <cell r="J411">
            <v>174419.41542672252</v>
          </cell>
          <cell r="K411">
            <v>174935.89437758128</v>
          </cell>
          <cell r="L411">
            <v>184690.89311627048</v>
          </cell>
          <cell r="M411">
            <v>707984.4924581754</v>
          </cell>
          <cell r="N411">
            <v>182947.02006550782</v>
          </cell>
          <cell r="O411">
            <v>183579.20846019711</v>
          </cell>
          <cell r="P411">
            <v>184138.73825293366</v>
          </cell>
          <cell r="Q411">
            <v>193863.32732518343</v>
          </cell>
          <cell r="R411">
            <v>744528.29410382197</v>
          </cell>
          <cell r="S411">
            <v>192024.46800641061</v>
          </cell>
          <cell r="T411">
            <v>192408.61704289011</v>
          </cell>
          <cell r="U411">
            <v>193097.97531374838</v>
          </cell>
          <cell r="V411">
            <v>202921.78465968848</v>
          </cell>
        </row>
        <row r="415">
          <cell r="D415" t="str">
            <v>Q113</v>
          </cell>
          <cell r="E415" t="str">
            <v>Q213</v>
          </cell>
          <cell r="F415" t="str">
            <v>Q313</v>
          </cell>
          <cell r="G415" t="str">
            <v>Q413</v>
          </cell>
          <cell r="H415">
            <v>2013</v>
          </cell>
          <cell r="I415" t="str">
            <v>Q114</v>
          </cell>
          <cell r="J415" t="str">
            <v>Q214</v>
          </cell>
          <cell r="K415" t="str">
            <v>Q314</v>
          </cell>
          <cell r="L415" t="str">
            <v>Q414</v>
          </cell>
          <cell r="M415">
            <v>2014</v>
          </cell>
          <cell r="N415" t="str">
            <v>Q115</v>
          </cell>
          <cell r="O415" t="str">
            <v>Q215</v>
          </cell>
          <cell r="P415" t="str">
            <v>Q315</v>
          </cell>
          <cell r="Q415" t="str">
            <v>Q415</v>
          </cell>
          <cell r="R415">
            <v>2015</v>
          </cell>
          <cell r="S415" t="str">
            <v>Q116</v>
          </cell>
          <cell r="T415" t="str">
            <v>Q216</v>
          </cell>
          <cell r="U415" t="str">
            <v>Q316</v>
          </cell>
          <cell r="V415" t="str">
            <v>Q416</v>
          </cell>
        </row>
        <row r="417">
          <cell r="D417">
            <v>152570</v>
          </cell>
          <cell r="E417">
            <v>152570</v>
          </cell>
          <cell r="F417">
            <v>152570</v>
          </cell>
          <cell r="G417">
            <v>152570</v>
          </cell>
          <cell r="H417">
            <v>610280</v>
          </cell>
          <cell r="I417">
            <v>154303.75</v>
          </cell>
          <cell r="J417">
            <v>154303.75</v>
          </cell>
          <cell r="K417">
            <v>154303.75</v>
          </cell>
          <cell r="L417">
            <v>154303.75</v>
          </cell>
          <cell r="M417">
            <v>617215</v>
          </cell>
          <cell r="N417">
            <v>156037.5</v>
          </cell>
          <cell r="O417">
            <v>156037.5</v>
          </cell>
          <cell r="P417">
            <v>156037.5</v>
          </cell>
          <cell r="Q417">
            <v>156037.5</v>
          </cell>
          <cell r="R417">
            <v>624150</v>
          </cell>
          <cell r="S417">
            <v>157771.25</v>
          </cell>
          <cell r="T417">
            <v>157771.25</v>
          </cell>
          <cell r="U417">
            <v>157771.25</v>
          </cell>
          <cell r="V417">
            <v>157771.25</v>
          </cell>
        </row>
        <row r="420">
          <cell r="D420">
            <v>22</v>
          </cell>
          <cell r="E420">
            <v>22</v>
          </cell>
          <cell r="F420">
            <v>22</v>
          </cell>
          <cell r="G420">
            <v>22</v>
          </cell>
          <cell r="H420">
            <v>22</v>
          </cell>
          <cell r="I420">
            <v>22.25</v>
          </cell>
          <cell r="J420">
            <v>22.25</v>
          </cell>
          <cell r="K420">
            <v>22.25</v>
          </cell>
          <cell r="L420">
            <v>22.25</v>
          </cell>
          <cell r="M420">
            <v>22.25</v>
          </cell>
          <cell r="N420">
            <v>22.5</v>
          </cell>
          <cell r="O420">
            <v>22.5</v>
          </cell>
          <cell r="P420">
            <v>22.5</v>
          </cell>
          <cell r="Q420">
            <v>22.5</v>
          </cell>
          <cell r="R420">
            <v>22.5</v>
          </cell>
          <cell r="S420">
            <v>22.75</v>
          </cell>
          <cell r="T420">
            <v>22.75</v>
          </cell>
          <cell r="U420">
            <v>22.75</v>
          </cell>
          <cell r="V420">
            <v>22.75</v>
          </cell>
        </row>
        <row r="422">
          <cell r="D422">
            <v>0.05</v>
          </cell>
          <cell r="E422">
            <v>0.05</v>
          </cell>
          <cell r="F422">
            <v>0.05</v>
          </cell>
          <cell r="G422">
            <v>0.05</v>
          </cell>
          <cell r="H422">
            <v>0.05</v>
          </cell>
          <cell r="I422">
            <v>0.05</v>
          </cell>
          <cell r="J422">
            <v>0.05</v>
          </cell>
          <cell r="K422">
            <v>0.05</v>
          </cell>
          <cell r="L422">
            <v>0.05</v>
          </cell>
          <cell r="M422">
            <v>0.05</v>
          </cell>
          <cell r="N422">
            <v>0.05</v>
          </cell>
          <cell r="O422">
            <v>0.05</v>
          </cell>
          <cell r="P422">
            <v>0.05</v>
          </cell>
          <cell r="Q422">
            <v>0.05</v>
          </cell>
          <cell r="R422">
            <v>0.05</v>
          </cell>
          <cell r="S422">
            <v>0.05</v>
          </cell>
          <cell r="T422">
            <v>0.05</v>
          </cell>
          <cell r="U422">
            <v>0.05</v>
          </cell>
          <cell r="V422">
            <v>0.05</v>
          </cell>
        </row>
        <row r="424">
          <cell r="D424">
            <v>20.9</v>
          </cell>
          <cell r="E424">
            <v>20.9</v>
          </cell>
          <cell r="F424">
            <v>20.9</v>
          </cell>
          <cell r="G424">
            <v>20.9</v>
          </cell>
          <cell r="H424">
            <v>20.9</v>
          </cell>
          <cell r="I424">
            <v>21.137499999999999</v>
          </cell>
          <cell r="J424">
            <v>21.137499999999999</v>
          </cell>
          <cell r="K424">
            <v>21.137499999999999</v>
          </cell>
          <cell r="L424">
            <v>21.137499999999999</v>
          </cell>
          <cell r="M424">
            <v>21.137499999999999</v>
          </cell>
          <cell r="N424">
            <v>21.375</v>
          </cell>
          <cell r="O424">
            <v>21.375</v>
          </cell>
          <cell r="P424">
            <v>21.375</v>
          </cell>
          <cell r="Q424">
            <v>21.375</v>
          </cell>
          <cell r="R424">
            <v>21.375</v>
          </cell>
          <cell r="S424">
            <v>21.612500000000001</v>
          </cell>
          <cell r="T424">
            <v>21.612500000000001</v>
          </cell>
          <cell r="U424">
            <v>21.612500000000001</v>
          </cell>
          <cell r="V424">
            <v>21.612500000000001</v>
          </cell>
        </row>
        <row r="427">
          <cell r="D427">
            <v>7300</v>
          </cell>
          <cell r="E427">
            <v>7300</v>
          </cell>
          <cell r="F427">
            <v>7300</v>
          </cell>
          <cell r="G427">
            <v>7300</v>
          </cell>
          <cell r="H427">
            <v>29200</v>
          </cell>
          <cell r="I427">
            <v>7300</v>
          </cell>
          <cell r="J427">
            <v>7300</v>
          </cell>
          <cell r="K427">
            <v>7300</v>
          </cell>
          <cell r="L427">
            <v>7300</v>
          </cell>
          <cell r="M427">
            <v>29200</v>
          </cell>
          <cell r="N427">
            <v>7300</v>
          </cell>
          <cell r="O427">
            <v>7300</v>
          </cell>
          <cell r="P427">
            <v>7300</v>
          </cell>
          <cell r="Q427">
            <v>7300</v>
          </cell>
          <cell r="R427">
            <v>29200</v>
          </cell>
          <cell r="S427">
            <v>7300</v>
          </cell>
          <cell r="T427">
            <v>7300</v>
          </cell>
          <cell r="U427">
            <v>7300</v>
          </cell>
          <cell r="V427">
            <v>7300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GRAPHDATA"/>
      <sheetName val="TYPAR"/>
      <sheetName val="SP Sales Var Report"/>
      <sheetName val="FPDE-Var Table"/>
      <sheetName val="FPDE-Fixed Table"/>
      <sheetName val="MPE Table"/>
      <sheetName val="Plant Fixed Table"/>
      <sheetName val="FA.DC Adj"/>
      <sheetName val="Capex Table"/>
      <sheetName val="Inventory Table"/>
      <sheetName val="IDS Table"/>
      <sheetName val="C LTV"/>
      <sheetName val="SP_Sales_Var_Report"/>
      <sheetName val="FPDE-Var_Table"/>
      <sheetName val="FPDE-Fixed_Table"/>
      <sheetName val="MPE_Table"/>
      <sheetName val="Plant_Fixed_Table"/>
      <sheetName val="FA_DC_Adj"/>
      <sheetName val="Capex_Table"/>
      <sheetName val="Inventory_Table"/>
      <sheetName val="IDS_Table"/>
      <sheetName val="1H Waterfall"/>
      <sheetName val="Supply Chain"/>
      <sheetName val="PTOI"/>
      <sheetName val="Selections"/>
      <sheetName val="AP 'S ANALYSIS"/>
      <sheetName val="Data Planting CY2017"/>
      <sheetName val="Supply_Chain"/>
      <sheetName val="1H_Waterfall"/>
      <sheetName val="SWME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hange Tracker"/>
      <sheetName val="Tracking Sheet"/>
      <sheetName val="SAP"/>
      <sheetName val="Sheet7"/>
      <sheetName val="BS Mapping"/>
      <sheetName val="IS Mapping"/>
      <sheetName val="Assets.10"/>
      <sheetName val="Var-Assets.15"/>
      <sheetName val="Liabilities.20"/>
      <sheetName val="Var-Liabilities.25"/>
      <sheetName val="Income.30"/>
      <sheetName val="CashFlow.40"/>
      <sheetName val="Cash.Flow.41"/>
      <sheetName val="Cash.Flow.42"/>
      <sheetName val="Defdebs.50"/>
      <sheetName val="NC_RegAsset_Liab.60 2"/>
      <sheetName val="NC_Reg Assett_Liab.60 "/>
      <sheetName val="Current_RegAsset_Liab.61 2"/>
      <sheetName val="Current_RegAsset_Liab.61"/>
      <sheetName val="Sheet5"/>
      <sheetName val="Other_Current_Assets.80"/>
      <sheetName val="Accrued.90"/>
      <sheetName val="Other_NCurr_Liab.95"/>
      <sheetName val="Tax.100"/>
      <sheetName val="DefTax.105"/>
      <sheetName val="Advances.110"/>
      <sheetName val="Sheet1"/>
      <sheetName val="Sheet2"/>
      <sheetName val="Sheet3"/>
      <sheetName val="Sheet4"/>
      <sheetName val="ST_Debt.120"/>
      <sheetName val="LTD QTR.121"/>
      <sheetName val="LTD YTD.122"/>
      <sheetName val="Depn.130"/>
      <sheetName val="CapRatios.140"/>
      <sheetName val="PropSales.150"/>
      <sheetName val="AR&amp;Allow.162"/>
      <sheetName val="Custs.160"/>
      <sheetName val="TopTen.165"/>
      <sheetName val="Revenues.170"/>
      <sheetName val="Rev.Comparison.175"/>
      <sheetName val="Rev.ComparisonQTD.176"/>
      <sheetName val="Revenue Vs Budget Variances.177"/>
      <sheetName val="Employees.180"/>
      <sheetName val="PP&amp;E QTD.225"/>
      <sheetName val="PP&amp;E YTD.226"/>
      <sheetName val="YE Only --&gt;"/>
      <sheetName val="Leases.240"/>
      <sheetName val="Sheet6"/>
      <sheetName val="ARSTAT.260"/>
      <sheetName val="PPE.220"/>
      <sheetName val="PPE.221"/>
      <sheetName val="Organic Growth.173"/>
      <sheetName val="Uplant.250"/>
      <sheetName val="BExRepositorySheet"/>
    </sheetNames>
    <sheetDataSet>
      <sheetData sheetId="0"/>
      <sheetData sheetId="1"/>
      <sheetData sheetId="2">
        <row r="5">
          <cell r="M5">
            <v>44286</v>
          </cell>
        </row>
      </sheetData>
      <sheetData sheetId="3">
        <row r="1">
          <cell r="D1" t="str">
            <v>MUST HAVE CURRENT PERIOD IN THIS COLUMN</v>
          </cell>
          <cell r="E1" t="str">
            <v>PREVIOUS QTR</v>
          </cell>
        </row>
        <row r="2">
          <cell r="D2" t="str">
            <v>DATE:</v>
          </cell>
          <cell r="E2">
            <v>44307</v>
          </cell>
        </row>
        <row r="14">
          <cell r="C14" t="str">
            <v>Ledger</v>
          </cell>
        </row>
        <row r="15">
          <cell r="C15" t="str">
            <v>Currency type Company code currency</v>
          </cell>
        </row>
        <row r="16">
          <cell r="C16" t="str">
            <v>Amounts in United States Dollar</v>
          </cell>
        </row>
        <row r="17">
          <cell r="C17" t="str">
            <v>Reporting periods</v>
          </cell>
        </row>
        <row r="18">
          <cell r="C18" t="str">
            <v>Comparison periods</v>
          </cell>
        </row>
        <row r="20">
          <cell r="C20" t="str">
            <v>Text for B/S P&amp;L Item</v>
          </cell>
          <cell r="D20" t="str">
            <v>Total of Reporting Period</v>
          </cell>
          <cell r="E20" t="str">
            <v>Total of the Comparison Period</v>
          </cell>
        </row>
        <row r="21">
          <cell r="C21" t="str">
            <v/>
          </cell>
          <cell r="D21">
            <v>-551757312.77999997</v>
          </cell>
          <cell r="E21">
            <v>-152647456.40000001</v>
          </cell>
        </row>
        <row r="22">
          <cell r="C22" t="str">
            <v>OPERATING INCOME</v>
          </cell>
        </row>
        <row r="23">
          <cell r="C23" t="str">
            <v>OPERATING REVENUE</v>
          </cell>
        </row>
        <row r="24">
          <cell r="C24" t="str">
            <v>UTILITY REVENUE</v>
          </cell>
        </row>
        <row r="25">
          <cell r="C25" t="str">
            <v>4111010 Residential Gas Sales - Billed</v>
          </cell>
          <cell r="D25">
            <v>-238424523.19999999</v>
          </cell>
          <cell r="E25">
            <v>-109105134.83</v>
          </cell>
        </row>
        <row r="26">
          <cell r="C26" t="str">
            <v>4111020 Residential Gas Sales - Unbilled</v>
          </cell>
          <cell r="D26">
            <v>24079268.620000001</v>
          </cell>
          <cell r="E26">
            <v>-37517559.310000002</v>
          </cell>
        </row>
        <row r="27">
          <cell r="C27" t="str">
            <v>4112010 Commercial Gas Sales - Billed</v>
          </cell>
          <cell r="D27">
            <v>-45078393.490000002</v>
          </cell>
          <cell r="E27">
            <v>-18022283.969999999</v>
          </cell>
        </row>
        <row r="28">
          <cell r="C28" t="str">
            <v>4112020 Commercial Gas Sales - Unbilled</v>
          </cell>
          <cell r="D28">
            <v>3998298.17</v>
          </cell>
          <cell r="E28">
            <v>-6466538.75</v>
          </cell>
        </row>
        <row r="29">
          <cell r="C29" t="str">
            <v>4113010 Industrial Gas Sales - Billed</v>
          </cell>
          <cell r="D29">
            <v>-2413250.81</v>
          </cell>
          <cell r="E29">
            <v>-2002960.42</v>
          </cell>
        </row>
        <row r="30">
          <cell r="C30" t="str">
            <v>4113020 Industrial Gas Sales - Unbilled</v>
          </cell>
          <cell r="D30">
            <v>1455824.25</v>
          </cell>
          <cell r="E30">
            <v>-1182436.96</v>
          </cell>
        </row>
        <row r="31">
          <cell r="C31" t="str">
            <v>4113110 Regulated Sales for Resale-Gas-Comm-NGV</v>
          </cell>
          <cell r="D31">
            <v>-4774.45</v>
          </cell>
          <cell r="E31">
            <v>-3254.47</v>
          </cell>
        </row>
        <row r="32">
          <cell r="C32" t="str">
            <v>4113115 Regulated Sales for Resale-Gas-Transportation</v>
          </cell>
          <cell r="D32">
            <v>-387262.35</v>
          </cell>
          <cell r="E32">
            <v>-137070.06</v>
          </cell>
        </row>
        <row r="33">
          <cell r="C33" t="str">
            <v>4113211 Over/Under Recovery Revenues</v>
          </cell>
          <cell r="D33">
            <v>-247006.71</v>
          </cell>
          <cell r="E33">
            <v>-134204.98000000001</v>
          </cell>
        </row>
        <row r="34">
          <cell r="C34" t="str">
            <v>4113212 Over/Under Recovery Revenues - Unbilled</v>
          </cell>
          <cell r="D34">
            <v>18757.86</v>
          </cell>
          <cell r="E34">
            <v>-32180</v>
          </cell>
        </row>
        <row r="35">
          <cell r="C35" t="str">
            <v>4115010 Forfeited Discounts - Gas</v>
          </cell>
          <cell r="D35">
            <v>-672254.01</v>
          </cell>
          <cell r="E35">
            <v>-600468.09</v>
          </cell>
        </row>
        <row r="36">
          <cell r="C36" t="str">
            <v>4115040 Misc Gas Service Revenues</v>
          </cell>
          <cell r="D36">
            <v>-98842.98</v>
          </cell>
          <cell r="E36">
            <v>-112466.26</v>
          </cell>
        </row>
        <row r="37">
          <cell r="C37" t="str">
            <v>4115050 Other Miscellaneous Service Revenues</v>
          </cell>
          <cell r="D37">
            <v>-53850</v>
          </cell>
          <cell r="E37">
            <v>-34655</v>
          </cell>
        </row>
        <row r="38">
          <cell r="C38" t="str">
            <v>4116240 Rev From Trans of Gas-Distr Facil-Commercial</v>
          </cell>
          <cell r="D38">
            <v>-37786462.740000002</v>
          </cell>
          <cell r="E38">
            <v>-18569250.219999999</v>
          </cell>
        </row>
        <row r="39">
          <cell r="C39" t="str">
            <v>4116241 Rev From Trans of Gas-Distr Facil-Commercial-Unbil</v>
          </cell>
          <cell r="D39">
            <v>2518264.2999999998</v>
          </cell>
          <cell r="E39">
            <v>-3991898.47</v>
          </cell>
        </row>
        <row r="40">
          <cell r="C40" t="str">
            <v>4116243 Rev From Trans of Gas-Distr Facil-Commercial-CHP</v>
          </cell>
          <cell r="D40">
            <v>-209201.3</v>
          </cell>
          <cell r="E40">
            <v>0</v>
          </cell>
        </row>
        <row r="41">
          <cell r="C41" t="str">
            <v>4116250 Rev From Trans of Gas-Distr Facil-Commercial-NGPV</v>
          </cell>
          <cell r="D41">
            <v>-662927.76</v>
          </cell>
          <cell r="E41">
            <v>-588026.43999999994</v>
          </cell>
        </row>
        <row r="42">
          <cell r="C42" t="str">
            <v>4116260 Rev From Trans of Gas-Distr Facil-Industrial</v>
          </cell>
          <cell r="D42">
            <v>-13273156.74</v>
          </cell>
          <cell r="E42">
            <v>-10077480.640000001</v>
          </cell>
        </row>
        <row r="43">
          <cell r="C43" t="str">
            <v>4116261 Rev From Trans of Gas-Distr Facil-Industrial-Unbil</v>
          </cell>
          <cell r="D43">
            <v>55409.279999999999</v>
          </cell>
          <cell r="E43">
            <v>-132918.38</v>
          </cell>
        </row>
        <row r="44">
          <cell r="C44" t="str">
            <v>4116270 Rev From Trans of Gas-Distr Facil-Off System</v>
          </cell>
          <cell r="D44">
            <v>-236453.83</v>
          </cell>
          <cell r="E44">
            <v>-252445.86</v>
          </cell>
        </row>
        <row r="45">
          <cell r="C45" t="str">
            <v>4116278 Rev From Trans of Gas-Off System-Affil-1800</v>
          </cell>
          <cell r="D45">
            <v>0</v>
          </cell>
          <cell r="E45">
            <v>0</v>
          </cell>
        </row>
        <row r="46">
          <cell r="C46" t="str">
            <v>4116280 Rev From Trans of Gas-Distr Facil-Residential</v>
          </cell>
          <cell r="D46">
            <v>-30460087.870000001</v>
          </cell>
          <cell r="E46">
            <v>-14357144.51</v>
          </cell>
        </row>
        <row r="47">
          <cell r="C47" t="str">
            <v>4116281 Rev From Trans of Gas-Distr Facil-Residential-Unbl</v>
          </cell>
          <cell r="D47">
            <v>2638703.29</v>
          </cell>
          <cell r="E47">
            <v>-4077369.71</v>
          </cell>
        </row>
        <row r="48">
          <cell r="C48" t="str">
            <v>4116290 Rev From Trans of Gas-Distr Facil-Affil-1000-Peopl</v>
          </cell>
          <cell r="D48">
            <v>0</v>
          </cell>
          <cell r="E48">
            <v>0</v>
          </cell>
        </row>
        <row r="49">
          <cell r="C49" t="str">
            <v>4116297 Rev From Trans of Gas-Distr Facil-Affil-1700-DR</v>
          </cell>
          <cell r="D49">
            <v>0</v>
          </cell>
          <cell r="E49">
            <v>0</v>
          </cell>
        </row>
        <row r="50">
          <cell r="C50" t="str">
            <v>4117830 Rent From Gas Property-Nonaffiliated</v>
          </cell>
          <cell r="D50">
            <v>-76037.490000000005</v>
          </cell>
          <cell r="E50">
            <v>-111096.63</v>
          </cell>
        </row>
        <row r="51">
          <cell r="C51" t="str">
            <v>4118150 Oth Gas Rev-Miscellaneous</v>
          </cell>
          <cell r="D51">
            <v>-125</v>
          </cell>
          <cell r="E51">
            <v>-125</v>
          </cell>
        </row>
        <row r="52">
          <cell r="C52" t="str">
            <v>4118160 Oth Gas Rev-Miscellaneous-Direct Customer Cashouts</v>
          </cell>
          <cell r="D52">
            <v>-182696.25</v>
          </cell>
          <cell r="E52">
            <v>-80972.899999999994</v>
          </cell>
        </row>
        <row r="53">
          <cell r="C53" t="str">
            <v>4118180 Oth Gas Rev-Pooling &amp; Metering-Nonaffil-Billed</v>
          </cell>
          <cell r="D53">
            <v>-120307.85</v>
          </cell>
          <cell r="E53">
            <v>-96240.2</v>
          </cell>
        </row>
        <row r="54">
          <cell r="C54" t="str">
            <v>4118250 Oth Gas Rev-Royalties-Nonaffiliated-Miscellaneous</v>
          </cell>
          <cell r="D54">
            <v>-457.59</v>
          </cell>
          <cell r="E54">
            <v>-389.15</v>
          </cell>
        </row>
        <row r="55">
          <cell r="C55" t="str">
            <v>4118320 Oth Gas Rev-Production &amp; Gathering-Nonaffiliated</v>
          </cell>
          <cell r="D55">
            <v>-58446.12</v>
          </cell>
          <cell r="E55">
            <v>-41842.83</v>
          </cell>
        </row>
        <row r="56">
          <cell r="C56" t="str">
            <v>4118350 Oth Gas Rev-Transp Gathering-Nonaffiliated</v>
          </cell>
          <cell r="D56">
            <v>-1952553.87</v>
          </cell>
          <cell r="E56">
            <v>-2717636.91</v>
          </cell>
        </row>
        <row r="57">
          <cell r="C57" t="str">
            <v>4118500 Provision for Rate Refunds</v>
          </cell>
          <cell r="D57">
            <v>787166.92</v>
          </cell>
          <cell r="E57">
            <v>-40588.53</v>
          </cell>
        </row>
        <row r="58">
          <cell r="C58" t="str">
            <v>4309190 Other Miscellaneous Revenues</v>
          </cell>
          <cell r="D58">
            <v>-17732.240000000002</v>
          </cell>
          <cell r="E58">
            <v>-6207.28</v>
          </cell>
        </row>
        <row r="59">
          <cell r="C59" t="str">
            <v xml:space="preserve">  TOTAL UTILITY REVENUE</v>
          </cell>
          <cell r="D59">
            <v>-336865111.95999998</v>
          </cell>
          <cell r="E59">
            <v>-230492846.75999999</v>
          </cell>
        </row>
        <row r="60">
          <cell r="C60" t="str">
            <v>OTHER OPERATIONS SALES</v>
          </cell>
        </row>
        <row r="61">
          <cell r="C61" t="str">
            <v>4115020 Warranty and Protection Program Revenues</v>
          </cell>
          <cell r="D61">
            <v>-1778000.26</v>
          </cell>
          <cell r="E61">
            <v>-1808608.26</v>
          </cell>
        </row>
        <row r="62">
          <cell r="C62" t="str">
            <v>4117560 Oil Sales</v>
          </cell>
          <cell r="D62">
            <v>-30364.73</v>
          </cell>
          <cell r="E62">
            <v>-2237.0500000000002</v>
          </cell>
        </row>
        <row r="63">
          <cell r="C63" t="str">
            <v>4118360 Oth Gas Rev-Agency Program</v>
          </cell>
          <cell r="D63">
            <v>-1711723.1</v>
          </cell>
          <cell r="E63">
            <v>-772994.07</v>
          </cell>
        </row>
        <row r="64">
          <cell r="C64" t="str">
            <v>4118361 Oth Gas Rev-Agency Program - Unbilled</v>
          </cell>
          <cell r="D64">
            <v>162287.14000000001</v>
          </cell>
          <cell r="E64">
            <v>-259558.65</v>
          </cell>
        </row>
        <row r="65">
          <cell r="C65" t="str">
            <v>4118362 Oth Gas Rev-CHP</v>
          </cell>
          <cell r="D65">
            <v>-591197.09</v>
          </cell>
          <cell r="E65">
            <v>0</v>
          </cell>
        </row>
        <row r="66">
          <cell r="C66" t="str">
            <v>4220011 Off-System Sales-1307f Non-Revenue Sharing</v>
          </cell>
          <cell r="D66">
            <v>-11062815.119999999</v>
          </cell>
          <cell r="E66">
            <v>-5715515.0800000001</v>
          </cell>
        </row>
        <row r="67">
          <cell r="C67" t="str">
            <v>4220057 Non-Regulated Gas Sales-Affil-1700-Delta Resources</v>
          </cell>
          <cell r="D67">
            <v>0</v>
          </cell>
          <cell r="E67">
            <v>0</v>
          </cell>
        </row>
        <row r="68">
          <cell r="C68" t="str">
            <v>4220058 Non-Regulated Gas Sales-Affil-1800-Delgasco</v>
          </cell>
          <cell r="D68">
            <v>0</v>
          </cell>
          <cell r="E68">
            <v>0</v>
          </cell>
        </row>
        <row r="69">
          <cell r="C69" t="str">
            <v>4222010 Non-Regulated Commercial Gas Sales - Billed</v>
          </cell>
          <cell r="D69">
            <v>-1705605.13</v>
          </cell>
          <cell r="E69">
            <v>-1050587.23</v>
          </cell>
        </row>
        <row r="70">
          <cell r="C70" t="str">
            <v>4305035 Revenues from M &amp; J and Contract Work</v>
          </cell>
          <cell r="D70">
            <v>-8219.39</v>
          </cell>
          <cell r="E70">
            <v>-15346.13</v>
          </cell>
        </row>
        <row r="71">
          <cell r="C71" t="str">
            <v>4305050 Royalty Income</v>
          </cell>
          <cell r="D71">
            <v>-5238.37</v>
          </cell>
          <cell r="E71">
            <v>-1415.68</v>
          </cell>
        </row>
        <row r="72">
          <cell r="C72" t="str">
            <v>4998000 Svc Co Only-Associated Company Operating Revenue</v>
          </cell>
          <cell r="D72">
            <v>0</v>
          </cell>
          <cell r="E72">
            <v>0</v>
          </cell>
        </row>
        <row r="73">
          <cell r="C73" t="str">
            <v>4998010 Svc Co Only-Associated Co Oper Revenue-Essential</v>
          </cell>
          <cell r="D73">
            <v>-785207.56</v>
          </cell>
          <cell r="E73">
            <v>-522502.34</v>
          </cell>
        </row>
        <row r="74">
          <cell r="C74" t="str">
            <v>4999051 Inter-Co Operating Revenue-1200-Peoples Gas WV</v>
          </cell>
          <cell r="D74">
            <v>0</v>
          </cell>
          <cell r="E74">
            <v>0</v>
          </cell>
        </row>
        <row r="75">
          <cell r="C75" t="str">
            <v>4999052 Inter-Co Operating Revenue-1300-Peoples Gas KY</v>
          </cell>
          <cell r="D75">
            <v>0</v>
          </cell>
          <cell r="E75">
            <v>0</v>
          </cell>
        </row>
        <row r="76">
          <cell r="C76" t="str">
            <v>4999055 Inter-Co Operating Revenue-3100-Peoples TWP</v>
          </cell>
          <cell r="D76">
            <v>0</v>
          </cell>
          <cell r="E76">
            <v>0</v>
          </cell>
        </row>
        <row r="77">
          <cell r="C77" t="str">
            <v>6199900 Other Income - Miscellaneous</v>
          </cell>
          <cell r="D77">
            <v>-2465.8200000000002</v>
          </cell>
          <cell r="E77">
            <v>-2649.09</v>
          </cell>
        </row>
        <row r="78">
          <cell r="C78" t="str">
            <v xml:space="preserve">  TOTAL OTHER OPERATIONS SALES</v>
          </cell>
          <cell r="D78">
            <v>-17518549.43</v>
          </cell>
          <cell r="E78">
            <v>-10151413.58</v>
          </cell>
        </row>
        <row r="79">
          <cell r="C79" t="str">
            <v xml:space="preserve">  TOTAL OPERATING REVENUE</v>
          </cell>
          <cell r="D79">
            <v>-354383661.38999999</v>
          </cell>
          <cell r="E79">
            <v>-240644260.34</v>
          </cell>
        </row>
        <row r="80">
          <cell r="C80" t="str">
            <v>UTILITY COSTS &amp; EXPENSES</v>
          </cell>
        </row>
        <row r="81">
          <cell r="C81" t="str">
            <v>PURCHASED GAS</v>
          </cell>
        </row>
        <row r="82">
          <cell r="C82" t="str">
            <v>5205150 Natural Gas Field Line Purch-Nonaffiliated</v>
          </cell>
          <cell r="D82">
            <v>8195973.6799999997</v>
          </cell>
          <cell r="E82">
            <v>6707446.8300000001</v>
          </cell>
        </row>
        <row r="83">
          <cell r="C83" t="str">
            <v>5205215 Nat Gas Trans Line Purch-Interstate-Gas Costs</v>
          </cell>
          <cell r="D83">
            <v>49007842.859999999</v>
          </cell>
          <cell r="E83">
            <v>23690780.039999999</v>
          </cell>
        </row>
        <row r="84">
          <cell r="C84" t="str">
            <v>5205290 Nat Gas Trans Line Purch-Nonaff-Storage-Demand</v>
          </cell>
          <cell r="D84">
            <v>9437235.4399999995</v>
          </cell>
          <cell r="E84">
            <v>9339989.7599999998</v>
          </cell>
        </row>
        <row r="85">
          <cell r="C85" t="str">
            <v>5205295 Nat Gas Trans Line Purch-Nonaff-Storage-Usage</v>
          </cell>
          <cell r="D85">
            <v>152140.26999999999</v>
          </cell>
          <cell r="E85">
            <v>112470.72</v>
          </cell>
        </row>
        <row r="86">
          <cell r="C86" t="str">
            <v>5205320 Exchange Gas - Agency</v>
          </cell>
          <cell r="D86">
            <v>186982.18</v>
          </cell>
          <cell r="E86">
            <v>18363.650000000001</v>
          </cell>
        </row>
        <row r="87">
          <cell r="C87" t="str">
            <v>5205321 Interstate Gas Costs - Agency</v>
          </cell>
          <cell r="D87">
            <v>-9169.19</v>
          </cell>
          <cell r="E87">
            <v>246160</v>
          </cell>
        </row>
        <row r="88">
          <cell r="C88" t="str">
            <v>5205322 Local Gas Costs - Agency</v>
          </cell>
          <cell r="D88">
            <v>860231.62</v>
          </cell>
          <cell r="E88">
            <v>474883.79</v>
          </cell>
        </row>
        <row r="89">
          <cell r="C89" t="str">
            <v>5205328 Nat Gas Purchase Costs-Non-Revenue Sharing</v>
          </cell>
          <cell r="D89">
            <v>3262190.71</v>
          </cell>
          <cell r="E89">
            <v>1541507.58</v>
          </cell>
        </row>
        <row r="90">
          <cell r="C90" t="str">
            <v>5205329 Nat Gas Capacity Costs-1307f Sharing</v>
          </cell>
          <cell r="D90">
            <v>-195651.98</v>
          </cell>
          <cell r="E90">
            <v>-193412</v>
          </cell>
        </row>
        <row r="91">
          <cell r="C91" t="str">
            <v>5205340 Natural Gas City Gate Purchases - Commodity</v>
          </cell>
          <cell r="D91">
            <v>1625947.52</v>
          </cell>
          <cell r="E91">
            <v>489497.25</v>
          </cell>
        </row>
        <row r="92">
          <cell r="C92" t="str">
            <v>5205358 Natural Gas-Affiliated Expense-1800-Delta Resource</v>
          </cell>
          <cell r="D92">
            <v>0</v>
          </cell>
          <cell r="E92">
            <v>0</v>
          </cell>
        </row>
        <row r="93">
          <cell r="C93" t="str">
            <v>5205359 Natural Gas-Affiliated Expense-1900-Enpro</v>
          </cell>
          <cell r="D93">
            <v>0</v>
          </cell>
          <cell r="E93">
            <v>0</v>
          </cell>
        </row>
        <row r="94">
          <cell r="C94" t="str">
            <v>5205430 Purchased Gas Cost Adjustments - Unbilled Revenue</v>
          </cell>
          <cell r="D94">
            <v>-2063209.31</v>
          </cell>
          <cell r="E94">
            <v>2328941</v>
          </cell>
        </row>
        <row r="95">
          <cell r="C95" t="str">
            <v>5205450 Unrecovered Purchased Gas Cost Adjustments</v>
          </cell>
          <cell r="D95">
            <v>-3766332.58</v>
          </cell>
          <cell r="E95">
            <v>10131344.710000001</v>
          </cell>
        </row>
        <row r="96">
          <cell r="C96" t="str">
            <v>5205540 Exchange Gas - Miscellaneous</v>
          </cell>
          <cell r="D96">
            <v>287255.95</v>
          </cell>
          <cell r="E96">
            <v>-101909.06</v>
          </cell>
        </row>
        <row r="97">
          <cell r="C97" t="str">
            <v>5205550 Exchange Gas - Misc Affil - 1000 - Peoples</v>
          </cell>
          <cell r="D97">
            <v>0</v>
          </cell>
          <cell r="E97">
            <v>0</v>
          </cell>
        </row>
        <row r="98">
          <cell r="C98" t="str">
            <v>5205560 Exchange Gas - Transport Imbalance Dt</v>
          </cell>
          <cell r="D98">
            <v>-138775.26</v>
          </cell>
          <cell r="E98">
            <v>47517.66</v>
          </cell>
        </row>
        <row r="99">
          <cell r="C99" t="str">
            <v>5205565 Exchange Gas - Misc Affil - 3100 - Peoples TWP</v>
          </cell>
          <cell r="D99">
            <v>0</v>
          </cell>
          <cell r="E99">
            <v>0</v>
          </cell>
        </row>
        <row r="100">
          <cell r="C100" t="str">
            <v>5205610 Gas Withdrawn From Storage (Dr)</v>
          </cell>
          <cell r="D100">
            <v>25855057.32</v>
          </cell>
          <cell r="E100">
            <v>10364745.41</v>
          </cell>
        </row>
        <row r="101">
          <cell r="C101" t="str">
            <v>5205620 Gas Delivered To Storage (Cr)</v>
          </cell>
          <cell r="D101">
            <v>-505109.02</v>
          </cell>
          <cell r="E101">
            <v>-4815059.63</v>
          </cell>
        </row>
        <row r="102">
          <cell r="C102" t="str">
            <v>5205700 Gas Admin - 1307(f) - Other Admin Gas Supply Costs</v>
          </cell>
          <cell r="D102">
            <v>36448.949999999997</v>
          </cell>
          <cell r="E102">
            <v>49341.01</v>
          </cell>
        </row>
        <row r="103">
          <cell r="C103" t="str">
            <v>5340100 Transportation of Gas - Commodity Charges</v>
          </cell>
          <cell r="D103">
            <v>2041916.87</v>
          </cell>
          <cell r="E103">
            <v>2736775.66</v>
          </cell>
        </row>
        <row r="104">
          <cell r="C104" t="str">
            <v>5340101 Transportation of Gas - Demand Charges</v>
          </cell>
          <cell r="D104">
            <v>37881575.210000001</v>
          </cell>
          <cell r="E104">
            <v>29642057.16</v>
          </cell>
        </row>
        <row r="105">
          <cell r="C105" t="str">
            <v>5340155 Transm &amp; Compr of Gas by Others Affl-3100-PTWP</v>
          </cell>
          <cell r="D105">
            <v>0</v>
          </cell>
          <cell r="E105">
            <v>0</v>
          </cell>
        </row>
        <row r="106">
          <cell r="C106" t="str">
            <v>5340156 Transm &amp; Compr of Gas by Others Affl-1600-Delta</v>
          </cell>
          <cell r="D106">
            <v>0</v>
          </cell>
          <cell r="E106">
            <v>0</v>
          </cell>
        </row>
        <row r="107">
          <cell r="C107" t="str">
            <v>TOTAL PURCHASED GAS</v>
          </cell>
          <cell r="D107">
            <v>132152551.23999999</v>
          </cell>
          <cell r="E107">
            <v>92811441.540000007</v>
          </cell>
        </row>
        <row r="108">
          <cell r="C108" t="str">
            <v>OPERATIONS &amp; MAINTENANCE EXPENSE</v>
          </cell>
        </row>
        <row r="109">
          <cell r="C109" t="str">
            <v>LABOR</v>
          </cell>
        </row>
        <row r="110">
          <cell r="C110" t="str">
            <v>5300110 Salaried - Straight-Time Wages</v>
          </cell>
          <cell r="D110">
            <v>13789920.800000001</v>
          </cell>
          <cell r="E110">
            <v>13564690.34</v>
          </cell>
        </row>
        <row r="111">
          <cell r="C111" t="str">
            <v>5300111 Salaried - Straight-Time Wages-2200</v>
          </cell>
          <cell r="D111">
            <v>0</v>
          </cell>
          <cell r="E111">
            <v>0</v>
          </cell>
        </row>
        <row r="112">
          <cell r="C112" t="str">
            <v>5300120 Salaried - Overtime Wages</v>
          </cell>
          <cell r="D112">
            <v>220748.14</v>
          </cell>
          <cell r="E112">
            <v>225213.44</v>
          </cell>
        </row>
        <row r="113">
          <cell r="C113" t="str">
            <v>5300121 Salaried - Overtime Wages-2200</v>
          </cell>
          <cell r="D113">
            <v>0</v>
          </cell>
          <cell r="E113">
            <v>0</v>
          </cell>
        </row>
        <row r="114">
          <cell r="C114" t="str">
            <v>5300130 Salaried - Supplemental Pay</v>
          </cell>
          <cell r="D114">
            <v>25270.17</v>
          </cell>
          <cell r="E114">
            <v>4020.17</v>
          </cell>
        </row>
        <row r="115">
          <cell r="C115" t="str">
            <v>5300150 Salaried - Vacation Accrual</v>
          </cell>
          <cell r="D115">
            <v>-2071849.59</v>
          </cell>
          <cell r="E115">
            <v>-1866108.98</v>
          </cell>
        </row>
        <row r="116">
          <cell r="C116" t="str">
            <v>5300151 Salaried - Vacation Accrual 2200</v>
          </cell>
          <cell r="D116">
            <v>0</v>
          </cell>
          <cell r="E116">
            <v>0</v>
          </cell>
        </row>
        <row r="117">
          <cell r="C117" t="str">
            <v>5300170 Salaried - Incentives / Bonuses</v>
          </cell>
          <cell r="D117">
            <v>-165485.59</v>
          </cell>
          <cell r="E117">
            <v>601332.44999999995</v>
          </cell>
        </row>
        <row r="118">
          <cell r="C118" t="str">
            <v>5300171 Salaried - Incentives / Bonuses 2200</v>
          </cell>
          <cell r="D118">
            <v>0</v>
          </cell>
          <cell r="E118">
            <v>0</v>
          </cell>
        </row>
        <row r="119">
          <cell r="C119" t="str">
            <v>5300180 Salaried - Annual Incentive</v>
          </cell>
          <cell r="D119">
            <v>985853.39</v>
          </cell>
          <cell r="E119">
            <v>6114238.2599999998</v>
          </cell>
        </row>
        <row r="120">
          <cell r="C120" t="str">
            <v>5300181 Salaried - Annual Incentive - 2200</v>
          </cell>
          <cell r="D120">
            <v>0</v>
          </cell>
          <cell r="E120">
            <v>0</v>
          </cell>
        </row>
        <row r="121">
          <cell r="C121" t="str">
            <v>5300186 Performance Share Unit Amortization</v>
          </cell>
          <cell r="D121">
            <v>155433.60999999999</v>
          </cell>
          <cell r="E121">
            <v>121036.49</v>
          </cell>
        </row>
        <row r="122">
          <cell r="C122" t="str">
            <v>5300187 Restricted Stock Unit Amortization</v>
          </cell>
          <cell r="D122">
            <v>72064.56</v>
          </cell>
          <cell r="E122">
            <v>40405.339999999997</v>
          </cell>
        </row>
        <row r="123">
          <cell r="C123" t="str">
            <v>5300210 Hourly - Straight-Time Wages</v>
          </cell>
          <cell r="D123">
            <v>16208548.869999999</v>
          </cell>
          <cell r="E123">
            <v>16426786.119999999</v>
          </cell>
        </row>
        <row r="124">
          <cell r="C124" t="str">
            <v>5300211 Hourly - Straight-Time Wages - 2200</v>
          </cell>
          <cell r="D124">
            <v>0</v>
          </cell>
          <cell r="E124">
            <v>0</v>
          </cell>
        </row>
        <row r="125">
          <cell r="C125" t="str">
            <v>5300220 Hourly - Overtime Wages</v>
          </cell>
          <cell r="D125">
            <v>3343366.54</v>
          </cell>
          <cell r="E125">
            <v>3268476.23</v>
          </cell>
        </row>
        <row r="126">
          <cell r="C126" t="str">
            <v>5300221 Hourly - Overtime Wages - 2200</v>
          </cell>
          <cell r="D126">
            <v>0</v>
          </cell>
          <cell r="E126">
            <v>0</v>
          </cell>
        </row>
        <row r="127">
          <cell r="C127" t="str">
            <v>5300230 Hourly - Supplemental Pay</v>
          </cell>
          <cell r="D127">
            <v>11671.85</v>
          </cell>
          <cell r="E127">
            <v>24872.09</v>
          </cell>
        </row>
        <row r="128">
          <cell r="C128" t="str">
            <v>5300270 Hourly - Incentives / Bonuses</v>
          </cell>
          <cell r="D128">
            <v>73500</v>
          </cell>
          <cell r="E128">
            <v>33630</v>
          </cell>
        </row>
        <row r="129">
          <cell r="C129" t="str">
            <v>5300271 Hourly - Incentives / Bonuses 2200</v>
          </cell>
          <cell r="D129">
            <v>0</v>
          </cell>
          <cell r="E129">
            <v>0</v>
          </cell>
        </row>
        <row r="130">
          <cell r="C130" t="str">
            <v>5300280 Hourly - Annual Incentive</v>
          </cell>
          <cell r="D130">
            <v>943880</v>
          </cell>
          <cell r="E130">
            <v>1223062.2</v>
          </cell>
        </row>
        <row r="131">
          <cell r="C131" t="str">
            <v>5300281 Hourly - Annual Incentive - 2200</v>
          </cell>
          <cell r="D131">
            <v>0</v>
          </cell>
          <cell r="E131">
            <v>0</v>
          </cell>
        </row>
        <row r="132">
          <cell r="C132" t="str">
            <v>5300999 Capitalized Labor &amp; Benefits-PROJ SETTLMT USE ONLY</v>
          </cell>
          <cell r="D132">
            <v>-8864657.0199999996</v>
          </cell>
          <cell r="E132">
            <v>-10155994</v>
          </cell>
        </row>
        <row r="133">
          <cell r="C133" t="str">
            <v>8204001 FINANCE/ACCTING ST</v>
          </cell>
          <cell r="D133">
            <v>0</v>
          </cell>
          <cell r="E133">
            <v>0</v>
          </cell>
        </row>
        <row r="134">
          <cell r="C134" t="str">
            <v>8204003 ENGINRING/DESIGN ST</v>
          </cell>
          <cell r="D134">
            <v>0</v>
          </cell>
          <cell r="E134">
            <v>0</v>
          </cell>
        </row>
        <row r="135">
          <cell r="C135" t="str">
            <v>8204005 ENVIRONMENTAL</v>
          </cell>
          <cell r="D135">
            <v>0</v>
          </cell>
          <cell r="E135">
            <v>0</v>
          </cell>
        </row>
        <row r="136">
          <cell r="C136" t="str">
            <v>8204007 PROCESS SUPPORT ST</v>
          </cell>
          <cell r="D136">
            <v>0</v>
          </cell>
          <cell r="E136">
            <v>0</v>
          </cell>
        </row>
        <row r="137">
          <cell r="C137" t="str">
            <v>8204008 ADMINISTRATION ST</v>
          </cell>
          <cell r="D137">
            <v>0</v>
          </cell>
          <cell r="E137">
            <v>0</v>
          </cell>
        </row>
        <row r="138">
          <cell r="C138" t="str">
            <v>8204010 MANAGEMENT</v>
          </cell>
          <cell r="D138">
            <v>0</v>
          </cell>
          <cell r="E138">
            <v>0</v>
          </cell>
        </row>
        <row r="139">
          <cell r="C139" t="str">
            <v>8204014 TECHNICAL SUPPORT ST</v>
          </cell>
          <cell r="D139">
            <v>0</v>
          </cell>
          <cell r="E139">
            <v>0</v>
          </cell>
        </row>
        <row r="140">
          <cell r="C140" t="str">
            <v>8204018 ELECTRICAN - ST</v>
          </cell>
          <cell r="D140">
            <v>0</v>
          </cell>
          <cell r="E140">
            <v>0</v>
          </cell>
        </row>
        <row r="141">
          <cell r="C141" t="str">
            <v>8204019 OPERATIONS - ST</v>
          </cell>
          <cell r="D141">
            <v>0</v>
          </cell>
          <cell r="E141">
            <v>0</v>
          </cell>
        </row>
        <row r="142">
          <cell r="C142" t="str">
            <v>8204020 EQUIPMENT OP - ST</v>
          </cell>
          <cell r="D142">
            <v>0</v>
          </cell>
          <cell r="E142">
            <v>0</v>
          </cell>
        </row>
        <row r="143">
          <cell r="C143" t="str">
            <v>8204022 MECHANICAL - ST</v>
          </cell>
          <cell r="D143">
            <v>0</v>
          </cell>
          <cell r="E143">
            <v>0</v>
          </cell>
        </row>
        <row r="144">
          <cell r="C144" t="str">
            <v>8204023 WELDER - ST</v>
          </cell>
          <cell r="D144">
            <v>0</v>
          </cell>
          <cell r="E144">
            <v>0</v>
          </cell>
        </row>
        <row r="145">
          <cell r="C145" t="str">
            <v>8204032 SUPERVISION</v>
          </cell>
          <cell r="D145">
            <v>0</v>
          </cell>
          <cell r="E145">
            <v>0</v>
          </cell>
        </row>
        <row r="146">
          <cell r="C146" t="str">
            <v>8204042 FLD CUST  SVC - ST</v>
          </cell>
          <cell r="D146">
            <v>0</v>
          </cell>
          <cell r="E146">
            <v>0</v>
          </cell>
        </row>
        <row r="147">
          <cell r="C147" t="str">
            <v>8204043 DIST OPS (GAS) - ST</v>
          </cell>
          <cell r="D147">
            <v>0</v>
          </cell>
          <cell r="E147">
            <v>0</v>
          </cell>
        </row>
        <row r="148">
          <cell r="C148" t="str">
            <v>8204049 GAS OPERATIONS - ST</v>
          </cell>
          <cell r="D148">
            <v>0</v>
          </cell>
          <cell r="E148">
            <v>0</v>
          </cell>
        </row>
        <row r="149">
          <cell r="C149" t="str">
            <v>8204054 MATERIAL ADM - ST</v>
          </cell>
          <cell r="D149">
            <v>0</v>
          </cell>
          <cell r="E149">
            <v>0</v>
          </cell>
        </row>
        <row r="150">
          <cell r="C150" t="str">
            <v>8204060 TECHNICAL SALARY SPT</v>
          </cell>
          <cell r="D150">
            <v>0</v>
          </cell>
          <cell r="E150">
            <v>0</v>
          </cell>
        </row>
        <row r="151">
          <cell r="C151" t="str">
            <v>8204064 Clerical - IBEW</v>
          </cell>
          <cell r="D151">
            <v>0</v>
          </cell>
          <cell r="E151">
            <v>0</v>
          </cell>
        </row>
        <row r="152">
          <cell r="C152" t="str">
            <v>8204103 ENGINRING/DESIGN OT</v>
          </cell>
          <cell r="D152">
            <v>0</v>
          </cell>
          <cell r="E152">
            <v>0</v>
          </cell>
        </row>
        <row r="153">
          <cell r="C153" t="str">
            <v>8204108 ADMINISTRATION OT</v>
          </cell>
          <cell r="D153">
            <v>0</v>
          </cell>
          <cell r="E153">
            <v>0</v>
          </cell>
        </row>
        <row r="154">
          <cell r="C154" t="str">
            <v>8204118 ELECTRICAN - OT</v>
          </cell>
          <cell r="D154">
            <v>0</v>
          </cell>
          <cell r="E154">
            <v>0</v>
          </cell>
        </row>
        <row r="155">
          <cell r="C155" t="str">
            <v>8204120 EQUIPMENT OP - OT</v>
          </cell>
          <cell r="D155">
            <v>0</v>
          </cell>
          <cell r="E155">
            <v>0</v>
          </cell>
        </row>
        <row r="156">
          <cell r="C156" t="str">
            <v>8204122 MECHANICAL - OT</v>
          </cell>
          <cell r="D156">
            <v>0</v>
          </cell>
          <cell r="E156">
            <v>0</v>
          </cell>
        </row>
        <row r="157">
          <cell r="C157" t="str">
            <v>8204123 WELDER - OT</v>
          </cell>
          <cell r="D157">
            <v>0</v>
          </cell>
          <cell r="E157">
            <v>0</v>
          </cell>
        </row>
        <row r="158">
          <cell r="C158" t="str">
            <v>8204142 FLD CUST  SVC - OT</v>
          </cell>
          <cell r="D158">
            <v>0</v>
          </cell>
          <cell r="E158">
            <v>0</v>
          </cell>
        </row>
        <row r="159">
          <cell r="C159" t="str">
            <v>8204143 DIST OPS (GAS) - OT</v>
          </cell>
          <cell r="D159">
            <v>0</v>
          </cell>
          <cell r="E159">
            <v>0</v>
          </cell>
        </row>
        <row r="160">
          <cell r="C160" t="str">
            <v>8204149 GAS OPERATIONS - OT</v>
          </cell>
          <cell r="D160">
            <v>0</v>
          </cell>
          <cell r="E160">
            <v>0</v>
          </cell>
        </row>
        <row r="161">
          <cell r="C161" t="str">
            <v>8204154 MATERIAL ADM - OT</v>
          </cell>
          <cell r="D161">
            <v>0</v>
          </cell>
          <cell r="E161">
            <v>0</v>
          </cell>
        </row>
        <row r="162">
          <cell r="C162" t="str">
            <v>8204160 TECH SALARY SPPT-OT</v>
          </cell>
          <cell r="D162">
            <v>0</v>
          </cell>
          <cell r="E162">
            <v>0</v>
          </cell>
        </row>
        <row r="163">
          <cell r="C163" t="str">
            <v xml:space="preserve">  TOTAL LABOR</v>
          </cell>
          <cell r="D163">
            <v>24728265.73</v>
          </cell>
          <cell r="E163">
            <v>29625660.149999999</v>
          </cell>
        </row>
        <row r="164">
          <cell r="C164" t="str">
            <v>EMPLOYEE BENEFITS</v>
          </cell>
        </row>
        <row r="165">
          <cell r="C165" t="str">
            <v>5301010 Employee Benefits - Medical</v>
          </cell>
          <cell r="D165">
            <v>4030361.6000000001</v>
          </cell>
          <cell r="E165">
            <v>3464237.49</v>
          </cell>
        </row>
        <row r="166">
          <cell r="C166" t="str">
            <v>5301011 Employee Benefits - Medical-HSA Contributions</v>
          </cell>
          <cell r="D166">
            <v>337288.55</v>
          </cell>
          <cell r="E166">
            <v>349070.38</v>
          </cell>
        </row>
        <row r="167">
          <cell r="C167" t="str">
            <v>5301015 Employee Benefits - Union Medical</v>
          </cell>
          <cell r="D167">
            <v>637693.42000000004</v>
          </cell>
          <cell r="E167">
            <v>743260.25</v>
          </cell>
        </row>
        <row r="168">
          <cell r="C168" t="str">
            <v>5301020 Employee Benefits - Dental / Vision</v>
          </cell>
          <cell r="D168">
            <v>243789.06</v>
          </cell>
          <cell r="E168">
            <v>182541.42</v>
          </cell>
        </row>
        <row r="169">
          <cell r="C169" t="str">
            <v>5301030 Employee Benefits - Life Insurance</v>
          </cell>
          <cell r="D169">
            <v>94835.57</v>
          </cell>
          <cell r="E169">
            <v>69493.759999999995</v>
          </cell>
        </row>
        <row r="170">
          <cell r="C170" t="str">
            <v>5301040 Employee Benefits - Disability</v>
          </cell>
          <cell r="D170">
            <v>147205.09</v>
          </cell>
          <cell r="E170">
            <v>152136.88</v>
          </cell>
        </row>
        <row r="171">
          <cell r="C171" t="str">
            <v>5301060 Employee Benefits - OPEB</v>
          </cell>
          <cell r="D171">
            <v>495524.24</v>
          </cell>
          <cell r="E171">
            <v>364658</v>
          </cell>
        </row>
        <row r="172">
          <cell r="C172" t="str">
            <v>5301061 Employee Benefits - OPEB - Xfer</v>
          </cell>
          <cell r="D172">
            <v>0</v>
          </cell>
          <cell r="E172">
            <v>0</v>
          </cell>
        </row>
        <row r="173">
          <cell r="C173" t="str">
            <v>5301070 Employee Benefits - OPEB Def</v>
          </cell>
          <cell r="D173">
            <v>151246.73000000001</v>
          </cell>
          <cell r="E173">
            <v>237358.94</v>
          </cell>
        </row>
        <row r="174">
          <cell r="C174" t="str">
            <v>5301080 Employee Benefits - NonService Costs Benefits Recl</v>
          </cell>
          <cell r="D174">
            <v>0</v>
          </cell>
          <cell r="E174">
            <v>793127.6</v>
          </cell>
        </row>
        <row r="175">
          <cell r="C175" t="str">
            <v>5301090 Employee Benefits - Plan Administration</v>
          </cell>
          <cell r="D175">
            <v>49571.69</v>
          </cell>
          <cell r="E175">
            <v>182840.26</v>
          </cell>
        </row>
        <row r="176">
          <cell r="C176" t="str">
            <v>5301110 Employee Benefits - Pensions</v>
          </cell>
          <cell r="D176">
            <v>238533.76000000001</v>
          </cell>
          <cell r="E176">
            <v>788959.96</v>
          </cell>
        </row>
        <row r="177">
          <cell r="C177" t="str">
            <v>5301111 Employee Benefits - Pensions - Xfer</v>
          </cell>
          <cell r="D177">
            <v>0</v>
          </cell>
          <cell r="E177">
            <v>0</v>
          </cell>
        </row>
        <row r="178">
          <cell r="C178" t="str">
            <v>5301130 Employee Benefits - Savings Plan</v>
          </cell>
          <cell r="D178">
            <v>2893296.47</v>
          </cell>
          <cell r="E178">
            <v>2896872.55</v>
          </cell>
        </row>
        <row r="179">
          <cell r="C179" t="str">
            <v>5301192 Employee Benefits - Medical Dental Vision 2200</v>
          </cell>
          <cell r="D179">
            <v>0</v>
          </cell>
          <cell r="E179">
            <v>0</v>
          </cell>
        </row>
        <row r="180">
          <cell r="C180" t="str">
            <v>5301990 Other Employee Benefits - Miscellaneous</v>
          </cell>
          <cell r="D180">
            <v>82876.240000000005</v>
          </cell>
          <cell r="E180">
            <v>95544.16</v>
          </cell>
        </row>
        <row r="181">
          <cell r="C181" t="str">
            <v>5301991 Other Employee Benefits - Miscellaneous - 2200</v>
          </cell>
          <cell r="D181">
            <v>0</v>
          </cell>
          <cell r="E181">
            <v>0</v>
          </cell>
        </row>
        <row r="182">
          <cell r="C182" t="str">
            <v>5302110 Recruiting Expenses</v>
          </cell>
          <cell r="D182">
            <v>124847.97</v>
          </cell>
          <cell r="E182">
            <v>18806.900000000001</v>
          </cell>
        </row>
        <row r="183">
          <cell r="C183" t="str">
            <v>5302920 Tuition Reimbursement Expense</v>
          </cell>
          <cell r="D183">
            <v>16062.12</v>
          </cell>
          <cell r="E183">
            <v>2050.9499999999998</v>
          </cell>
        </row>
        <row r="184">
          <cell r="C184" t="str">
            <v>5302930 Employee Relations Expense</v>
          </cell>
          <cell r="D184">
            <v>35562.79</v>
          </cell>
          <cell r="E184">
            <v>47484.42</v>
          </cell>
        </row>
        <row r="185">
          <cell r="C185" t="str">
            <v>5302990 Miscellaneous Employee-Related Expense</v>
          </cell>
          <cell r="D185">
            <v>112500.24</v>
          </cell>
          <cell r="E185">
            <v>114888.01</v>
          </cell>
        </row>
        <row r="186">
          <cell r="C186" t="str">
            <v>5302991 Misc Employee-Related Expense 2200</v>
          </cell>
          <cell r="D186">
            <v>0</v>
          </cell>
          <cell r="E186">
            <v>0</v>
          </cell>
        </row>
        <row r="187">
          <cell r="C187" t="str">
            <v xml:space="preserve">  TOTAL EMPLOYEE BENEFITS</v>
          </cell>
          <cell r="D187">
            <v>9691195.5399999991</v>
          </cell>
          <cell r="E187">
            <v>10503331.93</v>
          </cell>
        </row>
        <row r="188">
          <cell r="C188" t="str">
            <v>OUTSIDE SERVICES</v>
          </cell>
        </row>
        <row r="189">
          <cell r="C189" t="str">
            <v>5303010 Contractor Labor - Straight Time</v>
          </cell>
          <cell r="D189">
            <v>10807.37</v>
          </cell>
          <cell r="E189">
            <v>0</v>
          </cell>
        </row>
        <row r="190">
          <cell r="C190" t="str">
            <v>5303020 Contractor Materials</v>
          </cell>
          <cell r="D190">
            <v>1799865.73</v>
          </cell>
          <cell r="E190">
            <v>2055312.17</v>
          </cell>
        </row>
        <row r="191">
          <cell r="C191" t="str">
            <v>5303030 Contractor Services</v>
          </cell>
          <cell r="D191">
            <v>16277944.32</v>
          </cell>
          <cell r="E191">
            <v>31291371.710000001</v>
          </cell>
        </row>
        <row r="192">
          <cell r="C192" t="str">
            <v>5303035 Contractor Services - Restoration</v>
          </cell>
          <cell r="D192">
            <v>5750598.0199999996</v>
          </cell>
          <cell r="E192">
            <v>14188052.15</v>
          </cell>
        </row>
        <row r="193">
          <cell r="C193" t="str">
            <v>5303040 Environmental  Services</v>
          </cell>
          <cell r="D193">
            <v>153554.06</v>
          </cell>
          <cell r="E193">
            <v>282255.3</v>
          </cell>
        </row>
        <row r="194">
          <cell r="C194" t="str">
            <v>5303110 Office Equipment Maintenance Services</v>
          </cell>
          <cell r="D194">
            <v>14001.99</v>
          </cell>
          <cell r="E194">
            <v>14549.81</v>
          </cell>
        </row>
        <row r="195">
          <cell r="C195" t="str">
            <v>5303120 Computer &amp; Software Maintenance Services</v>
          </cell>
          <cell r="D195">
            <v>1812404.81</v>
          </cell>
          <cell r="E195">
            <v>1520358.24</v>
          </cell>
        </row>
        <row r="196">
          <cell r="C196" t="str">
            <v>5303130 Building &amp; Grounds Maintenance Services</v>
          </cell>
          <cell r="D196">
            <v>571764.89</v>
          </cell>
          <cell r="E196">
            <v>689136.25</v>
          </cell>
        </row>
        <row r="197">
          <cell r="C197" t="str">
            <v>5303140 Security Equipment Maintenance Services</v>
          </cell>
          <cell r="D197">
            <v>55725.4</v>
          </cell>
          <cell r="E197">
            <v>339427.99</v>
          </cell>
        </row>
        <row r="198">
          <cell r="C198" t="str">
            <v>5303150 Communications Equipment Maintenance Services</v>
          </cell>
          <cell r="D198">
            <v>0</v>
          </cell>
          <cell r="E198">
            <v>395</v>
          </cell>
        </row>
        <row r="199">
          <cell r="C199" t="str">
            <v>5303190 Miscellaneous Repairs/Maintenance</v>
          </cell>
          <cell r="D199">
            <v>232655.59</v>
          </cell>
          <cell r="E199">
            <v>127890.95</v>
          </cell>
        </row>
        <row r="200">
          <cell r="C200" t="str">
            <v>5303210 Accounting/Auditing Services</v>
          </cell>
          <cell r="D200">
            <v>379151.29</v>
          </cell>
          <cell r="E200">
            <v>342497.42</v>
          </cell>
        </row>
        <row r="201">
          <cell r="C201" t="str">
            <v>5303220 Legal Services</v>
          </cell>
          <cell r="D201">
            <v>508219.71</v>
          </cell>
          <cell r="E201">
            <v>757331.06</v>
          </cell>
        </row>
        <row r="202">
          <cell r="C202" t="str">
            <v>5303310 Consultant Services</v>
          </cell>
          <cell r="D202">
            <v>6898792.75</v>
          </cell>
          <cell r="E202">
            <v>16691063.99</v>
          </cell>
        </row>
        <row r="203">
          <cell r="C203" t="str">
            <v>5303315 IT/Telecom Contractor Services</v>
          </cell>
          <cell r="D203">
            <v>3789389.82</v>
          </cell>
          <cell r="E203">
            <v>5076982.09</v>
          </cell>
        </row>
        <row r="204">
          <cell r="C204" t="str">
            <v>5303320 Training Services</v>
          </cell>
          <cell r="D204">
            <v>99723.23</v>
          </cell>
          <cell r="E204">
            <v>91789.17</v>
          </cell>
        </row>
        <row r="205">
          <cell r="C205" t="str">
            <v>5303325 Professional/Temporary Labor</v>
          </cell>
          <cell r="D205">
            <v>186551.07</v>
          </cell>
          <cell r="E205">
            <v>195796.47</v>
          </cell>
        </row>
        <row r="206">
          <cell r="C206" t="str">
            <v>5303820 Collection Agency Services</v>
          </cell>
          <cell r="D206">
            <v>44150.68</v>
          </cell>
          <cell r="E206">
            <v>67705.83</v>
          </cell>
        </row>
        <row r="207">
          <cell r="C207" t="str">
            <v>5303840 Security &amp; Investigative Services</v>
          </cell>
          <cell r="D207">
            <v>71153.64</v>
          </cell>
          <cell r="E207">
            <v>69833.33</v>
          </cell>
        </row>
        <row r="208">
          <cell r="C208" t="str">
            <v>5303850 Testing Services</v>
          </cell>
          <cell r="D208">
            <v>35305.21</v>
          </cell>
          <cell r="E208">
            <v>31407.66</v>
          </cell>
        </row>
        <row r="209">
          <cell r="C209" t="str">
            <v>5303890 Miscellaneous Outside Services</v>
          </cell>
          <cell r="D209">
            <v>2723492.98</v>
          </cell>
          <cell r="E209">
            <v>2023554.25</v>
          </cell>
        </row>
        <row r="210">
          <cell r="C210" t="str">
            <v>5303991 Miscellaneous Outside Services 2200</v>
          </cell>
          <cell r="D210">
            <v>0</v>
          </cell>
          <cell r="E210">
            <v>0</v>
          </cell>
        </row>
        <row r="211">
          <cell r="C211" t="str">
            <v>5303999 Capitalized Outside Services-PROJ SETTLMT USE ONLY</v>
          </cell>
          <cell r="D211">
            <v>-27644998.219999999</v>
          </cell>
          <cell r="E211">
            <v>-56272776.240000002</v>
          </cell>
        </row>
        <row r="212">
          <cell r="C212" t="str">
            <v>8102015 Restoration Management</v>
          </cell>
          <cell r="D212">
            <v>0</v>
          </cell>
          <cell r="E212">
            <v>0</v>
          </cell>
        </row>
        <row r="213">
          <cell r="C213" t="str">
            <v xml:space="preserve">  TOTAL OUTSIDE SERVICES</v>
          </cell>
          <cell r="D213">
            <v>13770254.34</v>
          </cell>
          <cell r="E213">
            <v>19583934.600000001</v>
          </cell>
        </row>
        <row r="214">
          <cell r="C214" t="str">
            <v>MATERIALS, SUPPLIES, TRANSPORTATION</v>
          </cell>
        </row>
        <row r="215">
          <cell r="C215" t="str">
            <v>5205720 Gas Used - Compressor Station - Transmission (Cr)</v>
          </cell>
          <cell r="D215">
            <v>-766266.74</v>
          </cell>
          <cell r="E215">
            <v>-612009.68000000005</v>
          </cell>
        </row>
        <row r="216">
          <cell r="C216" t="str">
            <v>5205770 Gas Used For Other Utility Operations (Cr)</v>
          </cell>
          <cell r="D216">
            <v>-165180.34</v>
          </cell>
          <cell r="E216">
            <v>-46411.85</v>
          </cell>
        </row>
        <row r="217">
          <cell r="C217" t="str">
            <v>5303170 Automobile Repairs/Maintenance</v>
          </cell>
          <cell r="D217">
            <v>945598.42</v>
          </cell>
          <cell r="E217">
            <v>1055430.31</v>
          </cell>
        </row>
        <row r="218">
          <cell r="C218" t="str">
            <v>5304100 Material Exp-Stock</v>
          </cell>
          <cell r="D218">
            <v>2921471.85</v>
          </cell>
          <cell r="E218">
            <v>2804782.1</v>
          </cell>
        </row>
        <row r="219">
          <cell r="C219" t="str">
            <v>5304110 Material Exp-Cst Dif</v>
          </cell>
          <cell r="D219">
            <v>40.44</v>
          </cell>
          <cell r="E219">
            <v>-3.87</v>
          </cell>
        </row>
        <row r="220">
          <cell r="C220" t="str">
            <v>5304140 Material Exp-Inv Rvl</v>
          </cell>
          <cell r="D220">
            <v>15843.62</v>
          </cell>
          <cell r="E220">
            <v>126189.83</v>
          </cell>
        </row>
        <row r="221">
          <cell r="C221" t="str">
            <v>5304200 Material Exp-Non Stk</v>
          </cell>
          <cell r="D221">
            <v>1349815.74</v>
          </cell>
          <cell r="E221">
            <v>3996725.62</v>
          </cell>
        </row>
        <row r="222">
          <cell r="C222" t="str">
            <v>5304210 Auto Parts &amp; Supplies</v>
          </cell>
          <cell r="D222">
            <v>156285</v>
          </cell>
          <cell r="E222">
            <v>341042.39</v>
          </cell>
        </row>
        <row r="223">
          <cell r="C223" t="str">
            <v>5304300 Meter/ERT Purchases</v>
          </cell>
          <cell r="D223">
            <v>652444.64</v>
          </cell>
          <cell r="E223">
            <v>60808.81</v>
          </cell>
        </row>
        <row r="224">
          <cell r="C224" t="str">
            <v>5304310 Office Supplies</v>
          </cell>
          <cell r="D224">
            <v>46435.27</v>
          </cell>
          <cell r="E224">
            <v>62917.78</v>
          </cell>
        </row>
        <row r="225">
          <cell r="C225" t="str">
            <v>5304320 Postage, Shipping, &amp; Freight</v>
          </cell>
          <cell r="D225">
            <v>994960.34</v>
          </cell>
          <cell r="E225">
            <v>1016855.35</v>
          </cell>
        </row>
        <row r="226">
          <cell r="C226" t="str">
            <v>5304340 Software/Hardware Purchases</v>
          </cell>
          <cell r="D226">
            <v>1044554.08</v>
          </cell>
          <cell r="E226">
            <v>5734912.3700000001</v>
          </cell>
        </row>
        <row r="227">
          <cell r="C227" t="str">
            <v>5304350 Office Furn &amp; Equip</v>
          </cell>
          <cell r="D227">
            <v>168231.82</v>
          </cell>
          <cell r="E227">
            <v>114126.87</v>
          </cell>
        </row>
        <row r="228">
          <cell r="C228" t="str">
            <v>5304360 Promotion Supplies</v>
          </cell>
          <cell r="D228">
            <v>1369.02</v>
          </cell>
          <cell r="E228">
            <v>368.67</v>
          </cell>
        </row>
        <row r="229">
          <cell r="C229" t="str">
            <v>5304370 Small Tools &amp; Work Equipment</v>
          </cell>
          <cell r="D229">
            <v>165712.67000000001</v>
          </cell>
          <cell r="E229">
            <v>176970.35</v>
          </cell>
        </row>
        <row r="230">
          <cell r="C230" t="str">
            <v>5304390 Misc Supplies</v>
          </cell>
          <cell r="D230">
            <v>287678.94</v>
          </cell>
          <cell r="E230">
            <v>316002.49</v>
          </cell>
        </row>
        <row r="231">
          <cell r="C231" t="str">
            <v>5304410 Purchasing Card Expenses-MC</v>
          </cell>
          <cell r="D231">
            <v>116856.73</v>
          </cell>
          <cell r="E231">
            <v>-11378.2</v>
          </cell>
        </row>
        <row r="232">
          <cell r="C232" t="str">
            <v>5304510 Gasoline</v>
          </cell>
          <cell r="D232">
            <v>1031212.62</v>
          </cell>
          <cell r="E232">
            <v>928810.65</v>
          </cell>
        </row>
        <row r="233">
          <cell r="C233" t="str">
            <v>5304520 Fuel-Off Hwy Equip</v>
          </cell>
          <cell r="D233">
            <v>9283.99</v>
          </cell>
          <cell r="E233">
            <v>2854.34</v>
          </cell>
        </row>
        <row r="234">
          <cell r="C234" t="str">
            <v>5304991 Miscellaneous Materials &amp; Supplies-2200</v>
          </cell>
          <cell r="D234">
            <v>0</v>
          </cell>
          <cell r="E234">
            <v>0</v>
          </cell>
        </row>
        <row r="235">
          <cell r="C235" t="str">
            <v>5304999 Capitalized M&amp;S-PROJ SETTLMT USE ONLY</v>
          </cell>
          <cell r="D235">
            <v>-3279137.8</v>
          </cell>
          <cell r="E235">
            <v>-10148134.74</v>
          </cell>
        </row>
        <row r="236">
          <cell r="C236" t="str">
            <v>5320680 Gas Used - Equity</v>
          </cell>
          <cell r="D236">
            <v>164627.85999999999</v>
          </cell>
          <cell r="E236">
            <v>44496.72</v>
          </cell>
        </row>
        <row r="237">
          <cell r="C237" t="str">
            <v>5330050 Gas For Compressor Station Fuel</v>
          </cell>
          <cell r="D237">
            <v>766266.74</v>
          </cell>
          <cell r="E237">
            <v>612009.68000000005</v>
          </cell>
        </row>
        <row r="238">
          <cell r="C238" t="str">
            <v>5330080 Gas Lost</v>
          </cell>
          <cell r="D238">
            <v>11974.95</v>
          </cell>
          <cell r="E238">
            <v>13550.41</v>
          </cell>
        </row>
        <row r="239">
          <cell r="C239" t="str">
            <v>8400000 MATERIAL OVERHEAD</v>
          </cell>
          <cell r="D239">
            <v>0</v>
          </cell>
          <cell r="E239">
            <v>0</v>
          </cell>
        </row>
        <row r="240">
          <cell r="C240" t="str">
            <v xml:space="preserve">  TOTAL MATERIALS, SUPPLIES, TRANSPORTATION</v>
          </cell>
          <cell r="D240">
            <v>6640079.8600000003</v>
          </cell>
          <cell r="E240">
            <v>6590916.4000000004</v>
          </cell>
        </row>
        <row r="241">
          <cell r="C241" t="str">
            <v>INSURANCE, LEASES, PERMITS &amp; FEES</v>
          </cell>
        </row>
        <row r="242">
          <cell r="C242" t="str">
            <v>5305010 Injury Expenses</v>
          </cell>
          <cell r="D242">
            <v>19600</v>
          </cell>
          <cell r="E242">
            <v>0</v>
          </cell>
        </row>
        <row r="243">
          <cell r="C243" t="str">
            <v>5305020 Damages - Property</v>
          </cell>
          <cell r="D243">
            <v>990526.7</v>
          </cell>
          <cell r="E243">
            <v>77271.19</v>
          </cell>
        </row>
        <row r="244">
          <cell r="C244" t="str">
            <v>5305030 Claims Reimburse</v>
          </cell>
          <cell r="D244">
            <v>-268996.03999999998</v>
          </cell>
          <cell r="E244">
            <v>-902584.07</v>
          </cell>
        </row>
        <row r="245">
          <cell r="C245" t="str">
            <v>5305050 Worker's Compensation Claim Expenses</v>
          </cell>
          <cell r="D245">
            <v>197511.88</v>
          </cell>
          <cell r="E245">
            <v>84459.29</v>
          </cell>
        </row>
        <row r="246">
          <cell r="C246" t="str">
            <v>5305060 Worker's Compensation Admin</v>
          </cell>
          <cell r="D246">
            <v>4051.98</v>
          </cell>
          <cell r="E246">
            <v>15794.26</v>
          </cell>
        </row>
        <row r="247">
          <cell r="C247" t="str">
            <v>5306010 Insurance-Directors&amp;Officers/Fiduciary/Crime</v>
          </cell>
          <cell r="D247">
            <v>139230</v>
          </cell>
          <cell r="E247">
            <v>140848.29</v>
          </cell>
        </row>
        <row r="248">
          <cell r="C248" t="str">
            <v>5306020 Insurance-Excess Liability/Surty</v>
          </cell>
          <cell r="D248">
            <v>1073102.2</v>
          </cell>
          <cell r="E248">
            <v>1068841.02</v>
          </cell>
        </row>
        <row r="249">
          <cell r="C249" t="str">
            <v>5306060 Insurance-General Property</v>
          </cell>
          <cell r="D249">
            <v>205939.53</v>
          </cell>
          <cell r="E249">
            <v>1130189.54</v>
          </cell>
        </row>
        <row r="250">
          <cell r="C250" t="str">
            <v>5306070 Insurance-Worker's Comp</v>
          </cell>
          <cell r="D250">
            <v>110199.99</v>
          </cell>
          <cell r="E250">
            <v>260039</v>
          </cell>
        </row>
        <row r="251">
          <cell r="C251" t="str">
            <v>5306099 Insurance-Other</v>
          </cell>
          <cell r="D251">
            <v>110027.61</v>
          </cell>
          <cell r="E251">
            <v>52171.93</v>
          </cell>
        </row>
        <row r="252">
          <cell r="C252" t="str">
            <v>5307010 Rent Expense - Buildings</v>
          </cell>
          <cell r="D252">
            <v>1174753.08</v>
          </cell>
          <cell r="E252">
            <v>877459.33</v>
          </cell>
        </row>
        <row r="253">
          <cell r="C253" t="str">
            <v>5307030 Rent Expense - Equipment (Office &amp; Other)</v>
          </cell>
          <cell r="D253">
            <v>149676.99</v>
          </cell>
          <cell r="E253">
            <v>160115.21</v>
          </cell>
        </row>
        <row r="254">
          <cell r="C254" t="str">
            <v>5307050 Rent Expense - Land &amp; Land Rights</v>
          </cell>
          <cell r="D254">
            <v>134558.82999999999</v>
          </cell>
          <cell r="E254">
            <v>233907.98</v>
          </cell>
        </row>
        <row r="255">
          <cell r="C255" t="str">
            <v>5307090 Rent Expense - Miscellaneous</v>
          </cell>
          <cell r="D255">
            <v>5532.36</v>
          </cell>
          <cell r="E255">
            <v>8205.64</v>
          </cell>
        </row>
        <row r="256">
          <cell r="C256" t="str">
            <v>5309010 Utilities - Electric and Gas</v>
          </cell>
          <cell r="D256">
            <v>325858.92</v>
          </cell>
          <cell r="E256">
            <v>338831.43</v>
          </cell>
        </row>
        <row r="257">
          <cell r="C257" t="str">
            <v>5309020 Utilities - Phone</v>
          </cell>
          <cell r="D257">
            <v>527616.82999999996</v>
          </cell>
          <cell r="E257">
            <v>545738.13</v>
          </cell>
        </row>
        <row r="258">
          <cell r="C258" t="str">
            <v>5309021 Utilities - Wireless Services-Cell Phones &amp; Pagers</v>
          </cell>
          <cell r="D258">
            <v>326626.2</v>
          </cell>
          <cell r="E258">
            <v>312895.78000000003</v>
          </cell>
        </row>
        <row r="259">
          <cell r="C259" t="str">
            <v>5309030 Utilities - Water</v>
          </cell>
          <cell r="D259">
            <v>17359.22</v>
          </cell>
          <cell r="E259">
            <v>16530.740000000002</v>
          </cell>
        </row>
        <row r="260">
          <cell r="C260" t="str">
            <v>5309040 Utilities - Other</v>
          </cell>
          <cell r="D260">
            <v>5011.0600000000004</v>
          </cell>
          <cell r="E260">
            <v>4541.13</v>
          </cell>
        </row>
        <row r="261">
          <cell r="C261" t="str">
            <v>5310010 Operating Permits</v>
          </cell>
          <cell r="D261">
            <v>462629.45</v>
          </cell>
          <cell r="E261">
            <v>835177.16</v>
          </cell>
        </row>
        <row r="262">
          <cell r="C262" t="str">
            <v>5310020 Licensing Fees</v>
          </cell>
          <cell r="D262">
            <v>219815.44</v>
          </cell>
          <cell r="E262">
            <v>107520.01</v>
          </cell>
        </row>
        <row r="263">
          <cell r="C263" t="str">
            <v>5310030 Regulatory Fees &amp; Assessments</v>
          </cell>
          <cell r="D263">
            <v>719151.6</v>
          </cell>
          <cell r="E263">
            <v>712091.59</v>
          </cell>
        </row>
        <row r="264">
          <cell r="C264" t="str">
            <v>5310040 Directors Fees and Expenses</v>
          </cell>
          <cell r="D264">
            <v>9750</v>
          </cell>
          <cell r="E264">
            <v>9750</v>
          </cell>
        </row>
        <row r="265">
          <cell r="C265" t="str">
            <v>5310050 Environmental Fees</v>
          </cell>
          <cell r="D265">
            <v>43163.37</v>
          </cell>
          <cell r="E265">
            <v>2609</v>
          </cell>
        </row>
        <row r="266">
          <cell r="C266" t="str">
            <v>5310080 Bank Fees</v>
          </cell>
          <cell r="D266">
            <v>107513.85</v>
          </cell>
          <cell r="E266">
            <v>79660.479999999996</v>
          </cell>
        </row>
        <row r="267">
          <cell r="C267" t="str">
            <v>5310090 Miscellaneous Fees</v>
          </cell>
          <cell r="D267">
            <v>278043.5</v>
          </cell>
          <cell r="E267">
            <v>12213.54</v>
          </cell>
        </row>
        <row r="268">
          <cell r="C268" t="str">
            <v>5310991 Misc Permits &amp; Fees-2200</v>
          </cell>
          <cell r="D268">
            <v>0</v>
          </cell>
          <cell r="E268">
            <v>0</v>
          </cell>
        </row>
        <row r="269">
          <cell r="C269" t="str">
            <v>6104050 Rental Income - Non-Utility Operations</v>
          </cell>
          <cell r="D269">
            <v>-540726.01</v>
          </cell>
          <cell r="E269">
            <v>-540726.01</v>
          </cell>
        </row>
        <row r="270">
          <cell r="C270" t="str">
            <v xml:space="preserve">  TOTAL INSURANCE, LEASES, PERMITS &amp; FEES</v>
          </cell>
          <cell r="D270">
            <v>6547528.54</v>
          </cell>
          <cell r="E270">
            <v>5643551.5899999999</v>
          </cell>
        </row>
        <row r="271">
          <cell r="C271" t="str">
            <v>OTHER MISCELLANEOUS EXPENSES</v>
          </cell>
        </row>
        <row r="272">
          <cell r="C272" t="str">
            <v>5302010 Travel Expense</v>
          </cell>
          <cell r="D272">
            <v>30986.38</v>
          </cell>
          <cell r="E272">
            <v>45288.89</v>
          </cell>
        </row>
        <row r="273">
          <cell r="C273" t="str">
            <v>5302015 Travel - Meals (50% Non-Deductible)</v>
          </cell>
          <cell r="D273">
            <v>1541.85</v>
          </cell>
          <cell r="E273">
            <v>3374.75</v>
          </cell>
        </row>
        <row r="274">
          <cell r="C274" t="str">
            <v>5302020 Entertainment Expense</v>
          </cell>
          <cell r="D274">
            <v>1218.99</v>
          </cell>
          <cell r="E274">
            <v>49937.81</v>
          </cell>
        </row>
        <row r="275">
          <cell r="C275" t="str">
            <v>5302021 Entertainment Expense - Non-Deductible</v>
          </cell>
          <cell r="D275">
            <v>24931.07</v>
          </cell>
          <cell r="E275">
            <v>31042.07</v>
          </cell>
        </row>
        <row r="276">
          <cell r="C276" t="str">
            <v>5302091 Travel &amp; Entertainment Expense 2200</v>
          </cell>
          <cell r="D276">
            <v>0</v>
          </cell>
          <cell r="E276">
            <v>0</v>
          </cell>
        </row>
        <row r="277">
          <cell r="C277" t="str">
            <v>5302940 Safety Functions Expense</v>
          </cell>
          <cell r="D277">
            <v>105815.91</v>
          </cell>
          <cell r="E277">
            <v>107171.03</v>
          </cell>
        </row>
        <row r="278">
          <cell r="C278" t="str">
            <v>5303830 Advertising</v>
          </cell>
          <cell r="D278">
            <v>172832.6</v>
          </cell>
          <cell r="E278">
            <v>1361934.74</v>
          </cell>
        </row>
        <row r="279">
          <cell r="C279" t="str">
            <v>5308010 Subscriptions</v>
          </cell>
          <cell r="D279">
            <v>62540.959999999999</v>
          </cell>
          <cell r="E279">
            <v>75932.009999999995</v>
          </cell>
        </row>
        <row r="280">
          <cell r="C280" t="str">
            <v>5308020 Professional Dues</v>
          </cell>
          <cell r="D280">
            <v>2738.35</v>
          </cell>
          <cell r="E280">
            <v>214.62</v>
          </cell>
        </row>
        <row r="281">
          <cell r="C281" t="str">
            <v>5308040 Industry Assoc Dues</v>
          </cell>
          <cell r="D281">
            <v>49155.54</v>
          </cell>
          <cell r="E281">
            <v>11391</v>
          </cell>
        </row>
        <row r="282">
          <cell r="C282" t="str">
            <v>5308090 Other Dues&amp;Membershp</v>
          </cell>
          <cell r="D282">
            <v>328327.21000000002</v>
          </cell>
          <cell r="E282">
            <v>151495.26999999999</v>
          </cell>
        </row>
        <row r="283">
          <cell r="C283" t="str">
            <v>5308991 Misc Dues &amp; Subscriptions-2200</v>
          </cell>
          <cell r="D283">
            <v>0</v>
          </cell>
          <cell r="E283">
            <v>0</v>
          </cell>
        </row>
        <row r="284">
          <cell r="C284" t="str">
            <v>5320140 Land Rights &amp; Right of Way Fees</v>
          </cell>
          <cell r="D284">
            <v>94135.89</v>
          </cell>
          <cell r="E284">
            <v>162111.21</v>
          </cell>
        </row>
        <row r="285">
          <cell r="C285" t="str">
            <v>5340210 Royalty Expense - Flat Rate</v>
          </cell>
          <cell r="D285">
            <v>13295.44</v>
          </cell>
          <cell r="E285">
            <v>8549.9599999999991</v>
          </cell>
        </row>
        <row r="286">
          <cell r="C286" t="str">
            <v>5399040 Lost Discount Exp</v>
          </cell>
          <cell r="D286">
            <v>21560.28</v>
          </cell>
          <cell r="E286">
            <v>27777.26</v>
          </cell>
        </row>
        <row r="287">
          <cell r="C287" t="str">
            <v>5399050 Regulatory Deferrals/Amortization</v>
          </cell>
          <cell r="D287">
            <v>-3841119.34</v>
          </cell>
          <cell r="E287">
            <v>233086.04</v>
          </cell>
        </row>
        <row r="288">
          <cell r="C288" t="str">
            <v>5399060 Contributions in Aid of Construction - Taxable</v>
          </cell>
          <cell r="D288">
            <v>-28167</v>
          </cell>
          <cell r="E288">
            <v>-55975</v>
          </cell>
        </row>
        <row r="289">
          <cell r="C289" t="str">
            <v>5399065 Expense Reimbursements from Customers</v>
          </cell>
          <cell r="D289">
            <v>-315369.15999999997</v>
          </cell>
          <cell r="E289">
            <v>-170706.04</v>
          </cell>
        </row>
        <row r="290">
          <cell r="C290" t="str">
            <v>5399074 Vehicle Purchases</v>
          </cell>
          <cell r="D290">
            <v>198435.88</v>
          </cell>
          <cell r="E290">
            <v>4258505.1399999997</v>
          </cell>
        </row>
        <row r="291">
          <cell r="C291" t="str">
            <v>5399075 Vehicle Billing - Interco</v>
          </cell>
          <cell r="D291">
            <v>0</v>
          </cell>
          <cell r="E291">
            <v>0</v>
          </cell>
        </row>
        <row r="292">
          <cell r="C292" t="str">
            <v>5399076 Vehicle Usage - 2200</v>
          </cell>
          <cell r="D292">
            <v>0</v>
          </cell>
          <cell r="E292">
            <v>0</v>
          </cell>
        </row>
        <row r="293">
          <cell r="C293" t="str">
            <v>5399200 Penalties - Operating - Non-deductible</v>
          </cell>
          <cell r="D293">
            <v>4000</v>
          </cell>
          <cell r="E293">
            <v>26500</v>
          </cell>
        </row>
        <row r="294">
          <cell r="C294" t="str">
            <v>5399900 Miscellaneous Expense</v>
          </cell>
          <cell r="D294">
            <v>43947.51</v>
          </cell>
          <cell r="E294">
            <v>641466.19999999995</v>
          </cell>
        </row>
        <row r="295">
          <cell r="C295" t="str">
            <v>5399920 Miscellaneous Expense - Warranty Provision Exp</v>
          </cell>
          <cell r="D295">
            <v>321041.26</v>
          </cell>
          <cell r="E295">
            <v>349620.55</v>
          </cell>
        </row>
        <row r="296">
          <cell r="C296" t="str">
            <v>5399991 Miscellaneous Expense 2200</v>
          </cell>
          <cell r="D296">
            <v>0</v>
          </cell>
          <cell r="E296">
            <v>0</v>
          </cell>
        </row>
        <row r="297">
          <cell r="C297" t="str">
            <v>5399997 Project Clearing Account - Entry</v>
          </cell>
          <cell r="D297">
            <v>-19171.29</v>
          </cell>
          <cell r="E297">
            <v>-9216.8799999999992</v>
          </cell>
        </row>
        <row r="298">
          <cell r="C298" t="str">
            <v>5399998 Project Clearing Account - Settlement</v>
          </cell>
          <cell r="D298">
            <v>21144.63</v>
          </cell>
          <cell r="E298">
            <v>-27356.79</v>
          </cell>
        </row>
        <row r="299">
          <cell r="C299" t="str">
            <v>5399999 Capitalized Other-PROJ SETTLMT USE ONLY</v>
          </cell>
          <cell r="D299">
            <v>-17473021.190000001</v>
          </cell>
          <cell r="E299">
            <v>-29979202.780000001</v>
          </cell>
        </row>
        <row r="300">
          <cell r="C300" t="str">
            <v>6201010 Donations - 501(c)(3)</v>
          </cell>
          <cell r="D300">
            <v>16312.59</v>
          </cell>
          <cell r="E300">
            <v>12710985.220000001</v>
          </cell>
        </row>
        <row r="301">
          <cell r="C301" t="str">
            <v>6201040 Donations - Non 501(c)(3)</v>
          </cell>
          <cell r="D301">
            <v>50375</v>
          </cell>
          <cell r="E301">
            <v>605</v>
          </cell>
        </row>
        <row r="302">
          <cell r="C302" t="str">
            <v>6201070 Donation Dollar Energy Fund</v>
          </cell>
          <cell r="D302">
            <v>45000</v>
          </cell>
          <cell r="E302">
            <v>1417208</v>
          </cell>
        </row>
        <row r="303">
          <cell r="C303" t="str">
            <v>6202020 Civic/Politic Activities</v>
          </cell>
          <cell r="D303">
            <v>19505.13</v>
          </cell>
          <cell r="E303">
            <v>10954.73</v>
          </cell>
        </row>
        <row r="304">
          <cell r="C304" t="str">
            <v>6203020 Penalties - Other</v>
          </cell>
          <cell r="D304">
            <v>0</v>
          </cell>
          <cell r="E304">
            <v>23.84</v>
          </cell>
        </row>
        <row r="305">
          <cell r="C305" t="str">
            <v>6204000 Other Expense - Miscellaneous</v>
          </cell>
          <cell r="D305">
            <v>0</v>
          </cell>
          <cell r="E305">
            <v>140.1</v>
          </cell>
        </row>
        <row r="306">
          <cell r="C306" t="str">
            <v>6204010 Rent Expense - Non-Utility Operations</v>
          </cell>
          <cell r="D306">
            <v>492983.03</v>
          </cell>
          <cell r="E306">
            <v>501579.79</v>
          </cell>
        </row>
        <row r="307">
          <cell r="C307" t="str">
            <v>6299020 Life Insurance Premiums</v>
          </cell>
          <cell r="D307">
            <v>-12054.77</v>
          </cell>
          <cell r="E307">
            <v>-61126.44</v>
          </cell>
        </row>
        <row r="308">
          <cell r="C308" t="str">
            <v>6299900 Other Expense - Miscellaneous</v>
          </cell>
          <cell r="D308">
            <v>13681.21</v>
          </cell>
          <cell r="E308">
            <v>2913.27</v>
          </cell>
        </row>
        <row r="309">
          <cell r="C309" t="str">
            <v>8205001 VEHICLE USAGE</v>
          </cell>
          <cell r="D309">
            <v>0</v>
          </cell>
          <cell r="E309">
            <v>0</v>
          </cell>
        </row>
        <row r="310">
          <cell r="C310" t="str">
            <v>8205002 POWER OPERATED EQUIP</v>
          </cell>
          <cell r="D310">
            <v>0</v>
          </cell>
          <cell r="E310">
            <v>0</v>
          </cell>
        </row>
        <row r="311">
          <cell r="C311" t="str">
            <v>8205101 OT MEALS</v>
          </cell>
          <cell r="D311">
            <v>0</v>
          </cell>
          <cell r="E311">
            <v>0</v>
          </cell>
        </row>
        <row r="312">
          <cell r="C312" t="str">
            <v>8402004 PROJ G&amp;A SURCHARGE</v>
          </cell>
          <cell r="D312">
            <v>0</v>
          </cell>
          <cell r="E312">
            <v>0</v>
          </cell>
        </row>
        <row r="313">
          <cell r="C313" t="str">
            <v>8402014 Construction</v>
          </cell>
          <cell r="D313">
            <v>0</v>
          </cell>
          <cell r="E313">
            <v>0</v>
          </cell>
        </row>
        <row r="314">
          <cell r="C314" t="str">
            <v>8405000 DEL FLEET OVERHEAD</v>
          </cell>
          <cell r="D314">
            <v>0</v>
          </cell>
          <cell r="E314">
            <v>0</v>
          </cell>
        </row>
        <row r="315">
          <cell r="C315" t="str">
            <v xml:space="preserve">  TOTAL OTHER MISCELLANEOUS EXPENSES</v>
          </cell>
          <cell r="D315">
            <v>-19553396.039999999</v>
          </cell>
          <cell r="E315">
            <v>-8113775.4299999997</v>
          </cell>
        </row>
        <row r="316">
          <cell r="C316" t="str">
            <v>BAD DEBT</v>
          </cell>
        </row>
        <row r="317">
          <cell r="C317" t="str">
            <v>5311010 Uncollect Accts Exp</v>
          </cell>
          <cell r="D317">
            <v>6663502.8300000001</v>
          </cell>
          <cell r="E317">
            <v>5283323.18</v>
          </cell>
        </row>
        <row r="318">
          <cell r="C318" t="str">
            <v xml:space="preserve">  TOTAL BAD DEBT</v>
          </cell>
          <cell r="D318">
            <v>6663502.8300000001</v>
          </cell>
          <cell r="E318">
            <v>5283323.18</v>
          </cell>
        </row>
        <row r="319">
          <cell r="C319" t="str">
            <v>MANAGEMENT FEES &amp; INTERCOMPANY SERVICES</v>
          </cell>
        </row>
        <row r="320">
          <cell r="C320" t="str">
            <v>5998500 SVC Only-Essential Services</v>
          </cell>
          <cell r="D320">
            <v>2526155.6</v>
          </cell>
          <cell r="E320">
            <v>2573264.02</v>
          </cell>
        </row>
        <row r="321">
          <cell r="C321" t="str">
            <v>5998501 SVC Only-Essential Services-2200</v>
          </cell>
          <cell r="D321">
            <v>0</v>
          </cell>
          <cell r="E321">
            <v>0</v>
          </cell>
        </row>
        <row r="322">
          <cell r="C322" t="str">
            <v>5998510 SVC Only-Essential Sundry</v>
          </cell>
          <cell r="D322">
            <v>672959.21</v>
          </cell>
          <cell r="E322">
            <v>924660.71</v>
          </cell>
        </row>
        <row r="323">
          <cell r="C323" t="str">
            <v>5998511 SVC Only-Essential Sundry-2200</v>
          </cell>
          <cell r="D323">
            <v>0</v>
          </cell>
          <cell r="E323">
            <v>0</v>
          </cell>
        </row>
        <row r="324">
          <cell r="C324" t="str">
            <v>5999050 Inter-Company Operating Expenses-1000-Peoples</v>
          </cell>
          <cell r="D324">
            <v>37935.599999999999</v>
          </cell>
          <cell r="E324">
            <v>1796.34</v>
          </cell>
        </row>
        <row r="325">
          <cell r="C325" t="str">
            <v>5999053 Inter-Company Operating Expenses-1400-Homeworks</v>
          </cell>
          <cell r="D325">
            <v>-37935.599999999999</v>
          </cell>
          <cell r="E325">
            <v>-1796.34</v>
          </cell>
        </row>
        <row r="326">
          <cell r="C326" t="str">
            <v>5999056 Inter-Company Operating Expenses-1600-Delta</v>
          </cell>
          <cell r="D326">
            <v>0</v>
          </cell>
          <cell r="E326">
            <v>0</v>
          </cell>
        </row>
        <row r="327">
          <cell r="C327" t="str">
            <v>5999058 Inter-Company Operating Expenses-1800-Delgasco</v>
          </cell>
          <cell r="D327">
            <v>0</v>
          </cell>
          <cell r="E327">
            <v>0</v>
          </cell>
        </row>
        <row r="328">
          <cell r="C328" t="str">
            <v>5999059 Inter-Company Operating Expenses-1900-ENPRO</v>
          </cell>
          <cell r="D328">
            <v>0</v>
          </cell>
          <cell r="E328">
            <v>0</v>
          </cell>
        </row>
        <row r="329">
          <cell r="C329" t="str">
            <v xml:space="preserve">  TOTAL MANAGEMENT FEES &amp; INTERCOMPANY SERV</v>
          </cell>
          <cell r="D329">
            <v>3199114.81</v>
          </cell>
          <cell r="E329">
            <v>3497924.73</v>
          </cell>
        </row>
        <row r="330">
          <cell r="C330" t="str">
            <v xml:space="preserve"> TOTAL OPERATIONS &amp; MAINTENANCE EXPENSE</v>
          </cell>
          <cell r="D330">
            <v>51686545.609999999</v>
          </cell>
          <cell r="E330">
            <v>72614867.150000006</v>
          </cell>
        </row>
        <row r="331">
          <cell r="C331" t="str">
            <v>DEPRECIATION</v>
          </cell>
        </row>
        <row r="332">
          <cell r="C332" t="str">
            <v>5501010 Depreciation Expense - Land Easements</v>
          </cell>
          <cell r="D332">
            <v>42058.21</v>
          </cell>
          <cell r="E332">
            <v>42058.27</v>
          </cell>
        </row>
        <row r="333">
          <cell r="C333" t="str">
            <v>5501020 Depreciation Expense - Buildings</v>
          </cell>
          <cell r="D333">
            <v>108549.41</v>
          </cell>
          <cell r="E333">
            <v>108495.02</v>
          </cell>
        </row>
        <row r="334">
          <cell r="C334" t="str">
            <v>5501030 Depreciation Exp-Generation, Prod &amp; Gath Plant</v>
          </cell>
          <cell r="D334">
            <v>585693.81999999995</v>
          </cell>
          <cell r="E334">
            <v>591109.68999999994</v>
          </cell>
        </row>
        <row r="335">
          <cell r="C335" t="str">
            <v>5501033 Depreciation Exp-Nat Gas Storage &amp; Process Plant</v>
          </cell>
          <cell r="D335">
            <v>314017.62</v>
          </cell>
          <cell r="E335">
            <v>314017.61</v>
          </cell>
        </row>
        <row r="336">
          <cell r="C336" t="str">
            <v>5501040 Depreciation Expense - Transmission</v>
          </cell>
          <cell r="D336">
            <v>1556172.17</v>
          </cell>
          <cell r="E336">
            <v>1553850.45</v>
          </cell>
        </row>
        <row r="337">
          <cell r="C337" t="str">
            <v>5501050 Depreciation Expense - Distribution</v>
          </cell>
          <cell r="D337">
            <v>13853424.66</v>
          </cell>
          <cell r="E337">
            <v>13717971.189999999</v>
          </cell>
        </row>
        <row r="338">
          <cell r="C338" t="str">
            <v>5501060 Depreciation Expense - Transportation Equipment</v>
          </cell>
          <cell r="D338">
            <v>1693399.72</v>
          </cell>
          <cell r="E338">
            <v>1753773.77</v>
          </cell>
        </row>
        <row r="339">
          <cell r="C339" t="str">
            <v>5501070 Depreciation Expense - General Plant &amp; Equipment</v>
          </cell>
          <cell r="D339">
            <v>1897417.7</v>
          </cell>
          <cell r="E339">
            <v>1696109.59</v>
          </cell>
        </row>
        <row r="340">
          <cell r="C340" t="str">
            <v>5501170 Depreciation Expense - Salvage</v>
          </cell>
          <cell r="D340">
            <v>-198838.89</v>
          </cell>
          <cell r="E340">
            <v>-156589.04999999999</v>
          </cell>
        </row>
        <row r="341">
          <cell r="C341" t="str">
            <v>5501180 Depreciation Expense - Cost of Removal</v>
          </cell>
          <cell r="D341">
            <v>2719047.15</v>
          </cell>
          <cell r="E341">
            <v>2324355.9900000002</v>
          </cell>
        </row>
        <row r="342">
          <cell r="C342" t="str">
            <v>5501190 Depreciation Expense - Asset Retirement Obligation</v>
          </cell>
          <cell r="D342">
            <v>1.26</v>
          </cell>
          <cell r="E342">
            <v>0</v>
          </cell>
        </row>
        <row r="343">
          <cell r="C343" t="str">
            <v>5501200 Accretion Expense</v>
          </cell>
          <cell r="D343">
            <v>4474.82</v>
          </cell>
          <cell r="E343">
            <v>13245.58</v>
          </cell>
        </row>
        <row r="344">
          <cell r="C344" t="str">
            <v>5505010 Amortization Expense - Intangible Property</v>
          </cell>
          <cell r="D344">
            <v>4305373.75</v>
          </cell>
          <cell r="E344">
            <v>4132650.14</v>
          </cell>
        </row>
        <row r="345">
          <cell r="C345" t="str">
            <v>5505025 Amortization Expense - Leasehold Improvements</v>
          </cell>
          <cell r="D345">
            <v>193416.07</v>
          </cell>
          <cell r="E345">
            <v>195419.45</v>
          </cell>
        </row>
        <row r="346">
          <cell r="C346" t="str">
            <v>5505300 Amortization Expense - Land &amp; Land Rights</v>
          </cell>
          <cell r="D346">
            <v>5953.55</v>
          </cell>
          <cell r="E346">
            <v>5953.56</v>
          </cell>
        </row>
        <row r="347">
          <cell r="C347" t="str">
            <v xml:space="preserve">  TOTAL DEPRECIATION</v>
          </cell>
          <cell r="D347">
            <v>27080161.02</v>
          </cell>
          <cell r="E347">
            <v>26292421.260000002</v>
          </cell>
        </row>
        <row r="348">
          <cell r="C348" t="str">
            <v>AMORTIZATION</v>
          </cell>
        </row>
        <row r="349">
          <cell r="C349" t="str">
            <v>5506999 Amortization Expense - Manual - Other Intangibles</v>
          </cell>
          <cell r="D349">
            <v>254382.84</v>
          </cell>
          <cell r="E349">
            <v>280747.46000000002</v>
          </cell>
        </row>
        <row r="350">
          <cell r="C350" t="str">
            <v>5507010 Amortization Exp - Rate Case Expenses</v>
          </cell>
          <cell r="D350">
            <v>267237.33</v>
          </cell>
          <cell r="E350">
            <v>267237.31</v>
          </cell>
        </row>
        <row r="351">
          <cell r="C351" t="str">
            <v xml:space="preserve"> TOTAL AMORTIZATION</v>
          </cell>
          <cell r="D351">
            <v>521620.17</v>
          </cell>
          <cell r="E351">
            <v>547984.77</v>
          </cell>
        </row>
        <row r="352">
          <cell r="C352" t="str">
            <v>TAXES OTHER THAN INCOME</v>
          </cell>
        </row>
        <row r="353">
          <cell r="C353" t="str">
            <v>5702100 Property Taxes</v>
          </cell>
          <cell r="D353">
            <v>668545.12</v>
          </cell>
          <cell r="E353">
            <v>1127297.97</v>
          </cell>
        </row>
        <row r="354">
          <cell r="C354" t="str">
            <v>5703100 Payroll Taxes</v>
          </cell>
          <cell r="D354">
            <v>2976159.05</v>
          </cell>
          <cell r="E354">
            <v>2990688.54</v>
          </cell>
        </row>
        <row r="355">
          <cell r="C355" t="str">
            <v>5703101 Payroll Taxes - 2200</v>
          </cell>
          <cell r="D355">
            <v>0</v>
          </cell>
          <cell r="E355">
            <v>0</v>
          </cell>
        </row>
        <row r="356">
          <cell r="C356" t="str">
            <v>5704100 Utility Taxes</v>
          </cell>
          <cell r="D356">
            <v>0</v>
          </cell>
          <cell r="E356">
            <v>51026.48</v>
          </cell>
        </row>
        <row r="357">
          <cell r="C357" t="str">
            <v>5706100 Sales and Use Tax</v>
          </cell>
          <cell r="D357">
            <v>801840.29</v>
          </cell>
          <cell r="E357">
            <v>429446.64</v>
          </cell>
        </row>
        <row r="358">
          <cell r="C358" t="str">
            <v>5709100 Other Miscellaneous Taxes</v>
          </cell>
          <cell r="D358">
            <v>6951.02</v>
          </cell>
          <cell r="E358">
            <v>-1992</v>
          </cell>
        </row>
        <row r="359">
          <cell r="C359" t="str">
            <v>5709999 Capitalized Other Taxes-PROJ SETTLMT USE ONLY</v>
          </cell>
          <cell r="D359">
            <v>2041.21</v>
          </cell>
          <cell r="E359">
            <v>-120730.85</v>
          </cell>
        </row>
        <row r="360">
          <cell r="C360" t="str">
            <v xml:space="preserve">  TOTAL TAXES OTHER THAN INCOME</v>
          </cell>
          <cell r="D360">
            <v>4455536.6900000004</v>
          </cell>
          <cell r="E360">
            <v>4475736.78</v>
          </cell>
        </row>
        <row r="361">
          <cell r="C361" t="str">
            <v xml:space="preserve">  TOTAL UTILITY COSTS &amp; EXPENSES</v>
          </cell>
          <cell r="D361">
            <v>215896414.72999999</v>
          </cell>
          <cell r="E361">
            <v>196742451.5</v>
          </cell>
        </row>
        <row r="362">
          <cell r="C362" t="str">
            <v xml:space="preserve">  TOTAL OPERATING INCOME</v>
          </cell>
          <cell r="D362">
            <v>-138487246.66</v>
          </cell>
          <cell r="E362">
            <v>-43901808.840000004</v>
          </cell>
        </row>
        <row r="363">
          <cell r="C363" t="str">
            <v>OTHER (INCOME) EXPENSE</v>
          </cell>
        </row>
        <row r="364">
          <cell r="C364" t="str">
            <v>INTEREST EXPENSE</v>
          </cell>
        </row>
        <row r="365">
          <cell r="C365" t="str">
            <v>INTEREST ON LTD</v>
          </cell>
        </row>
        <row r="366">
          <cell r="C366" t="str">
            <v>6406040 Interco Interest Expense-2200-PNG Companies LLC</v>
          </cell>
          <cell r="D366">
            <v>0</v>
          </cell>
          <cell r="E366">
            <v>0</v>
          </cell>
        </row>
        <row r="367">
          <cell r="C367" t="str">
            <v>6407010 Interco Interest Expense-Essential</v>
          </cell>
          <cell r="D367">
            <v>8657361.1199999992</v>
          </cell>
          <cell r="E367">
            <v>0</v>
          </cell>
        </row>
        <row r="368">
          <cell r="C368" t="str">
            <v>6499010 Interest Expense - Long Term Debt</v>
          </cell>
          <cell r="D368">
            <v>8544005.4299999997</v>
          </cell>
          <cell r="E368">
            <v>8533130.1999999993</v>
          </cell>
        </row>
        <row r="369">
          <cell r="C369" t="str">
            <v xml:space="preserve">  TOTAL INTEREST ON LTD</v>
          </cell>
          <cell r="D369">
            <v>17201366.550000001</v>
          </cell>
          <cell r="E369">
            <v>8533130.1999999993</v>
          </cell>
        </row>
        <row r="370">
          <cell r="C370" t="str">
            <v>OTHER INTEREST EXPENSE</v>
          </cell>
        </row>
        <row r="371">
          <cell r="C371" t="str">
            <v>6101850 Interco Interest Income-1000-Peoples</v>
          </cell>
          <cell r="D371">
            <v>0</v>
          </cell>
          <cell r="E371">
            <v>0</v>
          </cell>
        </row>
        <row r="372">
          <cell r="C372" t="str">
            <v>6101851 Interco Interest Income-1200-Peoples Gas WV</v>
          </cell>
          <cell r="D372">
            <v>0</v>
          </cell>
          <cell r="E372">
            <v>0</v>
          </cell>
        </row>
        <row r="373">
          <cell r="C373" t="str">
            <v>6101852 Interco Interest Income-1300-Peoples Gas KY</v>
          </cell>
          <cell r="D373">
            <v>0</v>
          </cell>
          <cell r="E373">
            <v>0</v>
          </cell>
        </row>
        <row r="374">
          <cell r="C374" t="str">
            <v>6101853 Interco Interest Income-1400-Peoples Homeworks LLC</v>
          </cell>
          <cell r="D374">
            <v>0</v>
          </cell>
          <cell r="E374">
            <v>0</v>
          </cell>
        </row>
        <row r="375">
          <cell r="C375" t="str">
            <v>6101855 Interco Interest Income-3100-TWP</v>
          </cell>
          <cell r="D375">
            <v>0</v>
          </cell>
          <cell r="E375">
            <v>0</v>
          </cell>
        </row>
        <row r="376">
          <cell r="C376" t="str">
            <v>6101856 Interco Interest Income-1600-Delta</v>
          </cell>
          <cell r="D376">
            <v>0</v>
          </cell>
          <cell r="E376">
            <v>0</v>
          </cell>
        </row>
        <row r="377">
          <cell r="C377" t="str">
            <v>6101857 Interco Interest Income-1700 - Resources</v>
          </cell>
          <cell r="D377">
            <v>0</v>
          </cell>
          <cell r="E377">
            <v>0</v>
          </cell>
        </row>
        <row r="378">
          <cell r="C378" t="str">
            <v>6101858 Interco Interest Income-1800 - Delgasco</v>
          </cell>
          <cell r="D378">
            <v>0</v>
          </cell>
          <cell r="E378">
            <v>0</v>
          </cell>
        </row>
        <row r="379">
          <cell r="C379" t="str">
            <v>6101859 Interco Interest Income-1900 - ENPRO</v>
          </cell>
          <cell r="D379">
            <v>0</v>
          </cell>
          <cell r="E379">
            <v>0</v>
          </cell>
        </row>
        <row r="380">
          <cell r="C380" t="str">
            <v>6101900 Interest Income - Miscellaneous</v>
          </cell>
          <cell r="D380">
            <v>-366368.69</v>
          </cell>
          <cell r="E380">
            <v>-129779.78</v>
          </cell>
        </row>
        <row r="381">
          <cell r="C381" t="str">
            <v>6402410 Amort Debt Disc &amp; Exp - Debentures</v>
          </cell>
          <cell r="D381">
            <v>414087.73</v>
          </cell>
          <cell r="E381">
            <v>493302.09</v>
          </cell>
        </row>
        <row r="382">
          <cell r="C382" t="str">
            <v>6499040 Interest Expense - Deposits</v>
          </cell>
          <cell r="D382">
            <v>21637.08</v>
          </cell>
          <cell r="E382">
            <v>28011.75</v>
          </cell>
        </row>
        <row r="383">
          <cell r="C383" t="str">
            <v>6499900 Interest Expense - Miscellaneous</v>
          </cell>
          <cell r="D383">
            <v>24896.15</v>
          </cell>
          <cell r="E383">
            <v>648372.43000000005</v>
          </cell>
        </row>
        <row r="384">
          <cell r="C384" t="str">
            <v xml:space="preserve">  TOTAL OTHER INTEREST EXPENSE</v>
          </cell>
          <cell r="D384">
            <v>94252.27</v>
          </cell>
          <cell r="E384">
            <v>1039906.49</v>
          </cell>
        </row>
        <row r="385">
          <cell r="C385" t="str">
            <v>AFUDC - DEBT (a/c 420001)</v>
          </cell>
        </row>
        <row r="386">
          <cell r="C386" t="str">
            <v>6404000 Allowance for Funds Used Dur Constr-Debt</v>
          </cell>
          <cell r="D386">
            <v>664096.99</v>
          </cell>
          <cell r="E386">
            <v>-640086.96</v>
          </cell>
        </row>
        <row r="387">
          <cell r="C387" t="str">
            <v xml:space="preserve">  TOTAL AFUDC - DEBT (a/c 420001)</v>
          </cell>
          <cell r="D387">
            <v>664096.99</v>
          </cell>
          <cell r="E387">
            <v>-640086.96</v>
          </cell>
        </row>
        <row r="388">
          <cell r="C388" t="str">
            <v>AFUDC - EQUITY (a/c 420002)</v>
          </cell>
        </row>
        <row r="389">
          <cell r="C389" t="str">
            <v>6103000 Allowance Funds Used During Construction-Equity</v>
          </cell>
          <cell r="D389">
            <v>-351000.51</v>
          </cell>
          <cell r="E389">
            <v>0</v>
          </cell>
        </row>
        <row r="390">
          <cell r="C390" t="str">
            <v xml:space="preserve">  TOTAL AFUDC - EQUITY (a/c 420002)</v>
          </cell>
          <cell r="D390">
            <v>-351000.51</v>
          </cell>
          <cell r="E390">
            <v>0</v>
          </cell>
        </row>
        <row r="391">
          <cell r="C391" t="str">
            <v xml:space="preserve">  TOTAL INTEREST EXPENSE</v>
          </cell>
          <cell r="D391">
            <v>17608715.300000001</v>
          </cell>
          <cell r="E391">
            <v>8932949.7300000004</v>
          </cell>
        </row>
        <row r="392">
          <cell r="C392" t="str">
            <v>OTHER (INCOME) EXPENSE SUBTOTAL</v>
          </cell>
        </row>
        <row r="393">
          <cell r="C393" t="str">
            <v>OTHER NET PERIODIC BENEFIT COSTS</v>
          </cell>
        </row>
        <row r="394">
          <cell r="C394" t="str">
            <v>6299100 Other Expense - Non-Service Cost Benefits Reclass</v>
          </cell>
          <cell r="D394">
            <v>-318063.25</v>
          </cell>
          <cell r="E394">
            <v>-793127.6</v>
          </cell>
        </row>
        <row r="395">
          <cell r="C395" t="str">
            <v>6299101 Other Expense - Non-Service Cost OPEB</v>
          </cell>
          <cell r="D395">
            <v>-110142.25</v>
          </cell>
          <cell r="E395">
            <v>0</v>
          </cell>
        </row>
        <row r="396">
          <cell r="C396" t="str">
            <v xml:space="preserve">  TOTAL OTHER NET PERIODIC BENEFIT COSTS</v>
          </cell>
          <cell r="D396">
            <v>-428205.5</v>
          </cell>
          <cell r="E396">
            <v>-793127.6</v>
          </cell>
        </row>
        <row r="397">
          <cell r="C397" t="str">
            <v xml:space="preserve">  TOTAL OTHER (INCOME) EXPENSE SUBTOTAL</v>
          </cell>
          <cell r="D397">
            <v>-428205.5</v>
          </cell>
          <cell r="E397">
            <v>-793127.6</v>
          </cell>
        </row>
        <row r="398">
          <cell r="C398" t="str">
            <v xml:space="preserve">  TOTAL OTHER (INCOME) EXPENSE</v>
          </cell>
          <cell r="D398">
            <v>17180509.800000001</v>
          </cell>
          <cell r="E398">
            <v>8139822.1299999999</v>
          </cell>
        </row>
        <row r="399">
          <cell r="C399" t="str">
            <v xml:space="preserve">  TOTAL INCOME BEFORE TAX &amp; GAIN</v>
          </cell>
          <cell r="D399">
            <v>-121306736.86</v>
          </cell>
          <cell r="E399">
            <v>-35761986.710000001</v>
          </cell>
        </row>
        <row r="400">
          <cell r="C400" t="str">
            <v>TAXES</v>
          </cell>
        </row>
        <row r="401">
          <cell r="C401" t="str">
            <v>INCOME TAXES - FEDERAL</v>
          </cell>
        </row>
        <row r="402">
          <cell r="C402" t="str">
            <v>6310010 Federal Income Tax Expense</v>
          </cell>
          <cell r="D402">
            <v>-5227909</v>
          </cell>
          <cell r="E402">
            <v>5082059</v>
          </cell>
        </row>
        <row r="403">
          <cell r="C403" t="str">
            <v>6320020 Defd Federal Income Tax Expense-Noncurr Asset</v>
          </cell>
          <cell r="D403">
            <v>-2028810</v>
          </cell>
          <cell r="E403">
            <v>2028810</v>
          </cell>
        </row>
        <row r="404">
          <cell r="C404" t="str">
            <v>6320040 Defd Federal Income Tax Expense-Plant Noncurr Liab</v>
          </cell>
          <cell r="D404">
            <v>6520407</v>
          </cell>
          <cell r="E404">
            <v>-17865704</v>
          </cell>
        </row>
        <row r="405">
          <cell r="C405" t="str">
            <v>6320045 Defd Federal Income Tax Expense-EDIT Amortization</v>
          </cell>
          <cell r="D405">
            <v>5080892</v>
          </cell>
          <cell r="E405">
            <v>-698615</v>
          </cell>
        </row>
        <row r="406">
          <cell r="C406" t="str">
            <v>6320050 Defd Federal Income Tax Expense-Other NC Liab</v>
          </cell>
          <cell r="D406">
            <v>2600644</v>
          </cell>
          <cell r="E406">
            <v>-4624595</v>
          </cell>
        </row>
        <row r="407">
          <cell r="C407" t="str">
            <v xml:space="preserve">  TOTAL INCOME TAXES - FEDERAL</v>
          </cell>
          <cell r="D407">
            <v>6945224</v>
          </cell>
          <cell r="E407">
            <v>-16078045</v>
          </cell>
        </row>
        <row r="408">
          <cell r="C408" t="str">
            <v>INCOME TAXES - STATE</v>
          </cell>
        </row>
        <row r="409">
          <cell r="C409" t="str">
            <v>6311010 State Income Tax Expense</v>
          </cell>
          <cell r="D409">
            <v>-3381592.03</v>
          </cell>
          <cell r="E409">
            <v>1479982</v>
          </cell>
        </row>
        <row r="410">
          <cell r="C410" t="str">
            <v>6312010 FIN 48 Tax Interest Expense</v>
          </cell>
          <cell r="D410">
            <v>0</v>
          </cell>
          <cell r="E410">
            <v>422</v>
          </cell>
        </row>
        <row r="411">
          <cell r="C411" t="str">
            <v>6321020 Defd State Income Tax Expense-Noncurr Asset</v>
          </cell>
          <cell r="D411">
            <v>-402289</v>
          </cell>
          <cell r="E411">
            <v>402289</v>
          </cell>
        </row>
        <row r="412">
          <cell r="C412" t="str">
            <v>6321040 Defd State Income Tax Expense-Plant Noncurr Liab</v>
          </cell>
          <cell r="D412">
            <v>-3722446</v>
          </cell>
          <cell r="E412">
            <v>-218114</v>
          </cell>
        </row>
        <row r="413">
          <cell r="C413" t="str">
            <v>6321050 Defd State Income Tax Expense-Other NC Liab</v>
          </cell>
          <cell r="D413">
            <v>1591045</v>
          </cell>
          <cell r="E413">
            <v>-1070664</v>
          </cell>
        </row>
        <row r="414">
          <cell r="C414" t="str">
            <v xml:space="preserve">  TOTAL INCOME TAXES - STATE</v>
          </cell>
          <cell r="D414">
            <v>-5915282.0300000003</v>
          </cell>
          <cell r="E414">
            <v>593915</v>
          </cell>
        </row>
        <row r="415">
          <cell r="C415" t="str">
            <v xml:space="preserve">  TOTAL TAXES</v>
          </cell>
          <cell r="D415">
            <v>1029941.97</v>
          </cell>
          <cell r="E415">
            <v>-15484130</v>
          </cell>
        </row>
        <row r="416">
          <cell r="C416" t="str">
            <v>EQUITY EARNINGS IN SUBSIDIARIES</v>
          </cell>
        </row>
        <row r="417">
          <cell r="C417" t="str">
            <v>4700030 Equity Earnings in Subsidiary-2100-LDC Holdings I</v>
          </cell>
          <cell r="D417">
            <v>0</v>
          </cell>
          <cell r="E417">
            <v>0</v>
          </cell>
        </row>
        <row r="418">
          <cell r="C418" t="str">
            <v>4700040 Equity Earnings in Subsidiary-2200-PNG Companies</v>
          </cell>
          <cell r="D418">
            <v>0</v>
          </cell>
          <cell r="E418">
            <v>0</v>
          </cell>
        </row>
        <row r="419">
          <cell r="C419" t="str">
            <v>4700050 Equity Earnings in Subsidiary-1000-Peoples</v>
          </cell>
          <cell r="D419">
            <v>0</v>
          </cell>
          <cell r="E419">
            <v>0</v>
          </cell>
        </row>
        <row r="420">
          <cell r="C420" t="str">
            <v>4700051 Equity Earnings in Subsidiary-1200-Peoples Gas WV</v>
          </cell>
          <cell r="D420">
            <v>0</v>
          </cell>
          <cell r="E420">
            <v>0</v>
          </cell>
        </row>
        <row r="421">
          <cell r="C421" t="str">
            <v>4700052 Equity Earnings in Subsidiary-1300-Peoples Gas KY</v>
          </cell>
          <cell r="D421">
            <v>0</v>
          </cell>
          <cell r="E421">
            <v>0</v>
          </cell>
        </row>
        <row r="422">
          <cell r="C422" t="str">
            <v>4700053 Equity Earnings in Subsidiary-1400-Homeworks</v>
          </cell>
          <cell r="D422">
            <v>0</v>
          </cell>
          <cell r="E422">
            <v>0</v>
          </cell>
        </row>
        <row r="423">
          <cell r="C423" t="str">
            <v>4700054 Equity Earnings in Subsidiary-1500-PNG Gathering</v>
          </cell>
          <cell r="D423">
            <v>0</v>
          </cell>
          <cell r="E423">
            <v>0</v>
          </cell>
        </row>
        <row r="424">
          <cell r="C424" t="str">
            <v>4700055 Equity Earnings in Subsidiary-3100-Peoples Gas Co</v>
          </cell>
          <cell r="D424">
            <v>0</v>
          </cell>
          <cell r="E424">
            <v>0</v>
          </cell>
        </row>
        <row r="425">
          <cell r="C425" t="str">
            <v>4700056 Equity Earnings in Subsidiary-1600-Delta NatGasInc</v>
          </cell>
          <cell r="D425">
            <v>0</v>
          </cell>
          <cell r="E425">
            <v>0</v>
          </cell>
        </row>
        <row r="426">
          <cell r="C426" t="str">
            <v>4700057 Equity Earnings in Subsidiary-1700-Delta Resources</v>
          </cell>
          <cell r="D426">
            <v>0</v>
          </cell>
          <cell r="E426">
            <v>0</v>
          </cell>
        </row>
        <row r="427">
          <cell r="C427" t="str">
            <v>4700058 Equity Earnings in Subsidiary-1800-Delgasco LLC</v>
          </cell>
          <cell r="D427">
            <v>0</v>
          </cell>
          <cell r="E427">
            <v>0</v>
          </cell>
        </row>
        <row r="428">
          <cell r="C428" t="str">
            <v>4700059 Equity Earnings in Subsidiary-1900-ENPRO LLC</v>
          </cell>
          <cell r="D428">
            <v>0</v>
          </cell>
          <cell r="E428">
            <v>0</v>
          </cell>
        </row>
        <row r="429">
          <cell r="C429" t="str">
            <v xml:space="preserve">  TOTAL EQUITY EARNINGS IN SUBSIDIARIES</v>
          </cell>
          <cell r="D429">
            <v>0</v>
          </cell>
          <cell r="E429">
            <v>0</v>
          </cell>
        </row>
        <row r="430">
          <cell r="C430" t="str">
            <v xml:space="preserve">  TOTAL NET INCOME</v>
          </cell>
          <cell r="D430">
            <v>-120276794.89</v>
          </cell>
          <cell r="E430">
            <v>-51246116.710000001</v>
          </cell>
        </row>
        <row r="431">
          <cell r="C431" t="str">
            <v>NET INCOME AVAILABLE FOR COMMON</v>
          </cell>
          <cell r="D431">
            <v>120276794.89</v>
          </cell>
          <cell r="E431">
            <v>51246116.710000001</v>
          </cell>
        </row>
        <row r="432">
          <cell r="C432" t="str">
            <v xml:space="preserve">  TOTAL NET INCOME AVAILABLE FOR COMMON</v>
          </cell>
          <cell r="D432">
            <v>0</v>
          </cell>
          <cell r="E432">
            <v>0</v>
          </cell>
        </row>
        <row r="435">
          <cell r="C435" t="str">
            <v>Ledger</v>
          </cell>
        </row>
        <row r="436">
          <cell r="C436" t="str">
            <v>Currency type Company code currency</v>
          </cell>
        </row>
        <row r="437">
          <cell r="C437" t="str">
            <v>Amounts in United States Dollar</v>
          </cell>
        </row>
        <row r="438">
          <cell r="C438" t="str">
            <v>Reporting periods</v>
          </cell>
        </row>
        <row r="439">
          <cell r="C439" t="str">
            <v>Comparison periods</v>
          </cell>
        </row>
        <row r="441">
          <cell r="C441" t="str">
            <v>Text for B/S P&amp;L Item</v>
          </cell>
          <cell r="D441" t="str">
            <v>Total of Reporting Period</v>
          </cell>
          <cell r="E441" t="str">
            <v>Total of the Comparison Period</v>
          </cell>
        </row>
        <row r="442">
          <cell r="C442" t="str">
            <v/>
          </cell>
          <cell r="D442">
            <v>722806542.76999998</v>
          </cell>
          <cell r="E442">
            <v>773122331.59000003</v>
          </cell>
        </row>
        <row r="443">
          <cell r="C443" t="str">
            <v>PLANT</v>
          </cell>
        </row>
        <row r="444">
          <cell r="C444" t="str">
            <v>NET UTILITY PLANT</v>
          </cell>
        </row>
        <row r="445">
          <cell r="C445" t="str">
            <v>GROSS UTILITY PLANT</v>
          </cell>
        </row>
        <row r="446">
          <cell r="C446" t="str">
            <v>UTILITY PROP PLANT &amp; EQUIP</v>
          </cell>
        </row>
        <row r="447">
          <cell r="C447" t="str">
            <v>1311020 Intangible Assets</v>
          </cell>
          <cell r="D447">
            <v>148847873.58000001</v>
          </cell>
          <cell r="E447">
            <v>148545796.53999999</v>
          </cell>
        </row>
        <row r="448">
          <cell r="C448" t="str">
            <v>1311030 Land &amp; Easements</v>
          </cell>
          <cell r="D448">
            <v>20882242.77</v>
          </cell>
          <cell r="E448">
            <v>20882242.77</v>
          </cell>
        </row>
        <row r="449">
          <cell r="C449" t="str">
            <v>1311040 Buildings</v>
          </cell>
          <cell r="D449">
            <v>16116970.359999999</v>
          </cell>
          <cell r="E449">
            <v>16093007.689999999</v>
          </cell>
        </row>
        <row r="450">
          <cell r="C450" t="str">
            <v>1311050 Generation, Production &amp; Gathering Plant</v>
          </cell>
          <cell r="D450">
            <v>124156897.75</v>
          </cell>
          <cell r="E450">
            <v>124225375.28</v>
          </cell>
        </row>
        <row r="451">
          <cell r="C451" t="str">
            <v>1311052 Underground Storage Plant</v>
          </cell>
          <cell r="D451">
            <v>54373355.079999998</v>
          </cell>
          <cell r="E451">
            <v>54373355.079999998</v>
          </cell>
        </row>
        <row r="452">
          <cell r="C452" t="str">
            <v>1311060 Transmission Plant</v>
          </cell>
          <cell r="D452">
            <v>356279209.76999998</v>
          </cell>
          <cell r="E452">
            <v>356359518.58999997</v>
          </cell>
        </row>
        <row r="453">
          <cell r="C453" t="str">
            <v>1311070 Distribution Plant</v>
          </cell>
          <cell r="D453">
            <v>3056106635.77</v>
          </cell>
          <cell r="E453">
            <v>3025394011.1900001</v>
          </cell>
        </row>
        <row r="454">
          <cell r="C454" t="str">
            <v>1311080 Transportation Equipment</v>
          </cell>
          <cell r="D454">
            <v>98048018.090000004</v>
          </cell>
          <cell r="E454">
            <v>98028838.819999993</v>
          </cell>
        </row>
        <row r="455">
          <cell r="C455" t="str">
            <v>1311090 General Plant &amp; Equipment</v>
          </cell>
          <cell r="D455">
            <v>68778506.269999996</v>
          </cell>
          <cell r="E455">
            <v>62270529.109999999</v>
          </cell>
        </row>
        <row r="456">
          <cell r="C456" t="str">
            <v>1311105 Leasehold Improvements</v>
          </cell>
          <cell r="D456">
            <v>10683476.01</v>
          </cell>
          <cell r="E456">
            <v>10683476.01</v>
          </cell>
        </row>
        <row r="457">
          <cell r="C457" t="str">
            <v>1311110 Plant Held for Future Use</v>
          </cell>
          <cell r="D457">
            <v>4939.68</v>
          </cell>
          <cell r="E457">
            <v>4939.68</v>
          </cell>
        </row>
        <row r="458">
          <cell r="C458" t="str">
            <v>1311191 Asset Retirement Cost - Manual posting</v>
          </cell>
          <cell r="D458">
            <v>280752.55</v>
          </cell>
          <cell r="E458">
            <v>280752.55</v>
          </cell>
        </row>
        <row r="459">
          <cell r="C459" t="str">
            <v>1311910 Util PP&amp;E Clearing Acct for Data Conversion</v>
          </cell>
          <cell r="D459">
            <v>-1233436926.1400001</v>
          </cell>
          <cell r="E459">
            <v>-1248199268.0899999</v>
          </cell>
        </row>
        <row r="460">
          <cell r="C460" t="str">
            <v>1319999 Proceeds from Sale of Assets - Clrng Account</v>
          </cell>
          <cell r="D460">
            <v>-8688.9699999999993</v>
          </cell>
          <cell r="E460">
            <v>-7422.83</v>
          </cell>
        </row>
        <row r="461">
          <cell r="C461" t="str">
            <v>1321230 Gas Stored In Reservoirs And Pipelines - Noncurr</v>
          </cell>
          <cell r="D461">
            <v>4774179.2</v>
          </cell>
          <cell r="E461">
            <v>4774179.2</v>
          </cell>
        </row>
        <row r="462">
          <cell r="C462" t="str">
            <v xml:space="preserve">  TOTAL UTILITY PROP PLANT &amp; EQUIP</v>
          </cell>
          <cell r="D462">
            <v>2725887441.77</v>
          </cell>
          <cell r="E462">
            <v>2673709331.5900002</v>
          </cell>
        </row>
        <row r="463">
          <cell r="C463" t="str">
            <v>NET UTILITY PLANT ADJUSTMENT</v>
          </cell>
        </row>
        <row r="464">
          <cell r="C464" t="str">
            <v>1311140 Plant Acquisition Adjustments</v>
          </cell>
          <cell r="D464">
            <v>-580759.07999999996</v>
          </cell>
          <cell r="E464">
            <v>-580759.07999999996</v>
          </cell>
        </row>
        <row r="465">
          <cell r="C465" t="str">
            <v>1331140 Accum Amortization - Plant Acquisition Adj</v>
          </cell>
          <cell r="D465">
            <v>580759.07999999996</v>
          </cell>
          <cell r="E465">
            <v>580759.07999999996</v>
          </cell>
        </row>
        <row r="466">
          <cell r="C466" t="str">
            <v xml:space="preserve">  TOTAL NET UTILITY PLANT ADJUSTMENT</v>
          </cell>
          <cell r="D466">
            <v>0</v>
          </cell>
          <cell r="E466">
            <v>0</v>
          </cell>
        </row>
        <row r="467">
          <cell r="C467" t="str">
            <v xml:space="preserve">  TOTAL GROSS UTILITY PLANT</v>
          </cell>
          <cell r="D467">
            <v>2725887441.77</v>
          </cell>
          <cell r="E467">
            <v>2673709331.5900002</v>
          </cell>
        </row>
        <row r="468">
          <cell r="C468" t="str">
            <v>ALLOWANCE FOR DEPRECIATION</v>
          </cell>
        </row>
        <row r="469">
          <cell r="C469" t="str">
            <v>1321240 Reserve For Future Gas Losses</v>
          </cell>
          <cell r="D469">
            <v>-514276.71</v>
          </cell>
          <cell r="E469">
            <v>-514276.71</v>
          </cell>
        </row>
        <row r="470">
          <cell r="C470" t="str">
            <v>1331020 Accumulated Amortization - Intangible Assets</v>
          </cell>
          <cell r="D470">
            <v>-83712531.469999999</v>
          </cell>
          <cell r="E470">
            <v>-79407157.719999999</v>
          </cell>
        </row>
        <row r="471">
          <cell r="C471" t="str">
            <v>1331030 Accumulated Depreciation - Land Easements</v>
          </cell>
          <cell r="D471">
            <v>-6828602.21</v>
          </cell>
          <cell r="E471">
            <v>-6786544</v>
          </cell>
        </row>
        <row r="472">
          <cell r="C472" t="str">
            <v>1331040 Accumulated Depreciation - Buildings</v>
          </cell>
          <cell r="D472">
            <v>-7583679.71</v>
          </cell>
          <cell r="E472">
            <v>-7482705.9500000002</v>
          </cell>
        </row>
        <row r="473">
          <cell r="C473" t="str">
            <v>1331050 Accum Depreciation - Generation, Prod &amp; Gath Plant</v>
          </cell>
          <cell r="D473">
            <v>-54544059.380000003</v>
          </cell>
          <cell r="E473">
            <v>-53958365.560000002</v>
          </cell>
        </row>
        <row r="474">
          <cell r="C474" t="str">
            <v>1331052 Accum Depreciation - Underground Storage Plant</v>
          </cell>
          <cell r="D474">
            <v>-19753067.039999999</v>
          </cell>
          <cell r="E474">
            <v>-19439049.420000002</v>
          </cell>
        </row>
        <row r="475">
          <cell r="C475" t="str">
            <v>1331060 Accumulated Depreciation - Transmission Plant</v>
          </cell>
          <cell r="D475">
            <v>-143821572.13999999</v>
          </cell>
          <cell r="E475">
            <v>-142265399.97</v>
          </cell>
        </row>
        <row r="476">
          <cell r="C476" t="str">
            <v>1331070 Accumulated Depreciation - Distribution Plant</v>
          </cell>
          <cell r="D476">
            <v>-973397206.45000005</v>
          </cell>
          <cell r="E476">
            <v>-961063835.24000001</v>
          </cell>
        </row>
        <row r="477">
          <cell r="C477" t="str">
            <v>1331080 Accumulated Depreciation - Transportation Equip</v>
          </cell>
          <cell r="D477">
            <v>-34884468.740000002</v>
          </cell>
          <cell r="E477">
            <v>-33209850.309999999</v>
          </cell>
        </row>
        <row r="478">
          <cell r="C478" t="str">
            <v>1331090 Accumulated Depreciation - General Plant &amp; Equip</v>
          </cell>
          <cell r="D478">
            <v>-28742316.949999999</v>
          </cell>
          <cell r="E478">
            <v>-26844899.25</v>
          </cell>
        </row>
        <row r="479">
          <cell r="C479" t="str">
            <v>1331105 Accumulated Amortization - Leasehold Improvements</v>
          </cell>
          <cell r="D479">
            <v>-6462234.9400000004</v>
          </cell>
          <cell r="E479">
            <v>-6268818.8700000001</v>
          </cell>
        </row>
        <row r="480">
          <cell r="C480" t="str">
            <v>1331106 Accum Prov for Amort and Depl-Land &amp; Lease</v>
          </cell>
          <cell r="D480">
            <v>-1053810.82</v>
          </cell>
          <cell r="E480">
            <v>-1047857.27</v>
          </cell>
        </row>
        <row r="481">
          <cell r="C481" t="str">
            <v>1331191 Accum Depreciation - Asset Retirement Cost- Manual</v>
          </cell>
          <cell r="D481">
            <v>-225081.25</v>
          </cell>
          <cell r="E481">
            <v>-217620.9</v>
          </cell>
        </row>
        <row r="482">
          <cell r="C482" t="str">
            <v>1331800 Accum Depreciation - Salvage</v>
          </cell>
          <cell r="D482">
            <v>-3049693.78</v>
          </cell>
          <cell r="E482">
            <v>-3202820.96</v>
          </cell>
        </row>
        <row r="483">
          <cell r="C483" t="str">
            <v>1331810 Accum Depreciation - Cost of Removal</v>
          </cell>
          <cell r="D483">
            <v>1099359.8999999999</v>
          </cell>
          <cell r="E483">
            <v>1104082.1100000001</v>
          </cell>
        </row>
        <row r="484">
          <cell r="C484" t="str">
            <v>1331812 Accum Depreciation - Cost of Removal - Pipelines</v>
          </cell>
          <cell r="D484">
            <v>1211957.54</v>
          </cell>
          <cell r="E484">
            <v>1056298.01</v>
          </cell>
        </row>
        <row r="485">
          <cell r="C485" t="str">
            <v>1331900 Accum Depreciation - Plant History (108)</v>
          </cell>
          <cell r="D485">
            <v>-3003209.19</v>
          </cell>
          <cell r="E485">
            <v>-3038141.8</v>
          </cell>
        </row>
        <row r="486">
          <cell r="C486" t="str">
            <v>1331940 Accum Depreciation - Conversion</v>
          </cell>
          <cell r="D486">
            <v>1231875922.46</v>
          </cell>
          <cell r="E486">
            <v>1246638264.4100001</v>
          </cell>
        </row>
        <row r="487">
          <cell r="C487" t="str">
            <v xml:space="preserve">  LESS ALLOWANCE FOR DEPRECIATION</v>
          </cell>
          <cell r="D487">
            <v>-133388570.88</v>
          </cell>
          <cell r="E487">
            <v>-95948699.400000006</v>
          </cell>
        </row>
        <row r="488">
          <cell r="C488" t="str">
            <v xml:space="preserve">  TOTAL NET UTILITY PLANT</v>
          </cell>
          <cell r="D488">
            <v>2592498870.8899999</v>
          </cell>
          <cell r="E488">
            <v>2577760632.1900001</v>
          </cell>
        </row>
        <row r="489">
          <cell r="C489" t="str">
            <v>CWIP</v>
          </cell>
        </row>
        <row r="490">
          <cell r="C490" t="str">
            <v>1311010 Construction Work In Progress - Utility</v>
          </cell>
          <cell r="D490">
            <v>63367241.420000002</v>
          </cell>
          <cell r="E490">
            <v>54451638.270000003</v>
          </cell>
        </row>
        <row r="491">
          <cell r="C491" t="str">
            <v>1311018 Construction Work In Progress - Intangibles</v>
          </cell>
          <cell r="D491">
            <v>9013395.8499999996</v>
          </cell>
          <cell r="E491">
            <v>6937850.9000000004</v>
          </cell>
        </row>
        <row r="492">
          <cell r="C492" t="str">
            <v>1311900 CWIP Clearing Acct for Data Conversion/Direct Pstg</v>
          </cell>
          <cell r="D492">
            <v>2304404.56</v>
          </cell>
          <cell r="E492">
            <v>875819.1</v>
          </cell>
        </row>
        <row r="493">
          <cell r="C493" t="str">
            <v xml:space="preserve">  TOTAL CWIP</v>
          </cell>
          <cell r="D493">
            <v>74685041.829999998</v>
          </cell>
          <cell r="E493">
            <v>62265308.270000003</v>
          </cell>
        </row>
        <row r="494">
          <cell r="C494" t="str">
            <v xml:space="preserve"> TOTAL PLANT</v>
          </cell>
          <cell r="D494">
            <v>2667183912.7199998</v>
          </cell>
          <cell r="E494">
            <v>2640025940.46</v>
          </cell>
        </row>
        <row r="495">
          <cell r="C495" t="str">
            <v>OTHER ASSETS</v>
          </cell>
        </row>
        <row r="496">
          <cell r="C496" t="str">
            <v>OTHER PHYSICAL PROPERTY</v>
          </cell>
        </row>
        <row r="497">
          <cell r="C497" t="str">
            <v>1311120 Non-Utility Property</v>
          </cell>
          <cell r="D497">
            <v>17171.560000000001</v>
          </cell>
          <cell r="E497">
            <v>17171.560000000001</v>
          </cell>
        </row>
        <row r="498">
          <cell r="C498" t="str">
            <v>1331120 Accumulated Depreciation - Non-Utility Property</v>
          </cell>
          <cell r="D498">
            <v>-9321.8700000000008</v>
          </cell>
          <cell r="E498">
            <v>-9321.8700000000008</v>
          </cell>
        </row>
        <row r="499">
          <cell r="C499" t="str">
            <v xml:space="preserve">  TOTAL OTHER PHYSICAL PROPERTY</v>
          </cell>
          <cell r="D499">
            <v>7849.69</v>
          </cell>
          <cell r="E499">
            <v>7849.69</v>
          </cell>
        </row>
        <row r="500">
          <cell r="C500" t="str">
            <v>NONUTILITY CWIP</v>
          </cell>
        </row>
        <row r="501">
          <cell r="C501" t="str">
            <v>1311015 Construction Work In Progress - Non-Utility Plant</v>
          </cell>
          <cell r="D501">
            <v>27293255.68</v>
          </cell>
          <cell r="E501">
            <v>58379825.479999997</v>
          </cell>
        </row>
        <row r="502">
          <cell r="C502" t="str">
            <v xml:space="preserve">  TOTAL NONUTILITY CWIP</v>
          </cell>
          <cell r="D502">
            <v>27293255.68</v>
          </cell>
          <cell r="E502">
            <v>58379825.479999997</v>
          </cell>
        </row>
        <row r="503">
          <cell r="C503" t="str">
            <v>INVESTMENTS</v>
          </cell>
        </row>
        <row r="504">
          <cell r="C504" t="str">
            <v>1212900 Other Investments in Nonaffiliated Companies</v>
          </cell>
          <cell r="D504">
            <v>4500002</v>
          </cell>
          <cell r="E504">
            <v>4500002</v>
          </cell>
        </row>
        <row r="505">
          <cell r="C505" t="str">
            <v xml:space="preserve">  TOTAL INVESTMENTS</v>
          </cell>
          <cell r="D505">
            <v>4500002</v>
          </cell>
          <cell r="E505">
            <v>4500002</v>
          </cell>
        </row>
        <row r="506">
          <cell r="C506" t="str">
            <v>INVESTMENT IN SUBSIDIARY COMPANIES</v>
          </cell>
        </row>
        <row r="507">
          <cell r="C507" t="str">
            <v>1219230 Inv in Consol Subs-2100-LDC Holdings I</v>
          </cell>
          <cell r="D507">
            <v>0</v>
          </cell>
          <cell r="E507">
            <v>0</v>
          </cell>
        </row>
        <row r="508">
          <cell r="C508" t="str">
            <v>1219240 Inv in Consol Subs-2200-PNG Companies LLC</v>
          </cell>
          <cell r="D508">
            <v>0</v>
          </cell>
          <cell r="E508">
            <v>0</v>
          </cell>
        </row>
        <row r="509">
          <cell r="C509" t="str">
            <v>1219250 Inv in Consol Subs-1000-Peoples Natural Gas Co LLC</v>
          </cell>
          <cell r="D509">
            <v>0</v>
          </cell>
          <cell r="E509">
            <v>0</v>
          </cell>
        </row>
        <row r="510">
          <cell r="C510" t="str">
            <v>1219251 Inv in Consol Subs-1200-Peoples Gas WV LLC</v>
          </cell>
          <cell r="D510">
            <v>0</v>
          </cell>
          <cell r="E510">
            <v>0</v>
          </cell>
        </row>
        <row r="511">
          <cell r="C511" t="str">
            <v>1219252 Inv in Consol Subs-1300-Peoples Gas KY LLC</v>
          </cell>
          <cell r="D511">
            <v>0</v>
          </cell>
          <cell r="E511">
            <v>0</v>
          </cell>
        </row>
        <row r="512">
          <cell r="C512" t="str">
            <v>1219253 Inv in Consol Subs-1400-Peoples Homeworks LLC</v>
          </cell>
          <cell r="D512">
            <v>0</v>
          </cell>
          <cell r="E512">
            <v>0</v>
          </cell>
        </row>
        <row r="513">
          <cell r="C513" t="str">
            <v>1219254 Inv in Consol Subs-1500-PNG Gathering LLC</v>
          </cell>
          <cell r="D513">
            <v>0</v>
          </cell>
          <cell r="E513">
            <v>0</v>
          </cell>
        </row>
        <row r="514">
          <cell r="C514" t="str">
            <v>1219255 Inv in Consol Subs-3100-Peoples Gas Co LLC</v>
          </cell>
          <cell r="D514">
            <v>0</v>
          </cell>
          <cell r="E514">
            <v>0</v>
          </cell>
        </row>
        <row r="515">
          <cell r="C515" t="str">
            <v>1219256 Inv in Consol Subs-1600-Delta Natural Gas Co, Inc.</v>
          </cell>
          <cell r="D515">
            <v>0</v>
          </cell>
          <cell r="E515">
            <v>0</v>
          </cell>
        </row>
        <row r="516">
          <cell r="C516" t="str">
            <v>1219257 Inv in Consol Subs-1700-Delta Resources Inc, LLC</v>
          </cell>
          <cell r="D516">
            <v>0</v>
          </cell>
          <cell r="E516">
            <v>0</v>
          </cell>
        </row>
        <row r="517">
          <cell r="C517" t="str">
            <v>1219258 Inv in Consol Subs-1800-DelGasCo Inc, LLC</v>
          </cell>
          <cell r="D517">
            <v>0</v>
          </cell>
          <cell r="E517">
            <v>0</v>
          </cell>
        </row>
        <row r="518">
          <cell r="C518" t="str">
            <v>1219259 Inv in Consol Subs-1900-Enpro Inc, LLC</v>
          </cell>
          <cell r="D518">
            <v>0</v>
          </cell>
          <cell r="E518">
            <v>0</v>
          </cell>
        </row>
        <row r="519">
          <cell r="C519" t="str">
            <v>TOTAL INVESTMENT IN SUBSIDIARY COMPANIES</v>
          </cell>
          <cell r="D519">
            <v>0</v>
          </cell>
          <cell r="E519">
            <v>0</v>
          </cell>
        </row>
        <row r="520">
          <cell r="C520" t="str">
            <v>CSV LIFE INSURANCE</v>
          </cell>
        </row>
        <row r="521">
          <cell r="C521" t="str">
            <v>1231010 Exec Insur - Cash Surrender Value</v>
          </cell>
          <cell r="D521">
            <v>686542</v>
          </cell>
          <cell r="E521">
            <v>674487.23</v>
          </cell>
        </row>
        <row r="522">
          <cell r="C522" t="str">
            <v xml:space="preserve">  TOTAL CSV LIFE INSURANCE</v>
          </cell>
          <cell r="D522">
            <v>686542</v>
          </cell>
          <cell r="E522">
            <v>674487.23</v>
          </cell>
        </row>
        <row r="523">
          <cell r="C523" t="str">
            <v xml:space="preserve">  OTHER ASSETS SUBTOTAL</v>
          </cell>
          <cell r="D523">
            <v>32487649.370000001</v>
          </cell>
          <cell r="E523">
            <v>63562164.399999999</v>
          </cell>
        </row>
        <row r="524">
          <cell r="C524" t="str">
            <v>CURRENT ASSETS</v>
          </cell>
        </row>
        <row r="525">
          <cell r="C525" t="str">
            <v>CASH</v>
          </cell>
        </row>
        <row r="526">
          <cell r="C526" t="str">
            <v>1111310 Cash in Banks - Chase - G/F</v>
          </cell>
          <cell r="D526">
            <v>7081061.9500000002</v>
          </cell>
          <cell r="E526">
            <v>8733835.5999999996</v>
          </cell>
        </row>
        <row r="527">
          <cell r="C527" t="str">
            <v>1111320 Cash in Banks - PNC - Collections</v>
          </cell>
          <cell r="D527">
            <v>1752992.25</v>
          </cell>
          <cell r="E527">
            <v>603098</v>
          </cell>
        </row>
        <row r="528">
          <cell r="C528" t="str">
            <v>1111340 Cash in Banks - Citizens - Convenience Checks</v>
          </cell>
          <cell r="D528">
            <v>120000</v>
          </cell>
          <cell r="E528">
            <v>0</v>
          </cell>
        </row>
        <row r="529">
          <cell r="C529" t="str">
            <v>1111420 Cash in Banks - Nextier - Collections</v>
          </cell>
          <cell r="D529">
            <v>15834.69</v>
          </cell>
          <cell r="E529">
            <v>26283.95</v>
          </cell>
        </row>
        <row r="530">
          <cell r="C530" t="str">
            <v>1111460 Cash - Manual - Reclass</v>
          </cell>
          <cell r="D530">
            <v>0</v>
          </cell>
          <cell r="E530">
            <v>13878412.59</v>
          </cell>
        </row>
        <row r="531">
          <cell r="C531" t="str">
            <v>1111461 Cash - BC Bank</v>
          </cell>
          <cell r="D531">
            <v>1511.2</v>
          </cell>
          <cell r="E531">
            <v>1551.2</v>
          </cell>
        </row>
        <row r="532">
          <cell r="C532" t="str">
            <v>1111490 Cash in Banks - BB&amp;T</v>
          </cell>
          <cell r="D532">
            <v>272626.37</v>
          </cell>
          <cell r="E532">
            <v>270516.87</v>
          </cell>
        </row>
        <row r="533">
          <cell r="C533" t="str">
            <v>1111491 Cash in Banks - Owingsville - Owng Banking Co</v>
          </cell>
          <cell r="D533">
            <v>12264.4</v>
          </cell>
          <cell r="E533">
            <v>11937.66</v>
          </cell>
        </row>
        <row r="534">
          <cell r="C534" t="str">
            <v>1111492 Cash in Banks - Berea - Peoples Bank of Madison Co</v>
          </cell>
          <cell r="D534">
            <v>15134.39</v>
          </cell>
          <cell r="E534">
            <v>16438.259999999998</v>
          </cell>
        </row>
        <row r="535">
          <cell r="C535" t="str">
            <v>1111493 Cash in Banks - Nicholasville - United Bank</v>
          </cell>
          <cell r="D535">
            <v>14195.72</v>
          </cell>
          <cell r="E535">
            <v>15634.09</v>
          </cell>
        </row>
        <row r="536">
          <cell r="C536" t="str">
            <v>1111494 Cash in Banks - Middlesboro - Home Federal Bank</v>
          </cell>
          <cell r="D536">
            <v>13050.33</v>
          </cell>
          <cell r="E536">
            <v>25899.919999999998</v>
          </cell>
        </row>
        <row r="537">
          <cell r="C537" t="str">
            <v>1111495 Cash in Banks - Corbin- Cumberland Valley National</v>
          </cell>
          <cell r="D537">
            <v>35281.43</v>
          </cell>
          <cell r="E537">
            <v>15369.04</v>
          </cell>
        </row>
        <row r="538">
          <cell r="C538" t="str">
            <v>1111496 Cash in Banks - Winchester Admin-Traditional</v>
          </cell>
          <cell r="D538">
            <v>14774.7</v>
          </cell>
          <cell r="E538">
            <v>5700.59</v>
          </cell>
        </row>
        <row r="539">
          <cell r="C539" t="str">
            <v>1112022 Cash Clrng - Chase - CDA - A/P - Checks Out</v>
          </cell>
          <cell r="D539">
            <v>-3153917.54</v>
          </cell>
          <cell r="E539">
            <v>-21991885.219999999</v>
          </cell>
        </row>
        <row r="540">
          <cell r="C540" t="str">
            <v>1112313 Cash Clrng - Chase - G/F - EFT In</v>
          </cell>
          <cell r="D540">
            <v>105556.21</v>
          </cell>
          <cell r="E540">
            <v>84100.66</v>
          </cell>
        </row>
        <row r="541">
          <cell r="C541" t="str">
            <v>1112314 Cash Clrng - Chase - G/F - EFT Out</v>
          </cell>
          <cell r="D541">
            <v>-612098.73</v>
          </cell>
          <cell r="E541">
            <v>-2877986.09</v>
          </cell>
        </row>
        <row r="542">
          <cell r="C542" t="str">
            <v>1112321 Cash Clrng - PNC - Collections</v>
          </cell>
          <cell r="D542">
            <v>871762.85</v>
          </cell>
          <cell r="E542">
            <v>484510.77</v>
          </cell>
        </row>
        <row r="543">
          <cell r="C543" t="str">
            <v>1112403 Cash Clrng - Chase - Collections - EFT In</v>
          </cell>
          <cell r="D543">
            <v>2206818.4</v>
          </cell>
          <cell r="E543">
            <v>2173522.46</v>
          </cell>
        </row>
        <row r="544">
          <cell r="C544" t="str">
            <v>1112499 Cash Clrng - Cash Desk</v>
          </cell>
          <cell r="D544">
            <v>1655.26</v>
          </cell>
          <cell r="E544">
            <v>0</v>
          </cell>
        </row>
        <row r="545">
          <cell r="C545" t="str">
            <v>1113200 Working Funds</v>
          </cell>
          <cell r="D545">
            <v>4575</v>
          </cell>
          <cell r="E545">
            <v>4575</v>
          </cell>
        </row>
        <row r="546">
          <cell r="C546" t="str">
            <v>1113312 Unknown-Check Deposits</v>
          </cell>
          <cell r="D546">
            <v>-118994.3</v>
          </cell>
          <cell r="E546">
            <v>-35506.28</v>
          </cell>
        </row>
        <row r="547">
          <cell r="C547" t="str">
            <v xml:space="preserve">  TOTAL CASH</v>
          </cell>
          <cell r="D547">
            <v>8654084.5800000001</v>
          </cell>
          <cell r="E547">
            <v>1446009.07</v>
          </cell>
        </row>
        <row r="548">
          <cell r="C548" t="str">
            <v>ACCTS RECEIVABLE - TRADE</v>
          </cell>
        </row>
        <row r="549">
          <cell r="C549" t="str">
            <v>1136000 Accts Receivable - Reconciliation - Damages</v>
          </cell>
          <cell r="D549">
            <v>757743.82</v>
          </cell>
          <cell r="E549">
            <v>395383.73</v>
          </cell>
        </row>
        <row r="550">
          <cell r="C550" t="str">
            <v>1136020 Accts Receivable - Reconciliation - Gas Customers</v>
          </cell>
          <cell r="D550">
            <v>45049.54</v>
          </cell>
          <cell r="E550">
            <v>44338.39</v>
          </cell>
        </row>
        <row r="551">
          <cell r="C551" t="str">
            <v>1136021 Accts Receivable - Reconciliation - Misc Gas</v>
          </cell>
          <cell r="D551">
            <v>5292248.78</v>
          </cell>
          <cell r="E551">
            <v>4096637.83</v>
          </cell>
        </row>
        <row r="552">
          <cell r="C552" t="str">
            <v>1136100 Customer A/R - Retail Gas Sales - CR&amp;B</v>
          </cell>
          <cell r="D552">
            <v>137089254.31</v>
          </cell>
          <cell r="E552">
            <v>62338482.009999998</v>
          </cell>
        </row>
        <row r="553">
          <cell r="C553" t="str">
            <v>1136101 Customer A/R - Retail Gas Sales - Manual</v>
          </cell>
          <cell r="D553">
            <v>-12038000</v>
          </cell>
          <cell r="E553">
            <v>-15141980.17</v>
          </cell>
        </row>
        <row r="554">
          <cell r="C554" t="str">
            <v>1136110 Ensyte Interface Customer-A/R Recon</v>
          </cell>
          <cell r="D554">
            <v>368117.76000000001</v>
          </cell>
          <cell r="E554">
            <v>124868.52</v>
          </cell>
        </row>
        <row r="555">
          <cell r="C555" t="str">
            <v>1136120 Customer A/R - Warranty Services - CR&amp;B</v>
          </cell>
          <cell r="D555">
            <v>137518.88</v>
          </cell>
          <cell r="E555">
            <v>139073.76</v>
          </cell>
        </row>
        <row r="556">
          <cell r="C556" t="str">
            <v>1136130 Customer A/R - Peoples Protection Program - CR&amp;B</v>
          </cell>
          <cell r="D556">
            <v>204516.11</v>
          </cell>
          <cell r="E556">
            <v>188217.81</v>
          </cell>
        </row>
        <row r="557">
          <cell r="C557" t="str">
            <v>1136200 Customer A/R - Retail Gas Sales</v>
          </cell>
          <cell r="D557">
            <v>26184.87</v>
          </cell>
          <cell r="E557">
            <v>-546937.21</v>
          </cell>
        </row>
        <row r="558">
          <cell r="C558" t="str">
            <v>1136211 Customer A/R - Energy Choice Contra</v>
          </cell>
          <cell r="D558">
            <v>-2840174.58</v>
          </cell>
          <cell r="E558">
            <v>1185882.19</v>
          </cell>
        </row>
        <row r="559">
          <cell r="C559" t="str">
            <v>1136212 Customer A/R - Purchase of Receivables Contra</v>
          </cell>
          <cell r="D559">
            <v>-2615819</v>
          </cell>
          <cell r="E559">
            <v>-1203891.9099999999</v>
          </cell>
        </row>
        <row r="560">
          <cell r="C560" t="str">
            <v>1136213 Customer A/R - Warranty Contra</v>
          </cell>
          <cell r="D560">
            <v>-137739.5</v>
          </cell>
          <cell r="E560">
            <v>-141389.73000000001</v>
          </cell>
        </row>
        <row r="561">
          <cell r="C561" t="str">
            <v>1136214 Customer A/R - Protection Program Contra</v>
          </cell>
          <cell r="D561">
            <v>-206576.24</v>
          </cell>
          <cell r="E561">
            <v>-191927.93</v>
          </cell>
        </row>
        <row r="562">
          <cell r="C562" t="str">
            <v>1136230 Budget Billing Credit Balances</v>
          </cell>
          <cell r="D562">
            <v>15298375.189999999</v>
          </cell>
          <cell r="E562">
            <v>44987867.090000004</v>
          </cell>
        </row>
        <row r="563">
          <cell r="C563" t="str">
            <v>1136310 Accounts Receivable - Estimates</v>
          </cell>
          <cell r="D563">
            <v>1445859.34</v>
          </cell>
          <cell r="E563">
            <v>1968422.64</v>
          </cell>
        </row>
        <row r="564">
          <cell r="C564" t="str">
            <v>1136395 Gas Sales Clearing-on system sales</v>
          </cell>
          <cell r="D564">
            <v>39.799999999999997</v>
          </cell>
          <cell r="E564">
            <v>39.799999999999997</v>
          </cell>
        </row>
        <row r="565">
          <cell r="C565" t="str">
            <v>1136910 Customer Accts Receivable - Legacy Conversion</v>
          </cell>
          <cell r="D565">
            <v>-195</v>
          </cell>
          <cell r="E565">
            <v>0</v>
          </cell>
        </row>
        <row r="566">
          <cell r="C566" t="str">
            <v>1137045 A/R - Other-Accident/Property Claims-SAP Recon</v>
          </cell>
          <cell r="D566">
            <v>1054649.3899999999</v>
          </cell>
          <cell r="E566">
            <v>1238414.94</v>
          </cell>
        </row>
        <row r="567">
          <cell r="C567" t="str">
            <v>1137055 Accounts Receivable - Pension/OPEB Trusts</v>
          </cell>
          <cell r="D567">
            <v>1192341.1399999999</v>
          </cell>
          <cell r="E567">
            <v>555561.07999999996</v>
          </cell>
        </row>
        <row r="568">
          <cell r="C568" t="str">
            <v>1137057 Accounts Receivable - Other</v>
          </cell>
          <cell r="D568">
            <v>528828.36</v>
          </cell>
          <cell r="E568">
            <v>533721.11</v>
          </cell>
        </row>
        <row r="569">
          <cell r="C569" t="str">
            <v>1139950 Cash Clrg Account - Unapplied Cash - Chase</v>
          </cell>
          <cell r="D569">
            <v>427.44</v>
          </cell>
          <cell r="E569">
            <v>-38</v>
          </cell>
        </row>
        <row r="570">
          <cell r="C570" t="str">
            <v>1139951 Cash Clrg Account - Unapplied Cash - PNC</v>
          </cell>
          <cell r="D570">
            <v>-20518.830000000002</v>
          </cell>
          <cell r="E570">
            <v>1935.75</v>
          </cell>
        </row>
        <row r="571">
          <cell r="C571" t="str">
            <v xml:space="preserve">  TOTAL ACCTS RECEIVABLE - TRADE</v>
          </cell>
          <cell r="D571">
            <v>145582131.58000001</v>
          </cell>
          <cell r="E571">
            <v>100572681.7</v>
          </cell>
        </row>
        <row r="572">
          <cell r="C572" t="str">
            <v>ALLOWANCE FOR BAD DEBTS</v>
          </cell>
        </row>
        <row r="573">
          <cell r="C573" t="str">
            <v>1138010 Provision for Uncollectible A/R-Customer Accounts</v>
          </cell>
          <cell r="D573">
            <v>-40133956.350000001</v>
          </cell>
          <cell r="E573">
            <v>-23438641.68</v>
          </cell>
        </row>
        <row r="574">
          <cell r="C574" t="str">
            <v>1138030 Provision for Uncollectible A/R-Misc Receivables</v>
          </cell>
          <cell r="D574">
            <v>-126064.03</v>
          </cell>
          <cell r="E574">
            <v>-151473.70000000001</v>
          </cell>
        </row>
        <row r="575">
          <cell r="C575" t="str">
            <v>1138040 Provision for Uncollectible A/R-POR Chargeoffs</v>
          </cell>
          <cell r="D575">
            <v>998784.28</v>
          </cell>
          <cell r="E575">
            <v>962097.01</v>
          </cell>
        </row>
        <row r="576">
          <cell r="C576" t="str">
            <v>1138041 Provision for Uncollectible A/R-POR Discounts</v>
          </cell>
          <cell r="D576">
            <v>-1705822.03</v>
          </cell>
          <cell r="E576">
            <v>-1600392.62</v>
          </cell>
        </row>
        <row r="577">
          <cell r="C577" t="str">
            <v>1138050 Provision for Uncollectible A/R-Agency Program</v>
          </cell>
          <cell r="D577">
            <v>-75303.27</v>
          </cell>
          <cell r="E577">
            <v>-65225.67</v>
          </cell>
        </row>
        <row r="578">
          <cell r="C578" t="str">
            <v xml:space="preserve">  TOTAL ALLOWANCE FOR BAD DEBTS</v>
          </cell>
          <cell r="D578">
            <v>-41042361.399999999</v>
          </cell>
          <cell r="E578">
            <v>-24293636.66</v>
          </cell>
        </row>
        <row r="579">
          <cell r="C579" t="str">
            <v>ACCTS RECVBL - AFFILIATES</v>
          </cell>
        </row>
        <row r="580">
          <cell r="C580" t="str">
            <v>1133120 Interco Rec - 2000 - LDC Funding</v>
          </cell>
          <cell r="D580">
            <v>0</v>
          </cell>
          <cell r="E580">
            <v>0</v>
          </cell>
        </row>
        <row r="581">
          <cell r="C581" t="str">
            <v>1133140 Interco Rec - 2200 - PNG Companies LLC</v>
          </cell>
          <cell r="D581">
            <v>0</v>
          </cell>
          <cell r="E581">
            <v>0</v>
          </cell>
        </row>
        <row r="582">
          <cell r="C582" t="str">
            <v>1133150 Interco Rec - 1000 - Peoples NGC</v>
          </cell>
          <cell r="D582">
            <v>0</v>
          </cell>
          <cell r="E582">
            <v>0</v>
          </cell>
        </row>
        <row r="583">
          <cell r="C583" t="str">
            <v>1133151 Interco Rec - 1200 - Peoples Gas WV LLC</v>
          </cell>
          <cell r="D583">
            <v>0</v>
          </cell>
          <cell r="E583">
            <v>0</v>
          </cell>
        </row>
        <row r="584">
          <cell r="C584" t="str">
            <v>1133152 Interco Rec - 1300 - Peoples Gas KY LLC</v>
          </cell>
          <cell r="D584">
            <v>0</v>
          </cell>
          <cell r="E584">
            <v>0</v>
          </cell>
        </row>
        <row r="585">
          <cell r="C585" t="str">
            <v>1133153 Interco Rec - 1400 - Peoples Homeworks LLC</v>
          </cell>
          <cell r="D585">
            <v>0</v>
          </cell>
          <cell r="E585">
            <v>0</v>
          </cell>
        </row>
        <row r="586">
          <cell r="C586" t="str">
            <v>1133154 Interco Rec - 1500 - PNG Gathering LLC</v>
          </cell>
          <cell r="D586">
            <v>0</v>
          </cell>
          <cell r="E586">
            <v>0</v>
          </cell>
        </row>
        <row r="587">
          <cell r="C587" t="str">
            <v>1133155 Interco Rec - 3100 - Peoples Gas Co LLC</v>
          </cell>
          <cell r="D587">
            <v>0</v>
          </cell>
          <cell r="E587">
            <v>0</v>
          </cell>
        </row>
        <row r="588">
          <cell r="C588" t="str">
            <v>1133156 Interco Rec - 1600 - Delta Natural Gas Inc</v>
          </cell>
          <cell r="D588">
            <v>0</v>
          </cell>
          <cell r="E588">
            <v>0</v>
          </cell>
        </row>
        <row r="589">
          <cell r="C589" t="str">
            <v>1133157 Interco Rec - 1700 - Delta Resources</v>
          </cell>
          <cell r="D589">
            <v>0</v>
          </cell>
          <cell r="E589">
            <v>0</v>
          </cell>
        </row>
        <row r="590">
          <cell r="C590" t="str">
            <v>1133158 Interco Rec - 1800 - Delgasco</v>
          </cell>
          <cell r="D590">
            <v>0</v>
          </cell>
          <cell r="E590">
            <v>0</v>
          </cell>
        </row>
        <row r="591">
          <cell r="C591" t="str">
            <v>1133159 Interco Rec - 1900 - Enpro</v>
          </cell>
          <cell r="D591">
            <v>0</v>
          </cell>
          <cell r="E591">
            <v>0</v>
          </cell>
        </row>
        <row r="592">
          <cell r="C592" t="str">
            <v>1133210 Interco Rec - Essential</v>
          </cell>
          <cell r="D592">
            <v>11644914</v>
          </cell>
          <cell r="E592">
            <v>10707232.42</v>
          </cell>
        </row>
        <row r="593">
          <cell r="C593" t="str">
            <v>1135120 A/R - 2000 - LDC Funding</v>
          </cell>
          <cell r="D593">
            <v>0</v>
          </cell>
          <cell r="E593">
            <v>0</v>
          </cell>
        </row>
        <row r="594">
          <cell r="C594" t="str">
            <v>1135140 A/R - 2200 - PNG Companies LLC</v>
          </cell>
          <cell r="D594">
            <v>0</v>
          </cell>
          <cell r="E594">
            <v>0</v>
          </cell>
        </row>
        <row r="595">
          <cell r="C595" t="str">
            <v>1135150 A/R - 1000 - Peoples NGC</v>
          </cell>
          <cell r="D595">
            <v>0</v>
          </cell>
          <cell r="E595">
            <v>0</v>
          </cell>
        </row>
        <row r="596">
          <cell r="C596" t="str">
            <v>1135151 A/R - 1200 - Peoples Gas WV LLC</v>
          </cell>
          <cell r="D596">
            <v>0</v>
          </cell>
          <cell r="E596">
            <v>0</v>
          </cell>
        </row>
        <row r="597">
          <cell r="C597" t="str">
            <v>1135152 A/R - 1300 - Peoples Gas KY LLC</v>
          </cell>
          <cell r="D597">
            <v>0</v>
          </cell>
          <cell r="E597">
            <v>0</v>
          </cell>
        </row>
        <row r="598">
          <cell r="C598" t="str">
            <v>1135154 A/R - 1500 - PNG Gathering  LLC</v>
          </cell>
          <cell r="D598">
            <v>0</v>
          </cell>
          <cell r="E598">
            <v>0</v>
          </cell>
        </row>
        <row r="599">
          <cell r="C599" t="str">
            <v>1135155 A/R - 3100 - Peoples Gas Co LLC</v>
          </cell>
          <cell r="D599">
            <v>0</v>
          </cell>
          <cell r="E599">
            <v>0</v>
          </cell>
        </row>
        <row r="600">
          <cell r="C600" t="str">
            <v>1135156 A/R - 1600 - Delta Natural Gas</v>
          </cell>
          <cell r="D600">
            <v>0</v>
          </cell>
          <cell r="E600">
            <v>0</v>
          </cell>
        </row>
        <row r="601">
          <cell r="C601" t="str">
            <v>1135157 A/R - 1700 - Delta Resources</v>
          </cell>
          <cell r="D601">
            <v>0</v>
          </cell>
          <cell r="E601">
            <v>0</v>
          </cell>
        </row>
        <row r="602">
          <cell r="C602" t="str">
            <v>1135158 A/R - 1800 - Delgasco</v>
          </cell>
          <cell r="D602">
            <v>0</v>
          </cell>
          <cell r="E602">
            <v>0</v>
          </cell>
        </row>
        <row r="603">
          <cell r="C603" t="str">
            <v>1135159 A/R - 1900 - Enpro</v>
          </cell>
          <cell r="D603">
            <v>0</v>
          </cell>
          <cell r="E603">
            <v>0</v>
          </cell>
        </row>
        <row r="604">
          <cell r="C604" t="str">
            <v>1137150 Interco Int Rec - 1000 - Peoples NGC</v>
          </cell>
          <cell r="D604">
            <v>0</v>
          </cell>
          <cell r="E604">
            <v>0</v>
          </cell>
        </row>
        <row r="605">
          <cell r="C605" t="str">
            <v>1137151 Interco Int Rec - 1200 - Peoples Gas WV</v>
          </cell>
          <cell r="D605">
            <v>0</v>
          </cell>
          <cell r="E605">
            <v>0</v>
          </cell>
        </row>
        <row r="606">
          <cell r="C606" t="str">
            <v>1137152 Interco Int Rec - 1300 - Peoples Gas KY</v>
          </cell>
          <cell r="D606">
            <v>0</v>
          </cell>
          <cell r="E606">
            <v>0</v>
          </cell>
        </row>
        <row r="607">
          <cell r="C607" t="str">
            <v>1137155 Interco Int Rec - 3100 - Peoples Gas Company</v>
          </cell>
          <cell r="D607">
            <v>0</v>
          </cell>
          <cell r="E607">
            <v>0</v>
          </cell>
        </row>
        <row r="608">
          <cell r="C608" t="str">
            <v>1137156 Interco Int Rec - 1600 - Delta Natural Gas Co</v>
          </cell>
          <cell r="D608">
            <v>0</v>
          </cell>
          <cell r="E608">
            <v>0</v>
          </cell>
        </row>
        <row r="609">
          <cell r="C609" t="str">
            <v>1199050 Exchange Gas-Affiliated Imbalance-1000-Peoples</v>
          </cell>
          <cell r="D609">
            <v>0</v>
          </cell>
          <cell r="E609">
            <v>0</v>
          </cell>
        </row>
        <row r="610">
          <cell r="C610" t="str">
            <v>1199056 Exchange Gas-Affiliated Imbalance-1600-Delta</v>
          </cell>
          <cell r="D610">
            <v>0</v>
          </cell>
          <cell r="E610">
            <v>0</v>
          </cell>
        </row>
        <row r="611">
          <cell r="C611" t="str">
            <v>2199258 Exchange Gas Payable-Affil-1800-Delgasco</v>
          </cell>
          <cell r="D611">
            <v>0</v>
          </cell>
          <cell r="E611">
            <v>0</v>
          </cell>
        </row>
        <row r="612">
          <cell r="C612" t="str">
            <v>2199265 Exchange Gas Payable-Affil-3100-PGC</v>
          </cell>
          <cell r="D612">
            <v>0</v>
          </cell>
          <cell r="E612">
            <v>0</v>
          </cell>
        </row>
        <row r="613">
          <cell r="C613" t="str">
            <v xml:space="preserve">  TOTAL ACCTS RECVBL - AFFILIATES</v>
          </cell>
          <cell r="D613">
            <v>11644914</v>
          </cell>
          <cell r="E613">
            <v>10707232.42</v>
          </cell>
        </row>
        <row r="614">
          <cell r="C614" t="str">
            <v>ADVANCES DUE FROM AFFILIATE</v>
          </cell>
        </row>
        <row r="615">
          <cell r="C615" t="str">
            <v>1140040 Interco Curr Adv/Borr-2200-PNG Companies LLC</v>
          </cell>
          <cell r="D615">
            <v>0</v>
          </cell>
          <cell r="E615">
            <v>0</v>
          </cell>
        </row>
        <row r="616">
          <cell r="C616" t="str">
            <v>1140050 Interco Curr Adv/Borr-1000-PNG NGC</v>
          </cell>
          <cell r="D616">
            <v>0</v>
          </cell>
          <cell r="E616">
            <v>0</v>
          </cell>
        </row>
        <row r="617">
          <cell r="C617" t="str">
            <v>1140051 Interco Curr Adv/Borr-1200-Peoples WV</v>
          </cell>
          <cell r="D617">
            <v>0</v>
          </cell>
          <cell r="E617">
            <v>0</v>
          </cell>
        </row>
        <row r="618">
          <cell r="C618" t="str">
            <v>1140052 Interco Curr Adv/Borr-1300-Peoples KY</v>
          </cell>
          <cell r="D618">
            <v>0</v>
          </cell>
          <cell r="E618">
            <v>0</v>
          </cell>
        </row>
        <row r="619">
          <cell r="C619" t="str">
            <v>1140055 Interco Curr Adv/Borr-3100-PGC-(TWP)</v>
          </cell>
          <cell r="D619">
            <v>0</v>
          </cell>
          <cell r="E619">
            <v>0</v>
          </cell>
        </row>
        <row r="620">
          <cell r="C620" t="str">
            <v>1140056 Interco Curr Adv/Borr-1600-DELTA</v>
          </cell>
          <cell r="D620">
            <v>0</v>
          </cell>
          <cell r="E620">
            <v>0</v>
          </cell>
        </row>
        <row r="621">
          <cell r="C621" t="str">
            <v>1140058 Interco Curr Adv/Borr-1800-Delgasco</v>
          </cell>
          <cell r="D621">
            <v>0</v>
          </cell>
          <cell r="E621">
            <v>0</v>
          </cell>
        </row>
        <row r="622">
          <cell r="C622" t="str">
            <v>1140150 Interco Debt - Affil - 1000 - Current Portion</v>
          </cell>
          <cell r="D622">
            <v>0</v>
          </cell>
          <cell r="E622">
            <v>0</v>
          </cell>
        </row>
        <row r="623">
          <cell r="C623" t="str">
            <v>1140155 Interco Debt - Affil - 3100 - Current Portion</v>
          </cell>
          <cell r="D623">
            <v>0</v>
          </cell>
          <cell r="E623">
            <v>0</v>
          </cell>
        </row>
        <row r="624">
          <cell r="C624" t="str">
            <v>1140156 Interco Debt - Affil - 1600 - Delta Natural GasInc</v>
          </cell>
          <cell r="D624">
            <v>0</v>
          </cell>
          <cell r="E624">
            <v>0</v>
          </cell>
        </row>
        <row r="625">
          <cell r="C625" t="str">
            <v xml:space="preserve">  TOTAL ADVANCES DUE FROM AFFILIATE</v>
          </cell>
          <cell r="D625">
            <v>0</v>
          </cell>
          <cell r="E625">
            <v>0</v>
          </cell>
        </row>
        <row r="626">
          <cell r="C626" t="str">
            <v>NOTES RECEIVABLE</v>
          </cell>
        </row>
        <row r="627">
          <cell r="C627" t="str">
            <v>1120210 Notes Receivable - Short Term</v>
          </cell>
          <cell r="D627">
            <v>840547.91</v>
          </cell>
          <cell r="E627">
            <v>0</v>
          </cell>
        </row>
        <row r="628">
          <cell r="C628" t="str">
            <v xml:space="preserve">  TOTAL NOTES RECEIVABLE</v>
          </cell>
          <cell r="D628">
            <v>840547.91</v>
          </cell>
          <cell r="E628">
            <v>0</v>
          </cell>
        </row>
        <row r="629">
          <cell r="C629" t="str">
            <v>NOTES RECEIVABLE AFFILIATES</v>
          </cell>
        </row>
        <row r="630">
          <cell r="C630" t="str">
            <v>1220150 Inter-Co Notes Rec/Pay-1000-Peoples NGC</v>
          </cell>
          <cell r="D630">
            <v>0</v>
          </cell>
          <cell r="E630">
            <v>0</v>
          </cell>
        </row>
        <row r="631">
          <cell r="C631" t="str">
            <v>1220151 Inter-Co Notes Rec/Pay-1200-Peoples Gas WV LLC</v>
          </cell>
          <cell r="D631">
            <v>0</v>
          </cell>
          <cell r="E631">
            <v>0</v>
          </cell>
        </row>
        <row r="632">
          <cell r="C632" t="str">
            <v>1220152 Inter-Co Notes Rec/Pay-1300-Peoples Gas KY LLC</v>
          </cell>
          <cell r="D632">
            <v>0</v>
          </cell>
          <cell r="E632">
            <v>0</v>
          </cell>
        </row>
        <row r="633">
          <cell r="C633" t="str">
            <v>1220155 Inter-Co Notes Rec/Pay-3100-PGC-(TWP)</v>
          </cell>
          <cell r="D633">
            <v>0</v>
          </cell>
          <cell r="E633">
            <v>0</v>
          </cell>
        </row>
        <row r="634">
          <cell r="C634" t="str">
            <v>1220156 Inter-Co Notes Rec/Pay-1600-Delta Natural Gas Inc</v>
          </cell>
          <cell r="D634">
            <v>0</v>
          </cell>
          <cell r="E634">
            <v>0</v>
          </cell>
        </row>
        <row r="635">
          <cell r="C635" t="str">
            <v xml:space="preserve">  TOTAL NOTES RECEIVABLE AFFILIATES</v>
          </cell>
          <cell r="D635">
            <v>0</v>
          </cell>
          <cell r="E635">
            <v>0</v>
          </cell>
        </row>
        <row r="636">
          <cell r="C636" t="str">
            <v>MATERIALS &amp; SUPPLIES</v>
          </cell>
        </row>
        <row r="637">
          <cell r="C637" t="str">
            <v>1142010 Materials Inventory</v>
          </cell>
          <cell r="D637">
            <v>4880376.62</v>
          </cell>
          <cell r="E637">
            <v>4679851.6900000004</v>
          </cell>
        </row>
        <row r="638">
          <cell r="C638" t="str">
            <v xml:space="preserve">  TOTAL MATERIALS &amp; SUPPLIES</v>
          </cell>
          <cell r="D638">
            <v>4880376.62</v>
          </cell>
          <cell r="E638">
            <v>4679851.6900000004</v>
          </cell>
        </row>
        <row r="639">
          <cell r="C639" t="str">
            <v>MATERIALS &amp; SUPPLIES - Gas stored</v>
          </cell>
        </row>
        <row r="640">
          <cell r="C640" t="str">
            <v>1141600 Gas Stored Underground - Current</v>
          </cell>
          <cell r="D640">
            <v>10729948.880000001</v>
          </cell>
          <cell r="E640">
            <v>36731974.68</v>
          </cell>
        </row>
        <row r="641">
          <cell r="C641" t="str">
            <v xml:space="preserve">  TOTAL MATERIALS &amp; SUPPLIES - Gas stored</v>
          </cell>
          <cell r="D641">
            <v>10729948.880000001</v>
          </cell>
          <cell r="E641">
            <v>36731974.68</v>
          </cell>
        </row>
        <row r="642">
          <cell r="C642" t="str">
            <v>UNBILLED REVENUE</v>
          </cell>
        </row>
        <row r="643">
          <cell r="C643" t="str">
            <v>1131015 Customer Accounts Receiv-Gas Unbilled-Residential</v>
          </cell>
          <cell r="D643">
            <v>23102660.539999999</v>
          </cell>
          <cell r="E643">
            <v>47181929.159999996</v>
          </cell>
        </row>
        <row r="644">
          <cell r="C644" t="str">
            <v>1131016 Customer Accounts Receiv-Gas Unbilled-Commercial</v>
          </cell>
          <cell r="D644">
            <v>4088068.96</v>
          </cell>
          <cell r="E644">
            <v>9536447.8100000005</v>
          </cell>
        </row>
        <row r="645">
          <cell r="C645" t="str">
            <v>1131018 Customer Accounts Receiv-Gas Unbilled-Transport</v>
          </cell>
          <cell r="D645">
            <v>5712271.9500000002</v>
          </cell>
          <cell r="E645">
            <v>10930392.390000001</v>
          </cell>
        </row>
        <row r="646">
          <cell r="C646" t="str">
            <v>1131019 Customer Accounts Receiv-Gas Unbilled-Agency</v>
          </cell>
          <cell r="D646">
            <v>144594.39000000001</v>
          </cell>
          <cell r="E646">
            <v>311635.32</v>
          </cell>
        </row>
        <row r="647">
          <cell r="C647" t="str">
            <v>1131025 Customer Accounts Receivable-Estimates</v>
          </cell>
          <cell r="D647">
            <v>6293546.1100000003</v>
          </cell>
          <cell r="E647">
            <v>6074318.4699999997</v>
          </cell>
        </row>
        <row r="648">
          <cell r="C648" t="str">
            <v xml:space="preserve">  TOTAL UNBILLED REVENUE</v>
          </cell>
          <cell r="D648">
            <v>39341141.950000003</v>
          </cell>
          <cell r="E648">
            <v>74034723.150000006</v>
          </cell>
        </row>
        <row r="649">
          <cell r="C649" t="str">
            <v>PREPAYMENTS</v>
          </cell>
        </row>
        <row r="650">
          <cell r="C650" t="str">
            <v>1191220 Prepaid Insurance - Excess Liability</v>
          </cell>
          <cell r="D650">
            <v>27528.74</v>
          </cell>
          <cell r="E650">
            <v>7403.74</v>
          </cell>
        </row>
        <row r="651">
          <cell r="C651" t="str">
            <v>1191250 Prepaid Insur - Benefits (Health Insur-HSA)</v>
          </cell>
          <cell r="D651">
            <v>1041261.37</v>
          </cell>
          <cell r="E651">
            <v>63299.92</v>
          </cell>
        </row>
        <row r="652">
          <cell r="C652" t="str">
            <v>1191251 Prepaid Insur - Health Insur clearing</v>
          </cell>
          <cell r="D652">
            <v>1460083.77</v>
          </cell>
          <cell r="E652">
            <v>-207.1</v>
          </cell>
        </row>
        <row r="653">
          <cell r="C653" t="str">
            <v>1191280 Prepaid Insurance - Other</v>
          </cell>
          <cell r="D653">
            <v>98494.41</v>
          </cell>
          <cell r="E653">
            <v>114807.16</v>
          </cell>
        </row>
        <row r="654">
          <cell r="C654" t="str">
            <v>1191290 Prepaid Insurance - Workers Compensation</v>
          </cell>
          <cell r="D654">
            <v>20000</v>
          </cell>
          <cell r="E654">
            <v>20000</v>
          </cell>
        </row>
        <row r="655">
          <cell r="C655" t="str">
            <v>1191435 Prepaid Leases</v>
          </cell>
          <cell r="D655">
            <v>151448.62</v>
          </cell>
          <cell r="E655">
            <v>409102.02</v>
          </cell>
        </row>
        <row r="656">
          <cell r="C656" t="str">
            <v>1191440 Prepaid Postage</v>
          </cell>
          <cell r="D656">
            <v>496528.98</v>
          </cell>
          <cell r="E656">
            <v>578281.04</v>
          </cell>
        </row>
        <row r="657">
          <cell r="C657" t="str">
            <v>1191450 Prepaid Vendor Clearing</v>
          </cell>
          <cell r="D657">
            <v>1170302.68</v>
          </cell>
          <cell r="E657">
            <v>532045.38</v>
          </cell>
        </row>
        <row r="658">
          <cell r="C658" t="str">
            <v>1191900 Prepaid Miscellaneous</v>
          </cell>
          <cell r="D658">
            <v>501825.93</v>
          </cell>
          <cell r="E658">
            <v>391513.27</v>
          </cell>
        </row>
        <row r="659">
          <cell r="C659" t="str">
            <v>1191910 Prepaid Maintenance Agreements</v>
          </cell>
          <cell r="D659">
            <v>4620502.93</v>
          </cell>
          <cell r="E659">
            <v>3680205.98</v>
          </cell>
        </row>
        <row r="660">
          <cell r="C660" t="str">
            <v xml:space="preserve">  TOTAL PREPAYMENTS</v>
          </cell>
          <cell r="D660">
            <v>9587977.4299999997</v>
          </cell>
          <cell r="E660">
            <v>5796451.4100000001</v>
          </cell>
        </row>
        <row r="661">
          <cell r="C661" t="str">
            <v>PREPAID INCOME TAXES</v>
          </cell>
        </row>
        <row r="662">
          <cell r="C662" t="str">
            <v>1191110 Prepaid Taxes-Federal Income Taxes</v>
          </cell>
          <cell r="D662">
            <v>12683545.939999999</v>
          </cell>
          <cell r="E662">
            <v>0</v>
          </cell>
        </row>
        <row r="663">
          <cell r="C663" t="str">
            <v>1191120 Prepaid Taxes-State Income Taxes</v>
          </cell>
          <cell r="D663">
            <v>6076195.3099999996</v>
          </cell>
          <cell r="E663">
            <v>0</v>
          </cell>
        </row>
        <row r="664">
          <cell r="C664" t="str">
            <v xml:space="preserve">  TOTAL PREPAID INCOME TAXES</v>
          </cell>
          <cell r="D664">
            <v>18759741.25</v>
          </cell>
          <cell r="E664">
            <v>0</v>
          </cell>
        </row>
        <row r="665">
          <cell r="C665" t="str">
            <v>REGULATORY ASSETS - Current</v>
          </cell>
        </row>
        <row r="666">
          <cell r="C666" t="str">
            <v>1171100 Regulatory Asset - Universal Service Program</v>
          </cell>
          <cell r="D666">
            <v>3928971.26</v>
          </cell>
          <cell r="E666">
            <v>73813</v>
          </cell>
        </row>
        <row r="667">
          <cell r="C667" t="str">
            <v>1171110 Regulatory Asset - DSIC - Over/Undercollection</v>
          </cell>
          <cell r="D667">
            <v>-1854.54</v>
          </cell>
          <cell r="E667">
            <v>-230103.39</v>
          </cell>
        </row>
        <row r="668">
          <cell r="C668" t="str">
            <v>1171120 Regulatory Asset - Supplier Choice</v>
          </cell>
          <cell r="D668">
            <v>-27229.26</v>
          </cell>
          <cell r="E668">
            <v>-2752.62</v>
          </cell>
        </row>
        <row r="669">
          <cell r="C669" t="str">
            <v>1171999 Regulatory Asset - ST - Reclass</v>
          </cell>
          <cell r="D669">
            <v>335273.49</v>
          </cell>
          <cell r="E669">
            <v>1088808.45</v>
          </cell>
        </row>
        <row r="670">
          <cell r="C670" t="str">
            <v>1194010 Deferred Gas-Actual Cost Adj - Unrecovered</v>
          </cell>
          <cell r="D670">
            <v>-14008538.699999999</v>
          </cell>
          <cell r="E670">
            <v>-15409993.369999999</v>
          </cell>
        </row>
        <row r="671">
          <cell r="C671" t="str">
            <v>1194060 Deferred Gas - Unbilled</v>
          </cell>
          <cell r="D671">
            <v>-559947.68999999994</v>
          </cell>
          <cell r="E671">
            <v>-2623157</v>
          </cell>
        </row>
        <row r="672">
          <cell r="C672" t="str">
            <v>1194070 Deferred Gas-Reclass to Amts Payable to Customers</v>
          </cell>
          <cell r="D672">
            <v>14752522.199999999</v>
          </cell>
          <cell r="E672">
            <v>18617767.390000001</v>
          </cell>
        </row>
        <row r="673">
          <cell r="C673" t="str">
            <v xml:space="preserve">  TOTAL REGULATORY ASSETS - Current</v>
          </cell>
          <cell r="D673">
            <v>4419196.76</v>
          </cell>
          <cell r="E673">
            <v>1514382.46</v>
          </cell>
        </row>
        <row r="674">
          <cell r="C674" t="str">
            <v>OTHER CURRENT ASSETS</v>
          </cell>
        </row>
        <row r="675">
          <cell r="C675" t="str">
            <v>1199030 Pipeline Exchange Gas Imbalance Receivable</v>
          </cell>
          <cell r="D675">
            <v>383009.72</v>
          </cell>
          <cell r="E675">
            <v>862760.36</v>
          </cell>
        </row>
        <row r="676">
          <cell r="C676" t="str">
            <v>1199060 Pooling &amp; BBA Gas Imbalance Receivable</v>
          </cell>
          <cell r="D676">
            <v>125799.44</v>
          </cell>
          <cell r="E676">
            <v>2481805.0699999998</v>
          </cell>
        </row>
        <row r="677">
          <cell r="C677" t="str">
            <v xml:space="preserve">  TOTAL OTHER CURRENT ASSETS</v>
          </cell>
          <cell r="D677">
            <v>508809.16</v>
          </cell>
          <cell r="E677">
            <v>3344565.43</v>
          </cell>
        </row>
        <row r="678">
          <cell r="C678" t="str">
            <v xml:space="preserve">  TOTAL CURRENT ASSETS</v>
          </cell>
          <cell r="D678">
            <v>213906508.72</v>
          </cell>
          <cell r="E678">
            <v>214534235.34999999</v>
          </cell>
        </row>
        <row r="679">
          <cell r="C679" t="str">
            <v>NONCURRENT ASSETS</v>
          </cell>
        </row>
        <row r="680">
          <cell r="C680" t="str">
            <v>RATE CASE EXPENSE</v>
          </cell>
        </row>
        <row r="681">
          <cell r="C681" t="str">
            <v>1242020 Reg Asset - Rate Case Expenses</v>
          </cell>
          <cell r="D681">
            <v>658663.67000000004</v>
          </cell>
          <cell r="E681">
            <v>890791.1</v>
          </cell>
        </row>
        <row r="682">
          <cell r="C682" t="str">
            <v xml:space="preserve">  TOTAL RATE CASE EXPENSE</v>
          </cell>
          <cell r="D682">
            <v>658663.67000000004</v>
          </cell>
          <cell r="E682">
            <v>890791.1</v>
          </cell>
        </row>
        <row r="683">
          <cell r="C683" t="str">
            <v>PRELIM SURVEY &amp; INVEST</v>
          </cell>
        </row>
        <row r="684">
          <cell r="C684" t="str">
            <v>1250010 Preliminary Survey &amp; Investigations</v>
          </cell>
          <cell r="D684">
            <v>10000</v>
          </cell>
          <cell r="E684">
            <v>10000</v>
          </cell>
        </row>
        <row r="685">
          <cell r="C685" t="str">
            <v>1251010 Other Work-In-Progress</v>
          </cell>
          <cell r="D685">
            <v>301964</v>
          </cell>
          <cell r="E685">
            <v>301964</v>
          </cell>
        </row>
        <row r="686">
          <cell r="C686" t="str">
            <v xml:space="preserve">  TOTAL PRELIM SURVEY &amp; INVEST</v>
          </cell>
          <cell r="D686">
            <v>311964</v>
          </cell>
          <cell r="E686">
            <v>311964</v>
          </cell>
        </row>
        <row r="687">
          <cell r="C687" t="str">
            <v>REGULATORY ASSETS</v>
          </cell>
        </row>
        <row r="688">
          <cell r="C688" t="str">
            <v>1242010 Reg Asset - FAS 109</v>
          </cell>
          <cell r="D688">
            <v>335764566</v>
          </cell>
          <cell r="E688">
            <v>305242749</v>
          </cell>
        </row>
        <row r="689">
          <cell r="C689" t="str">
            <v>1242138 Reg Asset - PBOP - Group Med</v>
          </cell>
          <cell r="D689">
            <v>7001275.5999999996</v>
          </cell>
          <cell r="E689">
            <v>7152522.3300000001</v>
          </cell>
        </row>
        <row r="690">
          <cell r="C690" t="str">
            <v>1242142 Reg Asset - CEP</v>
          </cell>
          <cell r="D690">
            <v>-5805.05</v>
          </cell>
          <cell r="E690">
            <v>54644.12</v>
          </cell>
        </row>
        <row r="691">
          <cell r="C691" t="str">
            <v>1242150 Reg Asset - Loss on Extinguishment of Debt</v>
          </cell>
          <cell r="D691">
            <v>1699057.22</v>
          </cell>
          <cell r="E691">
            <v>1746957.22</v>
          </cell>
        </row>
        <row r="692">
          <cell r="C692" t="str">
            <v>1242202 Reg Asset - Cost of Removal</v>
          </cell>
          <cell r="D692">
            <v>38665650.810000002</v>
          </cell>
          <cell r="E692">
            <v>40212563.939999998</v>
          </cell>
        </row>
        <row r="693">
          <cell r="C693" t="str">
            <v>1242204 Reg Asset - Vacation Balancing</v>
          </cell>
          <cell r="D693">
            <v>7656610</v>
          </cell>
          <cell r="E693">
            <v>868401.25</v>
          </cell>
        </row>
        <row r="694">
          <cell r="C694" t="str">
            <v>1242205 Reg Asset - FMV of Debt</v>
          </cell>
          <cell r="D694">
            <v>70971623.290000007</v>
          </cell>
          <cell r="E694">
            <v>74220819.310000002</v>
          </cell>
        </row>
        <row r="695">
          <cell r="C695" t="str">
            <v>1242206 Reg Asset - Asset Retirement Obligation</v>
          </cell>
          <cell r="D695">
            <v>646908.65</v>
          </cell>
          <cell r="E695">
            <v>632193.91</v>
          </cell>
        </row>
        <row r="696">
          <cell r="C696" t="str">
            <v>1242207 Reg Asset - Debt Issuance Costs</v>
          </cell>
          <cell r="D696">
            <v>3108752.3</v>
          </cell>
          <cell r="E696">
            <v>3270401.2</v>
          </cell>
        </row>
        <row r="697">
          <cell r="C697" t="str">
            <v xml:space="preserve">  TOTAL REGULATORY ASSETS</v>
          </cell>
          <cell r="D697">
            <v>465508638.81999999</v>
          </cell>
          <cell r="E697">
            <v>433401252.27999997</v>
          </cell>
        </row>
        <row r="698">
          <cell r="C698" t="str">
            <v>RESTRICTED CASH</v>
          </cell>
        </row>
        <row r="699">
          <cell r="C699" t="str">
            <v>1192920 Other Spec Dep-Misc-BFR Disbursement Fund-Comm</v>
          </cell>
          <cell r="D699">
            <v>1268257.8500000001</v>
          </cell>
          <cell r="E699">
            <v>1268185.58</v>
          </cell>
        </row>
        <row r="700">
          <cell r="C700" t="str">
            <v xml:space="preserve">  TOTAL RESTRICTED CASH</v>
          </cell>
          <cell r="D700">
            <v>1268257.8500000001</v>
          </cell>
          <cell r="E700">
            <v>1268185.58</v>
          </cell>
        </row>
        <row r="701">
          <cell r="C701" t="str">
            <v>GOODWILL</v>
          </cell>
        </row>
        <row r="702">
          <cell r="C702" t="str">
            <v>1292010 Goodwill</v>
          </cell>
          <cell r="D702">
            <v>2277446966.02</v>
          </cell>
          <cell r="E702">
            <v>2261047319.8499999</v>
          </cell>
        </row>
        <row r="703">
          <cell r="C703" t="str">
            <v xml:space="preserve">  TOTAL GOODWILL</v>
          </cell>
          <cell r="D703">
            <v>2277446966.02</v>
          </cell>
          <cell r="E703">
            <v>2261047319.8499999</v>
          </cell>
        </row>
        <row r="704">
          <cell r="C704" t="str">
            <v>INTANGIBLE ASSETS, NET</v>
          </cell>
        </row>
        <row r="705">
          <cell r="C705" t="str">
            <v>1311021 Intangible Assets - Manual Posting</v>
          </cell>
          <cell r="D705">
            <v>10639889.710000001</v>
          </cell>
          <cell r="E705">
            <v>10639889.710000001</v>
          </cell>
        </row>
        <row r="706">
          <cell r="C706" t="str">
            <v>1331021 Accumulated Amortization - Intangible Assets</v>
          </cell>
          <cell r="D706">
            <v>-3653676.21</v>
          </cell>
          <cell r="E706">
            <v>-3399293.37</v>
          </cell>
        </row>
        <row r="707">
          <cell r="C707" t="str">
            <v xml:space="preserve"> INTANGIBLE ASSETS, NET</v>
          </cell>
          <cell r="D707">
            <v>6986213.5</v>
          </cell>
          <cell r="E707">
            <v>7240596.3399999999</v>
          </cell>
        </row>
        <row r="708">
          <cell r="C708" t="str">
            <v>OPERATING LEASE ASSETS</v>
          </cell>
        </row>
        <row r="709">
          <cell r="C709" t="str">
            <v>1293100 PV of Lease Assets</v>
          </cell>
          <cell r="D709">
            <v>46832446.759999998</v>
          </cell>
          <cell r="E709">
            <v>48299193.450000003</v>
          </cell>
        </row>
        <row r="710">
          <cell r="C710" t="str">
            <v xml:space="preserve">  TOTAL OPERATING LEASE ASSETS</v>
          </cell>
          <cell r="D710">
            <v>46832446.759999998</v>
          </cell>
          <cell r="E710">
            <v>48299193.450000003</v>
          </cell>
        </row>
        <row r="711">
          <cell r="C711" t="str">
            <v>OTHER (NC Assets)</v>
          </cell>
        </row>
        <row r="712">
          <cell r="C712" t="str">
            <v>1212015 Supplemental Retirement Benefit Trust</v>
          </cell>
          <cell r="D712">
            <v>1413714.75</v>
          </cell>
          <cell r="E712">
            <v>1470489.22</v>
          </cell>
        </row>
        <row r="713">
          <cell r="C713" t="str">
            <v>1220910 Notes Receivable - Non-Utility</v>
          </cell>
          <cell r="D713">
            <v>31830968.300000001</v>
          </cell>
          <cell r="E713">
            <v>1</v>
          </cell>
        </row>
        <row r="714">
          <cell r="C714" t="str">
            <v>1239100 Other Special Funds/Deposits-Other</v>
          </cell>
          <cell r="D714">
            <v>249250</v>
          </cell>
          <cell r="E714">
            <v>249250</v>
          </cell>
        </row>
        <row r="715">
          <cell r="C715" t="str">
            <v>1253920 Other Deferred Charges</v>
          </cell>
          <cell r="D715">
            <v>666614.65</v>
          </cell>
          <cell r="E715">
            <v>653149.17000000004</v>
          </cell>
        </row>
        <row r="716">
          <cell r="C716" t="str">
            <v>1292872 OPEB Asset/Oblig - FAS 158 - Non Current</v>
          </cell>
          <cell r="D716">
            <v>6847786.5099999998</v>
          </cell>
          <cell r="E716">
            <v>7118044</v>
          </cell>
        </row>
        <row r="717">
          <cell r="C717" t="str">
            <v xml:space="preserve">  TOTAL OTHER (NC Assets)</v>
          </cell>
          <cell r="D717">
            <v>41008334.210000001</v>
          </cell>
          <cell r="E717">
            <v>9490933.3900000006</v>
          </cell>
        </row>
        <row r="718">
          <cell r="C718" t="str">
            <v xml:space="preserve">  NONCURRENT ASSETS  SUBTOTAL</v>
          </cell>
          <cell r="D718">
            <v>2840021484.8299999</v>
          </cell>
          <cell r="E718">
            <v>2761950235.9899998</v>
          </cell>
        </row>
        <row r="719">
          <cell r="C719" t="str">
            <v xml:space="preserve">  TOTAL ASSETS</v>
          </cell>
          <cell r="D719">
            <v>5753599555.6400003</v>
          </cell>
          <cell r="E719">
            <v>5680072576.1999998</v>
          </cell>
        </row>
        <row r="720">
          <cell r="C720" t="str">
            <v>CAPITAL</v>
          </cell>
        </row>
        <row r="721">
          <cell r="C721" t="str">
            <v>EQUITY</v>
          </cell>
        </row>
        <row r="722">
          <cell r="C722" t="str">
            <v>CAPITAL IN EXCESS OF PAR</v>
          </cell>
        </row>
        <row r="723">
          <cell r="C723" t="str">
            <v>3121110 Other Paid-in Capital</v>
          </cell>
          <cell r="D723">
            <v>0</v>
          </cell>
          <cell r="E723">
            <v>0</v>
          </cell>
        </row>
        <row r="724">
          <cell r="C724" t="str">
            <v>3121120 Members Equity</v>
          </cell>
          <cell r="D724">
            <v>-3465343890.1599998</v>
          </cell>
          <cell r="E724">
            <v>-3465343890.1599998</v>
          </cell>
        </row>
        <row r="725">
          <cell r="C725" t="str">
            <v xml:space="preserve">  TOTAL CAPITAL IN EXCESS OF PAR</v>
          </cell>
          <cell r="D725">
            <v>-3465343890.1599998</v>
          </cell>
          <cell r="E725">
            <v>-3465343890.1599998</v>
          </cell>
        </row>
        <row r="726">
          <cell r="C726" t="str">
            <v>BALANCE JANUARY 1st</v>
          </cell>
        </row>
        <row r="727">
          <cell r="C727" t="str">
            <v>3220000 Unappropriated Retained Earnings</v>
          </cell>
          <cell r="D727">
            <v>-57377089.93</v>
          </cell>
          <cell r="E727">
            <v>72249893.150000006</v>
          </cell>
        </row>
        <row r="728">
          <cell r="C728" t="str">
            <v xml:space="preserve">  BALANCE JANUARY 1st</v>
          </cell>
          <cell r="D728">
            <v>-57377089.93</v>
          </cell>
          <cell r="E728">
            <v>72249893.150000006</v>
          </cell>
        </row>
        <row r="729">
          <cell r="C729" t="str">
            <v xml:space="preserve"> INCOME - CURRENT YEAR</v>
          </cell>
        </row>
        <row r="730">
          <cell r="C730" t="str">
            <v>CURRENT YEAR LOSS</v>
          </cell>
          <cell r="D730">
            <v>-120276794.89</v>
          </cell>
          <cell r="E730">
            <v>-129626983.08</v>
          </cell>
        </row>
        <row r="731">
          <cell r="C731" t="str">
            <v xml:space="preserve">  TOTAL INCOME - CURRENT YEAR</v>
          </cell>
          <cell r="D731">
            <v>-120276794.89</v>
          </cell>
          <cell r="E731">
            <v>-129626983.08</v>
          </cell>
        </row>
        <row r="732">
          <cell r="C732" t="str">
            <v>DIVIDENDS - COMMON</v>
          </cell>
        </row>
        <row r="733">
          <cell r="C733" t="str">
            <v>3210100 Dividends &amp; Equity Returns</v>
          </cell>
          <cell r="D733">
            <v>1000000000</v>
          </cell>
          <cell r="E733">
            <v>1000000000</v>
          </cell>
        </row>
        <row r="734">
          <cell r="C734" t="str">
            <v xml:space="preserve">  TOTAL DIVIDENDS - COMMON</v>
          </cell>
          <cell r="D734">
            <v>1000000000</v>
          </cell>
          <cell r="E734">
            <v>1000000000</v>
          </cell>
        </row>
        <row r="735">
          <cell r="C735" t="str">
            <v xml:space="preserve">  EQUITY SUBTOTAL</v>
          </cell>
          <cell r="D735">
            <v>-2642997774.98</v>
          </cell>
          <cell r="E735">
            <v>-2522720980.0900002</v>
          </cell>
        </row>
        <row r="736">
          <cell r="C736" t="str">
            <v>LONG-TERM DEBT</v>
          </cell>
        </row>
        <row r="737">
          <cell r="C737" t="str">
            <v>MORTGAGE BONDS</v>
          </cell>
        </row>
        <row r="738">
          <cell r="C738" t="str">
            <v>2112440 ST Interco Notes Payable-2200-PNG Companies</v>
          </cell>
          <cell r="D738">
            <v>0</v>
          </cell>
          <cell r="E738">
            <v>0</v>
          </cell>
        </row>
        <row r="739">
          <cell r="C739" t="str">
            <v>2112451 ST Interco Notes Payable-1200-Peoples Gas WV</v>
          </cell>
          <cell r="D739">
            <v>0</v>
          </cell>
          <cell r="E739">
            <v>0</v>
          </cell>
        </row>
        <row r="740">
          <cell r="C740" t="str">
            <v>2112453 ST Interco Notes Payable-1400-Peoples Homeworks</v>
          </cell>
          <cell r="D740">
            <v>0</v>
          </cell>
          <cell r="E740">
            <v>0</v>
          </cell>
        </row>
        <row r="741">
          <cell r="C741" t="str">
            <v>2112457 ST Interco Notes Payable-1700 - Resources</v>
          </cell>
          <cell r="D741">
            <v>0</v>
          </cell>
          <cell r="E741">
            <v>0</v>
          </cell>
        </row>
        <row r="742">
          <cell r="C742" t="str">
            <v>2112459 ST Interco Notes Payable-1900- Resources</v>
          </cell>
          <cell r="D742">
            <v>0</v>
          </cell>
          <cell r="E742">
            <v>0</v>
          </cell>
        </row>
        <row r="743">
          <cell r="C743" t="str">
            <v>2150040 Notes Payable Affil- 2200 -Current Portion</v>
          </cell>
          <cell r="D743">
            <v>0</v>
          </cell>
          <cell r="E743">
            <v>0</v>
          </cell>
        </row>
        <row r="744">
          <cell r="C744" t="str">
            <v>2200430 LT Notes Payable - Other External</v>
          </cell>
          <cell r="D744">
            <v>-890181830.95000005</v>
          </cell>
          <cell r="E744">
            <v>-890181830.95000005</v>
          </cell>
        </row>
        <row r="745">
          <cell r="C745" t="str">
            <v>2200440 LTD - FMV of Debt Obligation</v>
          </cell>
          <cell r="D745">
            <v>-70971623.290000007</v>
          </cell>
          <cell r="E745">
            <v>-74220819.310000002</v>
          </cell>
        </row>
        <row r="746">
          <cell r="C746" t="str">
            <v>2200540 LT Notes Payable - 2200 - PNG Companies</v>
          </cell>
          <cell r="D746">
            <v>0</v>
          </cell>
          <cell r="E746">
            <v>0</v>
          </cell>
        </row>
        <row r="747">
          <cell r="C747" t="str">
            <v>2200590 LT Notes Payable - Essential</v>
          </cell>
          <cell r="D747">
            <v>-1000000000</v>
          </cell>
          <cell r="E747">
            <v>-1000000000</v>
          </cell>
        </row>
        <row r="748">
          <cell r="C748" t="str">
            <v xml:space="preserve">  TOTAL MORTGAGE BONDS</v>
          </cell>
          <cell r="D748">
            <v>-1961153454.24</v>
          </cell>
          <cell r="E748">
            <v>-1964402650.26</v>
          </cell>
        </row>
        <row r="749">
          <cell r="C749" t="str">
            <v>UNAMORT DEBT ISSUE COSTS</v>
          </cell>
        </row>
        <row r="750">
          <cell r="C750" t="str">
            <v>2201000 Debt Issuance Costs - LT</v>
          </cell>
          <cell r="D750">
            <v>186212.91</v>
          </cell>
          <cell r="E750">
            <v>256042.74</v>
          </cell>
        </row>
        <row r="751">
          <cell r="C751" t="str">
            <v>2201010 Debt Issuance Costs - LT - Essential</v>
          </cell>
          <cell r="D751">
            <v>8385246.4199999999</v>
          </cell>
          <cell r="E751">
            <v>8519955.4199999999</v>
          </cell>
        </row>
        <row r="752">
          <cell r="C752" t="str">
            <v xml:space="preserve">  TOTAL UNAMORT DEBT ISSUE COSTS</v>
          </cell>
          <cell r="D752">
            <v>8571459.3300000001</v>
          </cell>
          <cell r="E752">
            <v>8775998.1600000001</v>
          </cell>
        </row>
        <row r="753">
          <cell r="C753" t="str">
            <v xml:space="preserve">  TOTAL LONG TERM DEBT (NET)</v>
          </cell>
          <cell r="D753">
            <v>-1952581994.9100001</v>
          </cell>
          <cell r="E753">
            <v>-1955626652.0999999</v>
          </cell>
        </row>
        <row r="754">
          <cell r="C754" t="str">
            <v xml:space="preserve">  TOTAL CAPITAL</v>
          </cell>
          <cell r="D754">
            <v>-4595579769.8900003</v>
          </cell>
          <cell r="E754">
            <v>-4478347632.1899996</v>
          </cell>
        </row>
        <row r="755">
          <cell r="C755" t="str">
            <v>CURRENT LIABILITIES</v>
          </cell>
        </row>
        <row r="756">
          <cell r="C756" t="str">
            <v>2150050 Notes Payable - Short Term Debt</v>
          </cell>
          <cell r="D756">
            <v>-10000000</v>
          </cell>
          <cell r="E756">
            <v>-29000000</v>
          </cell>
        </row>
        <row r="757">
          <cell r="C757" t="str">
            <v/>
          </cell>
          <cell r="D757">
            <v>-10000000</v>
          </cell>
          <cell r="E757">
            <v>-29000000</v>
          </cell>
        </row>
        <row r="758">
          <cell r="C758" t="str">
            <v>CURRENT PORTION - LTD</v>
          </cell>
        </row>
        <row r="759">
          <cell r="C759" t="str">
            <v>2150010 Notes Payable - Current Portion</v>
          </cell>
          <cell r="D759">
            <v>-24772726</v>
          </cell>
          <cell r="E759">
            <v>-24772726</v>
          </cell>
        </row>
        <row r="760">
          <cell r="C760" t="str">
            <v xml:space="preserve">  TOTAL CURRENT PORTION - LTD</v>
          </cell>
          <cell r="D760">
            <v>-24772726</v>
          </cell>
          <cell r="E760">
            <v>-24772726</v>
          </cell>
        </row>
        <row r="761">
          <cell r="C761" t="str">
            <v>OP. ACCTS PAYABLE - TRADE</v>
          </cell>
        </row>
        <row r="762">
          <cell r="C762" t="str">
            <v>2111020 Trade Accounts Payable</v>
          </cell>
          <cell r="D762">
            <v>-1440485.27</v>
          </cell>
          <cell r="E762">
            <v>-2598592.33</v>
          </cell>
        </row>
        <row r="763">
          <cell r="C763" t="str">
            <v>2111025 Cash Discounts Clearing - Trade A/P</v>
          </cell>
          <cell r="D763">
            <v>1946.18</v>
          </cell>
          <cell r="E763">
            <v>1483.31</v>
          </cell>
        </row>
        <row r="764">
          <cell r="C764" t="str">
            <v>2111200 Goods Received/Invoice Received Clearing</v>
          </cell>
          <cell r="D764">
            <v>-670584.97</v>
          </cell>
          <cell r="E764">
            <v>-611713.14</v>
          </cell>
        </row>
        <row r="765">
          <cell r="C765" t="str">
            <v>2111400 Procurement Card Clearing</v>
          </cell>
          <cell r="D765">
            <v>0</v>
          </cell>
          <cell r="E765">
            <v>0</v>
          </cell>
        </row>
        <row r="766">
          <cell r="C766" t="str">
            <v>2111520 A/P-Revenue Related-Budget Billing Credit Balance</v>
          </cell>
          <cell r="D766">
            <v>-15298375.189999999</v>
          </cell>
          <cell r="E766">
            <v>-44987867.090000004</v>
          </cell>
        </row>
        <row r="767">
          <cell r="C767" t="str">
            <v>2111580 A/P-Revenue Related-Gas Purchases-Current</v>
          </cell>
          <cell r="D767">
            <v>-26431896.609999999</v>
          </cell>
          <cell r="E767">
            <v>-33491723.109999999</v>
          </cell>
        </row>
        <row r="768">
          <cell r="C768" t="str">
            <v>2111581 A/P-Revenue Related-Gas Purchases-Agency</v>
          </cell>
          <cell r="D768">
            <v>-381000</v>
          </cell>
          <cell r="E768">
            <v>-262000</v>
          </cell>
        </row>
        <row r="769">
          <cell r="C769" t="str">
            <v>2111590 A/P-Revenue Related-Supplier Clearing-Recon</v>
          </cell>
          <cell r="D769">
            <v>-8709755.0700000003</v>
          </cell>
          <cell r="E769">
            <v>-5422336.8799999999</v>
          </cell>
        </row>
        <row r="770">
          <cell r="C770" t="str">
            <v>2111595 A/P-Revenue Related-Supplier Clearing-Manual</v>
          </cell>
          <cell r="D770">
            <v>249338.43</v>
          </cell>
          <cell r="E770">
            <v>228503.81</v>
          </cell>
        </row>
        <row r="771">
          <cell r="C771" t="str">
            <v>2111620 A/P - Misc - Sales And Use - Pennsylvania</v>
          </cell>
          <cell r="D771">
            <v>-1128.29</v>
          </cell>
          <cell r="E771">
            <v>-783.02</v>
          </cell>
        </row>
        <row r="772">
          <cell r="C772" t="str">
            <v>2111670 A/P - Misc - Sales And Use - Allegheny County</v>
          </cell>
          <cell r="D772">
            <v>-50.28</v>
          </cell>
          <cell r="E772">
            <v>-35.840000000000003</v>
          </cell>
        </row>
        <row r="773">
          <cell r="C773" t="str">
            <v>2111811 Expense Report Clearing - Travel Expense</v>
          </cell>
          <cell r="D773">
            <v>-1106.0899999999999</v>
          </cell>
          <cell r="E773">
            <v>0</v>
          </cell>
        </row>
        <row r="774">
          <cell r="C774" t="str">
            <v>2111910 Accts Payable Liability - Other</v>
          </cell>
          <cell r="D774">
            <v>-10183953.27</v>
          </cell>
          <cell r="E774">
            <v>-16972076.469999999</v>
          </cell>
        </row>
        <row r="775">
          <cell r="C775" t="str">
            <v>2111915 Accts Payable Liability - Misc</v>
          </cell>
          <cell r="D775">
            <v>-24241.47</v>
          </cell>
          <cell r="E775">
            <v>-21165.68</v>
          </cell>
        </row>
        <row r="776">
          <cell r="C776" t="str">
            <v>2111916 Accts Payable Liability - IOGA &amp; Pooling</v>
          </cell>
          <cell r="D776">
            <v>-12292.94</v>
          </cell>
          <cell r="E776">
            <v>-13976.44</v>
          </cell>
        </row>
        <row r="777">
          <cell r="C777" t="str">
            <v>2111950 Accrued Assessments &amp; Fees</v>
          </cell>
          <cell r="D777">
            <v>-660777</v>
          </cell>
          <cell r="E777">
            <v>-67950</v>
          </cell>
        </row>
        <row r="778">
          <cell r="C778" t="str">
            <v xml:space="preserve">  TOTAL OP. ACCTS PAYABLE - TRADE</v>
          </cell>
          <cell r="D778">
            <v>-63564361.840000004</v>
          </cell>
          <cell r="E778">
            <v>-104220232.88</v>
          </cell>
        </row>
        <row r="779">
          <cell r="C779" t="str">
            <v>ACCTS PAYABLE - AFFILIATE</v>
          </cell>
        </row>
        <row r="780">
          <cell r="C780" t="str">
            <v>2113020 Interco Payable - 2000 - LDC Funding</v>
          </cell>
          <cell r="D780">
            <v>0</v>
          </cell>
          <cell r="E780">
            <v>0</v>
          </cell>
        </row>
        <row r="781">
          <cell r="C781" t="str">
            <v>2113040 Interco Payable - 2200 - PNG Companies LLC</v>
          </cell>
          <cell r="D781">
            <v>0</v>
          </cell>
          <cell r="E781">
            <v>0</v>
          </cell>
        </row>
        <row r="782">
          <cell r="C782" t="str">
            <v>2113050 Interco Payable - 1000 - Peoples NGC</v>
          </cell>
          <cell r="D782">
            <v>-400943.97</v>
          </cell>
          <cell r="E782">
            <v>0</v>
          </cell>
        </row>
        <row r="783">
          <cell r="C783" t="str">
            <v>2113051 Interco Payable - 1200 - Peoples Gas WV LLC</v>
          </cell>
          <cell r="D783">
            <v>0</v>
          </cell>
          <cell r="E783">
            <v>0</v>
          </cell>
        </row>
        <row r="784">
          <cell r="C784" t="str">
            <v>2113052 Interco Payable - 1300 - Peoples Gas KY LLC</v>
          </cell>
          <cell r="D784">
            <v>0</v>
          </cell>
          <cell r="E784">
            <v>0</v>
          </cell>
        </row>
        <row r="785">
          <cell r="C785" t="str">
            <v>2113053 Interco Payable - 1400 - Peoples Homeworks LLC</v>
          </cell>
          <cell r="D785">
            <v>0</v>
          </cell>
          <cell r="E785">
            <v>0</v>
          </cell>
        </row>
        <row r="786">
          <cell r="C786" t="str">
            <v>2113054 Interco Payable - 1500 - PNG Gathering LLC</v>
          </cell>
          <cell r="D786">
            <v>0</v>
          </cell>
          <cell r="E786">
            <v>0</v>
          </cell>
        </row>
        <row r="787">
          <cell r="C787" t="str">
            <v>2113055 Interco Payable - 3100 - Peoples Gas Co LLC</v>
          </cell>
          <cell r="D787">
            <v>0</v>
          </cell>
          <cell r="E787">
            <v>0</v>
          </cell>
        </row>
        <row r="788">
          <cell r="C788" t="str">
            <v>2113056 Interco Payable - 1600 - Delta</v>
          </cell>
          <cell r="D788">
            <v>0</v>
          </cell>
          <cell r="E788">
            <v>0</v>
          </cell>
        </row>
        <row r="789">
          <cell r="C789" t="str">
            <v>2113057 Interco Payable - 1700 - Resources</v>
          </cell>
          <cell r="D789">
            <v>0</v>
          </cell>
          <cell r="E789">
            <v>0</v>
          </cell>
        </row>
        <row r="790">
          <cell r="C790" t="str">
            <v>2113058 Interco Payable - 1800 - Delgasco</v>
          </cell>
          <cell r="D790">
            <v>0</v>
          </cell>
          <cell r="E790">
            <v>0</v>
          </cell>
        </row>
        <row r="791">
          <cell r="C791" t="str">
            <v>2113059 Interco Payable - 1900 - Enpro Inc LLC</v>
          </cell>
          <cell r="D791">
            <v>0</v>
          </cell>
          <cell r="E791">
            <v>0</v>
          </cell>
        </row>
        <row r="792">
          <cell r="C792" t="str">
            <v>2113210 Interco Payable - Essential</v>
          </cell>
          <cell r="D792">
            <v>-285932540.38999999</v>
          </cell>
          <cell r="E792">
            <v>-303126485.01999998</v>
          </cell>
        </row>
        <row r="793">
          <cell r="C793" t="str">
            <v>2113340 Interco Interest Payable - 2200 - PNG Companies</v>
          </cell>
          <cell r="D793">
            <v>0</v>
          </cell>
          <cell r="E793">
            <v>0</v>
          </cell>
        </row>
        <row r="794">
          <cell r="C794" t="str">
            <v>2113530 A/P - 2100 - LDC Holdings I</v>
          </cell>
          <cell r="D794">
            <v>400943.97</v>
          </cell>
          <cell r="E794">
            <v>0</v>
          </cell>
        </row>
        <row r="795">
          <cell r="C795" t="str">
            <v>2113540 A/P - 2200 - PNG Companies LLC</v>
          </cell>
          <cell r="D795">
            <v>0</v>
          </cell>
          <cell r="E795">
            <v>0</v>
          </cell>
        </row>
        <row r="796">
          <cell r="C796" t="str">
            <v>2113550 A/P - 1000 - Peoples Natural Gas</v>
          </cell>
          <cell r="D796">
            <v>0</v>
          </cell>
          <cell r="E796">
            <v>0</v>
          </cell>
        </row>
        <row r="797">
          <cell r="C797" t="str">
            <v>2113551 A/P - 1200 - Peoples Gas WV LLC</v>
          </cell>
          <cell r="D797">
            <v>0</v>
          </cell>
          <cell r="E797">
            <v>0</v>
          </cell>
        </row>
        <row r="798">
          <cell r="C798" t="str">
            <v>2113552 A/P - 1300 - Peoples Gas KY LLC</v>
          </cell>
          <cell r="D798">
            <v>0</v>
          </cell>
          <cell r="E798">
            <v>0</v>
          </cell>
        </row>
        <row r="799">
          <cell r="C799" t="str">
            <v>2113553 A/P - 1400 - Peoples Home Works LLC</v>
          </cell>
          <cell r="D799">
            <v>0</v>
          </cell>
          <cell r="E799">
            <v>0</v>
          </cell>
        </row>
        <row r="800">
          <cell r="C800" t="str">
            <v>2113554 A/P - 1500 - PNG Gathering  LLC</v>
          </cell>
          <cell r="D800">
            <v>0</v>
          </cell>
          <cell r="E800">
            <v>0</v>
          </cell>
        </row>
        <row r="801">
          <cell r="C801" t="str">
            <v>2113555 A/P - 3100 - Peoples Gas Co LLC</v>
          </cell>
          <cell r="D801">
            <v>0</v>
          </cell>
          <cell r="E801">
            <v>0</v>
          </cell>
        </row>
        <row r="802">
          <cell r="C802" t="str">
            <v>2113556 A/P - 1600 - Delta Natural Gas</v>
          </cell>
          <cell r="D802">
            <v>0</v>
          </cell>
          <cell r="E802">
            <v>0</v>
          </cell>
        </row>
        <row r="803">
          <cell r="C803" t="str">
            <v>2113557 A/P - 1700 - Delta Resources</v>
          </cell>
          <cell r="D803">
            <v>0</v>
          </cell>
          <cell r="E803">
            <v>0</v>
          </cell>
        </row>
        <row r="804">
          <cell r="C804" t="str">
            <v>2113558 A/P - 1800 - Delgasco</v>
          </cell>
          <cell r="D804">
            <v>0</v>
          </cell>
          <cell r="E804">
            <v>0</v>
          </cell>
        </row>
        <row r="805">
          <cell r="C805" t="str">
            <v>2113559 A/P - 1900 - Enpro</v>
          </cell>
          <cell r="D805">
            <v>0</v>
          </cell>
          <cell r="E805">
            <v>0</v>
          </cell>
        </row>
        <row r="806">
          <cell r="C806" t="str">
            <v xml:space="preserve">  TOTAL ACCTS PAYABLE - AFFILIATE</v>
          </cell>
          <cell r="D806">
            <v>-285932540.38999999</v>
          </cell>
          <cell r="E806">
            <v>-303126485.01999998</v>
          </cell>
        </row>
        <row r="807">
          <cell r="C807" t="str">
            <v>ACCTS PAYABLE - OVERDRAFT</v>
          </cell>
        </row>
        <row r="808">
          <cell r="C808" t="str">
            <v>2111900 Cash - Manual - Reclass</v>
          </cell>
          <cell r="D808">
            <v>239.53</v>
          </cell>
          <cell r="E808">
            <v>-13878412.59</v>
          </cell>
        </row>
        <row r="809">
          <cell r="C809" t="str">
            <v xml:space="preserve">  TOTAL ACCTS PAYABLE - OVERDRAFT</v>
          </cell>
          <cell r="D809">
            <v>239.53</v>
          </cell>
          <cell r="E809">
            <v>-13878412.59</v>
          </cell>
        </row>
        <row r="810">
          <cell r="C810" t="str">
            <v>ACCR INC TAXES - FEDERAL</v>
          </cell>
        </row>
        <row r="811">
          <cell r="C811" t="str">
            <v>2132010 Accrued Federal Income Tax - Current Year</v>
          </cell>
          <cell r="D811">
            <v>0</v>
          </cell>
          <cell r="E811">
            <v>0</v>
          </cell>
        </row>
        <row r="812">
          <cell r="C812" t="str">
            <v xml:space="preserve"> TOTAL ACCR INC TAXES - FEDERAL</v>
          </cell>
          <cell r="D812">
            <v>0</v>
          </cell>
          <cell r="E812">
            <v>0</v>
          </cell>
        </row>
        <row r="813">
          <cell r="C813" t="str">
            <v>ACCR INC TAXES - STATE</v>
          </cell>
        </row>
        <row r="814">
          <cell r="C814" t="str">
            <v>2133130 Accrued State Income Tax - Other-Curr Yr</v>
          </cell>
          <cell r="D814">
            <v>0</v>
          </cell>
          <cell r="E814">
            <v>0</v>
          </cell>
        </row>
        <row r="815">
          <cell r="C815" t="str">
            <v>2133180 Accrued FIN 48 Income Tax - Short Term</v>
          </cell>
          <cell r="D815">
            <v>-629095</v>
          </cell>
          <cell r="E815">
            <v>-629095</v>
          </cell>
        </row>
        <row r="816">
          <cell r="C816" t="str">
            <v xml:space="preserve">  TOTAL ACCR INC TAXES - STATE</v>
          </cell>
          <cell r="D816">
            <v>-629095</v>
          </cell>
          <cell r="E816">
            <v>-629095</v>
          </cell>
        </row>
        <row r="817">
          <cell r="C817" t="str">
            <v>ACCR TAXES - OTHER</v>
          </cell>
        </row>
        <row r="818">
          <cell r="C818" t="str">
            <v>2115200 Sales Tax</v>
          </cell>
          <cell r="D818">
            <v>48155292.359999999</v>
          </cell>
          <cell r="E818">
            <v>44661909.799999997</v>
          </cell>
        </row>
        <row r="819">
          <cell r="C819" t="str">
            <v>2115210 Sales Taxes Payable - State</v>
          </cell>
          <cell r="D819">
            <v>-44742818.210000001</v>
          </cell>
          <cell r="E819">
            <v>-41147062.969999999</v>
          </cell>
        </row>
        <row r="820">
          <cell r="C820" t="str">
            <v>2115220 Sales Taxes Payable - County</v>
          </cell>
          <cell r="D820">
            <v>-4252358.76</v>
          </cell>
          <cell r="E820">
            <v>-3907266.38</v>
          </cell>
        </row>
        <row r="821">
          <cell r="C821" t="str">
            <v>2115310 Withholding Taxes Payable - Vendor</v>
          </cell>
          <cell r="D821">
            <v>-496.52</v>
          </cell>
          <cell r="E821">
            <v>-565.69000000000005</v>
          </cell>
        </row>
        <row r="822">
          <cell r="C822" t="str">
            <v>2131010 Accrued Use Taxes - State</v>
          </cell>
          <cell r="D822">
            <v>-6411063.8700000001</v>
          </cell>
          <cell r="E822">
            <v>-6653269.3600000003</v>
          </cell>
        </row>
        <row r="823">
          <cell r="C823" t="str">
            <v>2136010 Accrued Property Taxes</v>
          </cell>
          <cell r="D823">
            <v>-3791525.08</v>
          </cell>
          <cell r="E823">
            <v>-4090600.94</v>
          </cell>
        </row>
        <row r="824">
          <cell r="C824" t="str">
            <v>2139010 Accrued State Business &amp; Occupation Tax</v>
          </cell>
          <cell r="D824">
            <v>-178047.64</v>
          </cell>
          <cell r="E824">
            <v>-116984.1</v>
          </cell>
        </row>
        <row r="825">
          <cell r="C825" t="str">
            <v>2139020 Accrued Franchise Tax</v>
          </cell>
          <cell r="D825">
            <v>-272159.88</v>
          </cell>
          <cell r="E825">
            <v>-98220.06</v>
          </cell>
        </row>
        <row r="826">
          <cell r="C826" t="str">
            <v>2139100 Accrued Employer Payroll Taxes</v>
          </cell>
          <cell r="D826">
            <v>-89238.92</v>
          </cell>
          <cell r="E826">
            <v>-55715.27</v>
          </cell>
        </row>
        <row r="827">
          <cell r="C827" t="str">
            <v>2139990 Accrued Other Taxes - Miscellaneous</v>
          </cell>
          <cell r="D827">
            <v>-218.33</v>
          </cell>
          <cell r="E827">
            <v>-233.32</v>
          </cell>
        </row>
        <row r="828">
          <cell r="C828" t="str">
            <v xml:space="preserve">  TOTAL ACCR TAXES - OTHER</v>
          </cell>
          <cell r="D828">
            <v>-11582634.85</v>
          </cell>
          <cell r="E828">
            <v>-11408008.289999999</v>
          </cell>
        </row>
        <row r="829">
          <cell r="C829" t="str">
            <v>ACCRUED INTEREST</v>
          </cell>
        </row>
        <row r="830">
          <cell r="C830" t="str">
            <v>2121010 Interest Accrued - Long-Term Debt</v>
          </cell>
          <cell r="D830">
            <v>-8837834.3399999999</v>
          </cell>
          <cell r="E830">
            <v>-2323985.7999999998</v>
          </cell>
        </row>
        <row r="831">
          <cell r="C831" t="str">
            <v>2129030 Interest Accrued - Customer Deposits</v>
          </cell>
          <cell r="D831">
            <v>-48113.33</v>
          </cell>
          <cell r="E831">
            <v>-87253.66</v>
          </cell>
        </row>
        <row r="832">
          <cell r="C832" t="str">
            <v xml:space="preserve">  TOTAL ACCRUED INTEREST</v>
          </cell>
          <cell r="D832">
            <v>-8885947.6699999999</v>
          </cell>
          <cell r="E832">
            <v>-2411239.46</v>
          </cell>
        </row>
        <row r="833">
          <cell r="C833" t="str">
            <v>REGULATORY LIABILITY - Current</v>
          </cell>
        </row>
        <row r="834">
          <cell r="C834" t="str">
            <v>2171120 Regulatory Liability-CIS Riders</v>
          </cell>
          <cell r="D834">
            <v>-44824.09</v>
          </cell>
          <cell r="E834">
            <v>-127339.97</v>
          </cell>
        </row>
        <row r="835">
          <cell r="C835" t="str">
            <v>2171999 Short-Term Regulatory Liability-Reclass</v>
          </cell>
          <cell r="D835">
            <v>-335273.49</v>
          </cell>
          <cell r="E835">
            <v>-1088808.45</v>
          </cell>
        </row>
        <row r="836">
          <cell r="C836" t="str">
            <v>2199400 Deferred Gas - Amounts Payable to Customers</v>
          </cell>
          <cell r="D836">
            <v>-14752522.199999999</v>
          </cell>
          <cell r="E836">
            <v>-18617767.390000001</v>
          </cell>
        </row>
        <row r="837">
          <cell r="C837" t="str">
            <v>2199800 Rate Refund - Current Liability</v>
          </cell>
          <cell r="D837">
            <v>5966</v>
          </cell>
          <cell r="E837">
            <v>5966</v>
          </cell>
        </row>
        <row r="838">
          <cell r="C838" t="str">
            <v xml:space="preserve">  TOTAL REGULATORY LIABILITY - Current</v>
          </cell>
          <cell r="D838">
            <v>-15126653.779999999</v>
          </cell>
          <cell r="E838">
            <v>-19827949.809999999</v>
          </cell>
        </row>
        <row r="839">
          <cell r="C839" t="str">
            <v>OTHER ACCRUED EXPENSE</v>
          </cell>
        </row>
        <row r="840">
          <cell r="C840" t="str">
            <v>2112015 A/P - Payroll W/H - 3rd Party</v>
          </cell>
          <cell r="D840">
            <v>-2894.28</v>
          </cell>
          <cell r="E840">
            <v>-30574.42</v>
          </cell>
        </row>
        <row r="841">
          <cell r="C841" t="str">
            <v>2112016 A/P - Payroll W/H - FSA and Parking</v>
          </cell>
          <cell r="D841">
            <v>-17459.64</v>
          </cell>
          <cell r="E841">
            <v>-31096.49</v>
          </cell>
        </row>
        <row r="842">
          <cell r="C842" t="str">
            <v>2114010 Customer Deposits</v>
          </cell>
          <cell r="D842">
            <v>-2620026.5299999998</v>
          </cell>
          <cell r="E842">
            <v>-2038814.59</v>
          </cell>
        </row>
        <row r="843">
          <cell r="C843" t="str">
            <v>2114020 Customer Deposits - Manual</v>
          </cell>
          <cell r="D843">
            <v>-980064</v>
          </cell>
          <cell r="E843">
            <v>-1846583.53</v>
          </cell>
        </row>
        <row r="844">
          <cell r="C844" t="str">
            <v>2141000 Payroll Clearing</v>
          </cell>
          <cell r="D844">
            <v>29631.33</v>
          </cell>
          <cell r="E844">
            <v>-220912.9</v>
          </cell>
        </row>
        <row r="845">
          <cell r="C845" t="str">
            <v>2141050 Accrued Payroll</v>
          </cell>
          <cell r="D845">
            <v>-6524152.75</v>
          </cell>
          <cell r="E845">
            <v>-4059861.67</v>
          </cell>
        </row>
        <row r="846">
          <cell r="C846" t="str">
            <v>2141100 Accrued Vacation</v>
          </cell>
          <cell r="D846">
            <v>-7656610</v>
          </cell>
          <cell r="E846">
            <v>-3082134.19</v>
          </cell>
        </row>
        <row r="847">
          <cell r="C847" t="str">
            <v>2141200 Accrued Annual Incentive</v>
          </cell>
          <cell r="D847">
            <v>-2478425.56</v>
          </cell>
          <cell r="E847">
            <v>-16544534.02</v>
          </cell>
        </row>
        <row r="848">
          <cell r="C848" t="str">
            <v>2141300 Accrued Other Incentive Pay</v>
          </cell>
          <cell r="D848">
            <v>-380156.48</v>
          </cell>
          <cell r="E848">
            <v>-1092087.24</v>
          </cell>
        </row>
        <row r="849">
          <cell r="C849" t="str">
            <v>2141400 Accrued Severance Pay - ST</v>
          </cell>
          <cell r="D849">
            <v>10615.39</v>
          </cell>
          <cell r="E849">
            <v>0</v>
          </cell>
        </row>
        <row r="850">
          <cell r="C850" t="str">
            <v>2141450 Accrued Payroll - Non-compete - ST</v>
          </cell>
          <cell r="D850">
            <v>-1157557.33</v>
          </cell>
          <cell r="E850">
            <v>-1157557.33</v>
          </cell>
        </row>
        <row r="851">
          <cell r="C851" t="str">
            <v>2190010 Lease Obligation - Current</v>
          </cell>
          <cell r="D851">
            <v>-6554299.21</v>
          </cell>
          <cell r="E851">
            <v>-6496870.4900000002</v>
          </cell>
        </row>
        <row r="852">
          <cell r="C852" t="str">
            <v>2191800 Centralized Appropriations</v>
          </cell>
          <cell r="D852">
            <v>-575405</v>
          </cell>
          <cell r="E852">
            <v>-573485.89</v>
          </cell>
        </row>
        <row r="853">
          <cell r="C853" t="str">
            <v>2192037 OPEB ME Benefit Oblig FAS 158 - Current</v>
          </cell>
          <cell r="D853">
            <v>-1367267</v>
          </cell>
          <cell r="E853">
            <v>-1367267</v>
          </cell>
        </row>
        <row r="854">
          <cell r="C854" t="str">
            <v>2192060 Reserve for IBNR/FBNP Hospitalization</v>
          </cell>
          <cell r="D854">
            <v>-11894.45</v>
          </cell>
          <cell r="E854">
            <v>-80000</v>
          </cell>
        </row>
        <row r="855">
          <cell r="C855" t="str">
            <v>2195026 Rentals And Royalties - Suspended</v>
          </cell>
          <cell r="D855">
            <v>-18123.96</v>
          </cell>
          <cell r="E855">
            <v>-16616.080000000002</v>
          </cell>
        </row>
        <row r="856">
          <cell r="C856" t="str">
            <v>2199235 BFR Fund Payable - Commercial</v>
          </cell>
          <cell r="D856">
            <v>-1268257.8500000001</v>
          </cell>
          <cell r="E856">
            <v>-1268185.58</v>
          </cell>
        </row>
        <row r="857">
          <cell r="C857" t="str">
            <v>2199250 Provision for Warranties</v>
          </cell>
          <cell r="D857">
            <v>-1066726.8899999999</v>
          </cell>
          <cell r="E857">
            <v>-963372.06</v>
          </cell>
        </row>
        <row r="858">
          <cell r="C858" t="str">
            <v>2199285 Pooling &amp; BBA Gas Imbalance Payable</v>
          </cell>
          <cell r="D858">
            <v>-209810.03</v>
          </cell>
          <cell r="E858">
            <v>-147178.35999999999</v>
          </cell>
        </row>
        <row r="859">
          <cell r="C859" t="str">
            <v>2199290 Pipeline Exchange Gas Imbalance Payable</v>
          </cell>
          <cell r="D859">
            <v>-277462.83</v>
          </cell>
          <cell r="E859">
            <v>-20995.200000000001</v>
          </cell>
        </row>
        <row r="860">
          <cell r="C860" t="str">
            <v>2199410 Deferred Revenue - Current</v>
          </cell>
          <cell r="D860">
            <v>-347644.41</v>
          </cell>
          <cell r="E860">
            <v>-325596.38</v>
          </cell>
        </row>
        <row r="861">
          <cell r="C861" t="str">
            <v>2199430 A/P-Deferred Revenue-ProtectPrgm-Recon</v>
          </cell>
          <cell r="D861">
            <v>-452162.49</v>
          </cell>
          <cell r="E861">
            <v>-372719.25</v>
          </cell>
        </row>
        <row r="862">
          <cell r="C862" t="str">
            <v>2199440 Misc C&amp;A Liabilities - Marketing Assistance Progrm</v>
          </cell>
          <cell r="D862">
            <v>-192469.02</v>
          </cell>
          <cell r="E862">
            <v>-180900.65</v>
          </cell>
        </row>
        <row r="863">
          <cell r="C863" t="str">
            <v>2199510 Deferred Credit - Current</v>
          </cell>
          <cell r="D863">
            <v>-270414.43</v>
          </cell>
          <cell r="E863">
            <v>-476634.79</v>
          </cell>
        </row>
        <row r="864">
          <cell r="C864" t="str">
            <v>2199900 Misc C&amp;A Liabilities</v>
          </cell>
          <cell r="D864">
            <v>-26332923.949999999</v>
          </cell>
          <cell r="E864">
            <v>-27600236.359999999</v>
          </cell>
        </row>
        <row r="865">
          <cell r="C865" t="str">
            <v xml:space="preserve">  TOTAL OTHER ACCRUED EXPENSE</v>
          </cell>
          <cell r="D865">
            <v>-60721961.369999997</v>
          </cell>
          <cell r="E865">
            <v>-69994214.469999999</v>
          </cell>
        </row>
        <row r="866">
          <cell r="C866" t="str">
            <v xml:space="preserve">  TOTAL CURRENT LIABILITIES</v>
          </cell>
          <cell r="D866">
            <v>-481215681.37</v>
          </cell>
          <cell r="E866">
            <v>-579268363.51999998</v>
          </cell>
        </row>
        <row r="867">
          <cell r="C867" t="str">
            <v>NONCURRENT LIABILITIES</v>
          </cell>
        </row>
        <row r="868">
          <cell r="C868" t="str">
            <v>CUST ADVANCES FOR CONSTR.</v>
          </cell>
        </row>
        <row r="869">
          <cell r="C869" t="str">
            <v>2199040 Customer Advances for Construction</v>
          </cell>
          <cell r="D869">
            <v>-1329400.08</v>
          </cell>
          <cell r="E869">
            <v>-1053270.6299999999</v>
          </cell>
        </row>
        <row r="870">
          <cell r="C870" t="str">
            <v>2291040 Customer Advances for Construction - NC</v>
          </cell>
          <cell r="D870">
            <v>-457600.2</v>
          </cell>
          <cell r="E870">
            <v>-115558.91</v>
          </cell>
        </row>
        <row r="871">
          <cell r="C871" t="str">
            <v xml:space="preserve">  TOTAL CUST ADVANCES FOR CONSTR.</v>
          </cell>
          <cell r="D871">
            <v>-1787000.28</v>
          </cell>
          <cell r="E871">
            <v>-1168829.54</v>
          </cell>
        </row>
        <row r="872">
          <cell r="C872" t="str">
            <v>LONG TERM DEFERRED - FIT</v>
          </cell>
        </row>
        <row r="873">
          <cell r="C873" t="str">
            <v>1261010 Accumulated Deferred FIT Asset - Non-Current</v>
          </cell>
          <cell r="D873">
            <v>124263067.45</v>
          </cell>
          <cell r="E873">
            <v>124855747.39</v>
          </cell>
        </row>
        <row r="874">
          <cell r="C874" t="str">
            <v>1261020 Accumulated Deferred FIT Asset - Excess Gross UPNC</v>
          </cell>
          <cell r="D874">
            <v>3689141</v>
          </cell>
          <cell r="E874">
            <v>26595613</v>
          </cell>
        </row>
        <row r="875">
          <cell r="C875" t="str">
            <v>1261999 Accumulated Deferred FIT Asset - Non-Current - Rcl</v>
          </cell>
          <cell r="D875">
            <v>-35389755.450000003</v>
          </cell>
          <cell r="E875">
            <v>-35389755.450000003</v>
          </cell>
        </row>
        <row r="876">
          <cell r="C876" t="str">
            <v>2210010 Accum Defd Plant Federal Income Tax Liab-Noncurr</v>
          </cell>
          <cell r="D876">
            <v>-223785014.44</v>
          </cell>
          <cell r="E876">
            <v>-231373630.44</v>
          </cell>
        </row>
        <row r="877">
          <cell r="C877" t="str">
            <v>2210020 Accum Defd Other Federal Income Tax Liab-Noncurr</v>
          </cell>
          <cell r="D877">
            <v>-95580227.659999996</v>
          </cell>
          <cell r="E877">
            <v>-92008353.659999996</v>
          </cell>
        </row>
        <row r="878">
          <cell r="C878" t="str">
            <v>2210999 Accum Defd Federal Inc Tax Liab-NC-Reclass</v>
          </cell>
          <cell r="D878">
            <v>35389755.450000003</v>
          </cell>
          <cell r="E878">
            <v>35389755.450000003</v>
          </cell>
        </row>
        <row r="879">
          <cell r="C879" t="str">
            <v xml:space="preserve">  TOTAL LONG TERM DEFERRED - FIT</v>
          </cell>
          <cell r="D879">
            <v>-191413033.65000001</v>
          </cell>
          <cell r="E879">
            <v>-171930623.71000001</v>
          </cell>
        </row>
        <row r="880">
          <cell r="C880" t="str">
            <v>LONG TERM DEFERRED - SIT</v>
          </cell>
        </row>
        <row r="881">
          <cell r="C881" t="str">
            <v>1262010 Accumulated Deferred SIT Asset - Non-Current</v>
          </cell>
          <cell r="D881">
            <v>52520906.210000001</v>
          </cell>
          <cell r="E881">
            <v>51785022.520000003</v>
          </cell>
        </row>
        <row r="882">
          <cell r="C882" t="str">
            <v>1262999 Accumulated Deferred SIT Asset - Non-Current - Rcl</v>
          </cell>
          <cell r="D882">
            <v>-9238752</v>
          </cell>
          <cell r="E882">
            <v>-9238752</v>
          </cell>
        </row>
        <row r="883">
          <cell r="C883" t="str">
            <v>2211010 Accum Defd Plant State Income Tax Liab-Noncurr</v>
          </cell>
          <cell r="D883">
            <v>-113198352</v>
          </cell>
          <cell r="E883">
            <v>-85528756</v>
          </cell>
        </row>
        <row r="884">
          <cell r="C884" t="str">
            <v>2211020 Accum Defd Other State Income Tax Liab-Noncurr</v>
          </cell>
          <cell r="D884">
            <v>-30665981</v>
          </cell>
          <cell r="E884">
            <v>-29046127</v>
          </cell>
        </row>
        <row r="885">
          <cell r="C885" t="str">
            <v>2211999 Accum Defd State Inc Tax Liab-NC-Reclass</v>
          </cell>
          <cell r="D885">
            <v>9238752</v>
          </cell>
          <cell r="E885">
            <v>9238752</v>
          </cell>
        </row>
        <row r="886">
          <cell r="C886" t="str">
            <v xml:space="preserve">  TOTAL LONG TERM DEFERRED - SIT</v>
          </cell>
          <cell r="D886">
            <v>-91343426.790000007</v>
          </cell>
          <cell r="E886">
            <v>-62789860.479999997</v>
          </cell>
        </row>
        <row r="887">
          <cell r="C887" t="str">
            <v>REGULATORY LIABILITY</v>
          </cell>
        </row>
        <row r="888">
          <cell r="C888" t="str">
            <v>2220110 Reg Liab - Excess Deferred Income Tax - NonCurrent</v>
          </cell>
          <cell r="D888">
            <v>-118251878.93000001</v>
          </cell>
          <cell r="E888">
            <v>-84717367.930000007</v>
          </cell>
        </row>
        <row r="889">
          <cell r="C889" t="str">
            <v>2220115 Reg Liab - Excess DIT GU Pending Order</v>
          </cell>
          <cell r="D889">
            <v>-759977</v>
          </cell>
          <cell r="E889">
            <v>-759977</v>
          </cell>
        </row>
        <row r="890">
          <cell r="C890" t="str">
            <v>2220120 Reg Liab - Excess DIT - Gross Up NC</v>
          </cell>
          <cell r="D890">
            <v>-3464696</v>
          </cell>
          <cell r="E890">
            <v>-26371169</v>
          </cell>
        </row>
        <row r="891">
          <cell r="C891" t="str">
            <v>2220125 Reg Liab - Excess DIT - GU Pending Order</v>
          </cell>
          <cell r="D891">
            <v>-224445</v>
          </cell>
          <cell r="E891">
            <v>-224445</v>
          </cell>
        </row>
        <row r="892">
          <cell r="C892" t="str">
            <v>2220130 Reg Liab - TCJA - Jan to June 2018</v>
          </cell>
          <cell r="D892">
            <v>-3087632</v>
          </cell>
          <cell r="E892">
            <v>-3087632</v>
          </cell>
        </row>
        <row r="893">
          <cell r="C893" t="str">
            <v>2220140 Reg Liab - TCJA - July 2018 Fwd</v>
          </cell>
          <cell r="D893">
            <v>1842685.42</v>
          </cell>
          <cell r="E893">
            <v>1842685.42</v>
          </cell>
        </row>
        <row r="894">
          <cell r="C894" t="str">
            <v>2220150 Reg Liab - TCJA - 2018 - Accrued Interest</v>
          </cell>
          <cell r="D894">
            <v>-435515</v>
          </cell>
          <cell r="E894">
            <v>-435515</v>
          </cell>
        </row>
        <row r="895">
          <cell r="C895" t="str">
            <v>2220160 Reg Liab - DIT 2005 KY Rate Dec</v>
          </cell>
          <cell r="D895">
            <v>-0.32</v>
          </cell>
          <cell r="E895">
            <v>-0.32</v>
          </cell>
        </row>
        <row r="896">
          <cell r="C896" t="str">
            <v>2220170 Reg Liab - 481a Benefit</v>
          </cell>
          <cell r="D896">
            <v>-160655101</v>
          </cell>
          <cell r="E896">
            <v>-160655101</v>
          </cell>
        </row>
        <row r="897">
          <cell r="C897" t="str">
            <v>2220220 Reg Liability - Pension Contribution</v>
          </cell>
          <cell r="D897">
            <v>-4329739</v>
          </cell>
          <cell r="E897">
            <v>-3974349</v>
          </cell>
        </row>
        <row r="898">
          <cell r="C898" t="str">
            <v>2220260 Reg Liab - Cost of Removal</v>
          </cell>
          <cell r="D898">
            <v>-858565.48</v>
          </cell>
          <cell r="E898">
            <v>-805931.21</v>
          </cell>
        </row>
        <row r="899">
          <cell r="C899" t="str">
            <v xml:space="preserve">  TOTAL REGULATORY LIABILITY</v>
          </cell>
          <cell r="D899">
            <v>-290224864.31</v>
          </cell>
          <cell r="E899">
            <v>-279188802.04000002</v>
          </cell>
        </row>
        <row r="900">
          <cell r="C900" t="str">
            <v>2296010 Asset Retirement Obligation - Non-Current</v>
          </cell>
          <cell r="D900">
            <v>-1347773.86</v>
          </cell>
          <cell r="E900">
            <v>-1336043.3899999999</v>
          </cell>
        </row>
        <row r="901">
          <cell r="C901" t="str">
            <v xml:space="preserve">  TOTAL ASSET RETIREMENT OBLIGATIONS</v>
          </cell>
          <cell r="D901">
            <v>-1347773.86</v>
          </cell>
          <cell r="E901">
            <v>-1336043.3899999999</v>
          </cell>
        </row>
        <row r="902">
          <cell r="C902" t="str">
            <v>2290020 Lease Obligation - Noncurrent</v>
          </cell>
          <cell r="D902">
            <v>-43116286.670000002</v>
          </cell>
          <cell r="E902">
            <v>-44776555.32</v>
          </cell>
        </row>
        <row r="903">
          <cell r="C903" t="str">
            <v xml:space="preserve">  TOTAL NON-CURRENT OPERATING LEASES</v>
          </cell>
          <cell r="D903">
            <v>-43116286.670000002</v>
          </cell>
          <cell r="E903">
            <v>-44776555.32</v>
          </cell>
        </row>
        <row r="904">
          <cell r="C904" t="str">
            <v>2291500 Noncurrent Liab-TWP Pension Benefit Obligation</v>
          </cell>
          <cell r="D904">
            <v>0</v>
          </cell>
          <cell r="E904">
            <v>-1917079</v>
          </cell>
        </row>
        <row r="905">
          <cell r="C905" t="str">
            <v>2291505 Noncurrent Liab-EGC Pension Benefit Obligation</v>
          </cell>
          <cell r="D905">
            <v>0</v>
          </cell>
          <cell r="E905">
            <v>-4615692</v>
          </cell>
        </row>
        <row r="906">
          <cell r="C906" t="str">
            <v>2291506 Noncurrent Liab-PNG Cos Pension Benefit Obligation</v>
          </cell>
          <cell r="D906">
            <v>0</v>
          </cell>
          <cell r="E906">
            <v>-18802607.960000001</v>
          </cell>
        </row>
        <row r="907">
          <cell r="C907" t="str">
            <v>2291507 Noncurrent Liab-Delta Pension Benefit Obligation</v>
          </cell>
          <cell r="D907">
            <v>0</v>
          </cell>
          <cell r="E907">
            <v>-2357152</v>
          </cell>
        </row>
        <row r="908">
          <cell r="C908" t="str">
            <v>2291508 Noncurrent Liab-Pension Benefit Obligation</v>
          </cell>
          <cell r="D908">
            <v>-26012986.469999999</v>
          </cell>
          <cell r="E908">
            <v>0</v>
          </cell>
        </row>
        <row r="909">
          <cell r="C909" t="str">
            <v>2291510 OPEB EGC 158 Benefit Obligation - Non Current</v>
          </cell>
          <cell r="D909">
            <v>-9019598.2799999993</v>
          </cell>
          <cell r="E909">
            <v>-9102249.7799999993</v>
          </cell>
        </row>
        <row r="910">
          <cell r="C910" t="str">
            <v xml:space="preserve">  TOTAL PENSION AND OPEB LIABILITIES</v>
          </cell>
          <cell r="D910">
            <v>-35032584.75</v>
          </cell>
          <cell r="E910">
            <v>-36794780.740000002</v>
          </cell>
        </row>
        <row r="911">
          <cell r="C911" t="str">
            <v>2290010 Deferred Lease Obligation - Noncurr</v>
          </cell>
          <cell r="D911">
            <v>-1883360.65</v>
          </cell>
          <cell r="E911">
            <v>-2392236.1</v>
          </cell>
        </row>
        <row r="912">
          <cell r="C912" t="str">
            <v>2291080 Deferred Compensation - Executives</v>
          </cell>
          <cell r="D912">
            <v>-1486814.78</v>
          </cell>
          <cell r="E912">
            <v>-1543589.25</v>
          </cell>
        </row>
        <row r="913">
          <cell r="C913" t="str">
            <v>2291300 Accrued Other Incentive Pay-LT</v>
          </cell>
          <cell r="D913">
            <v>-72967.990000000005</v>
          </cell>
          <cell r="E913">
            <v>-528779.19999999995</v>
          </cell>
        </row>
        <row r="914">
          <cell r="C914" t="str">
            <v>2291450 Accrued Payroll - Non-compete - LT</v>
          </cell>
          <cell r="D914">
            <v>-1357993.93</v>
          </cell>
          <cell r="E914">
            <v>-1532542.93</v>
          </cell>
        </row>
        <row r="915">
          <cell r="C915" t="str">
            <v>2299015 Accumulated Provision - BFR Rider</v>
          </cell>
          <cell r="D915">
            <v>-95894.38</v>
          </cell>
          <cell r="E915">
            <v>-95894.38</v>
          </cell>
        </row>
        <row r="916">
          <cell r="C916" t="str">
            <v>2299025 Accumulated Provision For Injuries &amp; Damages</v>
          </cell>
          <cell r="D916">
            <v>-10385968</v>
          </cell>
          <cell r="E916">
            <v>-11123468</v>
          </cell>
        </row>
        <row r="917">
          <cell r="C917" t="str">
            <v>2299200 Deferred Credit - Non Current</v>
          </cell>
          <cell r="D917">
            <v>-1604167.7</v>
          </cell>
          <cell r="E917">
            <v>-1878100.59</v>
          </cell>
        </row>
        <row r="918">
          <cell r="C918" t="str">
            <v>2299250 Accrued Other Liabilities - Non Current</v>
          </cell>
          <cell r="D918">
            <v>-5651966.6399999997</v>
          </cell>
          <cell r="E918">
            <v>-5376474.8200000003</v>
          </cell>
        </row>
        <row r="919">
          <cell r="C919" t="str">
            <v xml:space="preserve"> TOTAL OTHER (NC Liab)</v>
          </cell>
          <cell r="D919">
            <v>-22539134.07</v>
          </cell>
          <cell r="E919">
            <v>-24471085.27</v>
          </cell>
        </row>
        <row r="920">
          <cell r="C920" t="str">
            <v xml:space="preserve">  NONCURRRENT LIABILITIES SUBTOTAL</v>
          </cell>
          <cell r="D920">
            <v>-676804104.38</v>
          </cell>
          <cell r="E920">
            <v>-622456580.49000001</v>
          </cell>
        </row>
        <row r="921">
          <cell r="C921" t="str">
            <v xml:space="preserve">  TOTAL LIABILITIES &amp; CAPITAL</v>
          </cell>
          <cell r="D921">
            <v>-5753599555.6400003</v>
          </cell>
          <cell r="E921">
            <v>-5680072576.1999998</v>
          </cell>
        </row>
        <row r="922">
          <cell r="C922" t="str">
            <v/>
          </cell>
          <cell r="D922">
            <v>0</v>
          </cell>
          <cell r="E922">
            <v>0</v>
          </cell>
        </row>
        <row r="923">
          <cell r="C923" t="str">
            <v/>
          </cell>
          <cell r="D923">
            <v>0</v>
          </cell>
          <cell r="E923">
            <v>0</v>
          </cell>
        </row>
      </sheetData>
      <sheetData sheetId="4"/>
      <sheetData sheetId="5">
        <row r="3">
          <cell r="D3">
            <v>43906</v>
          </cell>
        </row>
      </sheetData>
      <sheetData sheetId="6"/>
      <sheetData sheetId="7">
        <row r="1">
          <cell r="A1" t="str">
            <v>Consolidated LDC Funding LLC</v>
          </cell>
        </row>
      </sheetData>
      <sheetData sheetId="8"/>
      <sheetData sheetId="9">
        <row r="55">
          <cell r="C55">
            <v>5680072574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Summary Sch M's"/>
      <sheetName val="Summary Sch M's Revised"/>
      <sheetName val="M Table"/>
      <sheetName val="SFAS 109"/>
      <sheetName val="SFAS 109 Check"/>
      <sheetName val="FT Addbacks"/>
      <sheetName val="#46 CC Dues"/>
      <sheetName val="FT Deductions"/>
      <sheetName val="3"/>
      <sheetName val="COH Dep"/>
      <sheetName val="COH Amtz"/>
      <sheetName val="Tax Dep Summary"/>
      <sheetName val="5"/>
      <sheetName val="#5b Amtz Software"/>
      <sheetName val="Soft Summary"/>
      <sheetName val="DIS"/>
      <sheetName val="#5c 101BLDR"/>
      <sheetName val="#5d MAPCO"/>
      <sheetName val="6 NA"/>
      <sheetName val="6 Bonus Dep"/>
      <sheetName val="7 "/>
      <sheetName val="7a"/>
      <sheetName val="#7b Amtz 390"/>
      <sheetName val="#9 Loss on ACRS"/>
      <sheetName val="#15 Basis"/>
      <sheetName val="#15 Int Rate"/>
      <sheetName val="#15 Money Pool Rates "/>
      <sheetName val="#16 Inv Cap"/>
      <sheetName val="#16 LIFO"/>
      <sheetName val="#16 storage"/>
      <sheetName val="#16 Injection"/>
      <sheetName val="#19 Vac Accrual"/>
      <sheetName val="#21 Deferred Comp"/>
      <sheetName val="#22 Spec Emp Plans"/>
      <sheetName val="#23 OPEB"/>
      <sheetName val="#23 OPEB Ratio"/>
      <sheetName val="#23 OPEB Acctg"/>
      <sheetName val="#25 CMEP &amp; DAP"/>
      <sheetName val="#26 Restricted Stock"/>
      <sheetName val="Restricted Stk"/>
      <sheetName val="#27 NQO's"/>
      <sheetName val="#28 Environmental"/>
      <sheetName val="#32 Def Gas"/>
      <sheetName val="#32 Def Gas 4th Qtr"/>
      <sheetName val="#33 Property Taxes"/>
      <sheetName val="33a"/>
      <sheetName val="#34 SLT Econ Perf"/>
      <sheetName val="#34 Reversal Voucher 08-03"/>
      <sheetName val="#34 2003"/>
      <sheetName val="#35 Def Gas Purch Opt NA"/>
      <sheetName val="#37 CIAC"/>
      <sheetName val="TRANSFERS"/>
      <sheetName val="#38 Cust Adv"/>
      <sheetName val="#39 Int Rec"/>
      <sheetName val="#40 Int Pay"/>
      <sheetName val="COH Columbia"/>
      <sheetName val="#53 Rate Refund"/>
      <sheetName val="Study"/>
      <sheetName val="Refunds"/>
      <sheetName val="Choice"/>
      <sheetName val="Legal Liab, Rentl Inc, Bldg Buy"/>
      <sheetName val="Writedown"/>
      <sheetName val="#55 Pension Plan"/>
      <sheetName val="#60 Murphy Gas"/>
      <sheetName val="#61 Amort- Non Compete na"/>
      <sheetName val="#61 Amort- Non Compete (2) na"/>
      <sheetName val="#62 Retention"/>
      <sheetName val="#65  Char Cont"/>
      <sheetName val="Char Cont"/>
      <sheetName val="Pro Bono"/>
      <sheetName val="Fuels Tax Credit"/>
      <sheetName val="Form 4136 na"/>
    </sheetNames>
    <sheetDataSet>
      <sheetData sheetId="0"/>
      <sheetData sheetId="1"/>
      <sheetData sheetId="2"/>
      <sheetData sheetId="3" refreshError="1">
        <row r="2">
          <cell r="A2" t="str">
            <v>40009</v>
          </cell>
          <cell r="B2" t="str">
            <v>ARISTECH</v>
          </cell>
          <cell r="C2">
            <v>-210685.8</v>
          </cell>
        </row>
        <row r="3">
          <cell r="A3" t="str">
            <v>40010</v>
          </cell>
          <cell r="B3" t="str">
            <v>LEGAL LIABILITY - RENTAL INCOME</v>
          </cell>
          <cell r="C3">
            <v>37081.08</v>
          </cell>
        </row>
        <row r="4">
          <cell r="A4" t="str">
            <v>40013</v>
          </cell>
          <cell r="B4" t="str">
            <v>CUSTOMER ADVANCES</v>
          </cell>
          <cell r="C4">
            <v>-2953193.96</v>
          </cell>
        </row>
        <row r="5">
          <cell r="A5" t="str">
            <v>50005</v>
          </cell>
          <cell r="B5" t="str">
            <v>INTEREST PAYABLE-CONTINGENT TAXES</v>
          </cell>
          <cell r="C5">
            <v>588552</v>
          </cell>
        </row>
        <row r="6">
          <cell r="A6" t="str">
            <v>50016A</v>
          </cell>
          <cell r="B6" t="str">
            <v>UNCOLLECTIBLE ACCOUNTS</v>
          </cell>
          <cell r="C6">
            <v>12520430.58</v>
          </cell>
        </row>
        <row r="7">
          <cell r="A7" t="str">
            <v>50016B</v>
          </cell>
          <cell r="B7" t="str">
            <v>UNCOLLECTIBLE - PERCENT OF INCOME PLAN</v>
          </cell>
          <cell r="C7">
            <v>19865553.140000001</v>
          </cell>
        </row>
        <row r="8">
          <cell r="A8" t="str">
            <v>50020</v>
          </cell>
          <cell r="B8" t="str">
            <v>INJURIES AND DAMAGES</v>
          </cell>
          <cell r="C8">
            <v>-130707.56</v>
          </cell>
        </row>
        <row r="9">
          <cell r="A9" t="str">
            <v>50027</v>
          </cell>
          <cell r="B9" t="str">
            <v>CHANGE IN CONTROL- PHANTOM STOCK</v>
          </cell>
          <cell r="C9">
            <v>736237.95</v>
          </cell>
        </row>
        <row r="10">
          <cell r="A10" t="str">
            <v>50031A</v>
          </cell>
          <cell r="B10" t="str">
            <v>DEFERRED COMPENSATION</v>
          </cell>
          <cell r="C10">
            <v>83796.44</v>
          </cell>
        </row>
        <row r="11">
          <cell r="A11" t="str">
            <v>50031B</v>
          </cell>
          <cell r="B11" t="str">
            <v>DEFERRED DIRECTOR COSTS</v>
          </cell>
          <cell r="C11">
            <v>-3304.33</v>
          </cell>
        </row>
        <row r="12">
          <cell r="A12" t="str">
            <v>50032</v>
          </cell>
          <cell r="B12" t="str">
            <v>RETIREMENT INCOME PLAN</v>
          </cell>
          <cell r="C12">
            <v>-4406731</v>
          </cell>
        </row>
        <row r="13">
          <cell r="A13" t="str">
            <v>50033</v>
          </cell>
          <cell r="B13" t="str">
            <v>THRIFT RESTORATION PLAN</v>
          </cell>
          <cell r="C13">
            <v>340722.08</v>
          </cell>
        </row>
        <row r="14">
          <cell r="A14" t="str">
            <v>50039</v>
          </cell>
          <cell r="B14" t="str">
            <v>BUILDING LEASE WRITEDOWNS/BUYOUTS</v>
          </cell>
          <cell r="C14">
            <v>58284.6</v>
          </cell>
        </row>
        <row r="15">
          <cell r="A15" t="str">
            <v>50054</v>
          </cell>
          <cell r="B15" t="str">
            <v>GROSS RECEIPTS</v>
          </cell>
          <cell r="C15">
            <v>-3722676</v>
          </cell>
        </row>
        <row r="16">
          <cell r="A16" t="str">
            <v>50056</v>
          </cell>
          <cell r="B16" t="str">
            <v>ADOPTION OF SFAS 112</v>
          </cell>
          <cell r="C16">
            <v>-839341.68</v>
          </cell>
        </row>
        <row r="17">
          <cell r="A17" t="str">
            <v>50072</v>
          </cell>
          <cell r="B17" t="str">
            <v>PENSION RESTORATION PLAN</v>
          </cell>
          <cell r="C17">
            <v>11359.3</v>
          </cell>
        </row>
        <row r="18">
          <cell r="A18" t="str">
            <v>50076</v>
          </cell>
          <cell r="B18" t="str">
            <v>RETENTION</v>
          </cell>
          <cell r="C18">
            <v>44133.5</v>
          </cell>
        </row>
        <row r="19">
          <cell r="A19" t="str">
            <v>50083</v>
          </cell>
          <cell r="B19" t="str">
            <v>CMEP MEDICAL RESERVE &amp; DENTAL ASSIST.</v>
          </cell>
          <cell r="C19">
            <v>0</v>
          </cell>
        </row>
        <row r="20">
          <cell r="A20" t="str">
            <v>50104</v>
          </cell>
          <cell r="B20" t="str">
            <v>RELOCATION COSTS</v>
          </cell>
          <cell r="C20">
            <v>-0.03</v>
          </cell>
        </row>
        <row r="21">
          <cell r="A21" t="str">
            <v>70002</v>
          </cell>
          <cell r="B21" t="str">
            <v>INTEREST RECEIVABLE-CONTINGENT TAXES</v>
          </cell>
          <cell r="C21">
            <v>1896</v>
          </cell>
        </row>
        <row r="22">
          <cell r="A22" t="str">
            <v>70020</v>
          </cell>
          <cell r="B22" t="str">
            <v>ACCRUED INTEREST INCOME</v>
          </cell>
          <cell r="C22">
            <v>341863</v>
          </cell>
        </row>
        <row r="23">
          <cell r="A23" t="str">
            <v>80034A</v>
          </cell>
          <cell r="B23" t="str">
            <v>UNRECOVERED GAS PURCHASE COSTS</v>
          </cell>
          <cell r="C23">
            <v>-1913502.51</v>
          </cell>
        </row>
        <row r="24">
          <cell r="A24" t="str">
            <v>80034B</v>
          </cell>
          <cell r="B24" t="str">
            <v>UNRECOVERED GAS PURCHASE COSTS-UNBILLED</v>
          </cell>
          <cell r="C24">
            <v>10299000</v>
          </cell>
        </row>
        <row r="25">
          <cell r="A25" t="str">
            <v>80034C</v>
          </cell>
          <cell r="B25" t="str">
            <v>UNRECOVERED GAS PURCHASE CUSTOMER CHOICE</v>
          </cell>
          <cell r="C25">
            <v>-10295379.560000001</v>
          </cell>
        </row>
        <row r="26">
          <cell r="A26" t="str">
            <v>80034D</v>
          </cell>
          <cell r="B26" t="str">
            <v>SFAS 133</v>
          </cell>
          <cell r="C26">
            <v>-158899</v>
          </cell>
        </row>
        <row r="27">
          <cell r="A27" t="str">
            <v>80056</v>
          </cell>
          <cell r="B27" t="str">
            <v>LEGAL LIABILITY</v>
          </cell>
          <cell r="C27">
            <v>-94446.6</v>
          </cell>
        </row>
        <row r="28">
          <cell r="A28" t="str">
            <v>80072A</v>
          </cell>
          <cell r="B28" t="str">
            <v>WEATHERIZATION</v>
          </cell>
          <cell r="C28">
            <v>-257771.27</v>
          </cell>
        </row>
        <row r="29">
          <cell r="A29" t="str">
            <v>80072B</v>
          </cell>
          <cell r="B29" t="str">
            <v>POST IN SERVICE CARRYING CHARGES</v>
          </cell>
          <cell r="C29">
            <v>-25843.32</v>
          </cell>
        </row>
        <row r="30">
          <cell r="A30" t="str">
            <v>80072C</v>
          </cell>
          <cell r="B30" t="str">
            <v>RATE CASE EXPENSE - BANKRUPTCY</v>
          </cell>
          <cell r="C30">
            <v>-1.59</v>
          </cell>
        </row>
        <row r="31">
          <cell r="A31" t="str">
            <v>80076</v>
          </cell>
          <cell r="B31" t="str">
            <v>NON COMPETE</v>
          </cell>
          <cell r="C31">
            <v>-218409.5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t Summary"/>
      <sheetName val="840 Consumer Inventory"/>
      <sheetName val="Consumer Dec 10 - Len Kolodziej"/>
      <sheetName val="Baxter Pivot Table"/>
      <sheetName val="Contract Mfg Pivot"/>
      <sheetName val="Contract Manufacturing PBC"/>
      <sheetName val="nim01031"/>
      <sheetName val="GSKCHLP Rent &amp; Inventory"/>
      <sheetName val="Sheet2"/>
      <sheetName val="Sheet3"/>
      <sheetName val="GEO (LE) List"/>
      <sheetName val="RF Schedule"/>
      <sheetName val="AP 'S ANALYSIS"/>
    </sheetNames>
    <sheetDataSet>
      <sheetData sheetId="0"/>
      <sheetData sheetId="1">
        <row r="948">
          <cell r="H948">
            <v>16740132</v>
          </cell>
        </row>
        <row r="1105">
          <cell r="L1105">
            <v>-3692395</v>
          </cell>
        </row>
        <row r="1106">
          <cell r="L1106">
            <v>-2295429</v>
          </cell>
        </row>
        <row r="1108">
          <cell r="L1108">
            <v>-2872530</v>
          </cell>
        </row>
        <row r="1109">
          <cell r="L1109">
            <v>-1942324</v>
          </cell>
        </row>
        <row r="1112">
          <cell r="L1112">
            <v>-503495</v>
          </cell>
        </row>
        <row r="1113">
          <cell r="L1113">
            <v>-805186</v>
          </cell>
        </row>
        <row r="1114">
          <cell r="L1114">
            <v>40774</v>
          </cell>
        </row>
        <row r="1115">
          <cell r="L1115">
            <v>-1457971</v>
          </cell>
        </row>
        <row r="1117">
          <cell r="L1117">
            <v>1753142</v>
          </cell>
        </row>
        <row r="1118">
          <cell r="L1118">
            <v>34146749</v>
          </cell>
        </row>
        <row r="1119">
          <cell r="L1119">
            <v>-1088941</v>
          </cell>
        </row>
        <row r="1120">
          <cell r="L1120">
            <v>-119900</v>
          </cell>
        </row>
        <row r="1121">
          <cell r="L1121">
            <v>-472606</v>
          </cell>
        </row>
        <row r="1122">
          <cell r="L1122">
            <v>-103475</v>
          </cell>
        </row>
        <row r="1123">
          <cell r="L1123">
            <v>-739247</v>
          </cell>
        </row>
        <row r="1124">
          <cell r="L1124">
            <v>-4212</v>
          </cell>
        </row>
        <row r="1125">
          <cell r="L1125">
            <v>-12373</v>
          </cell>
        </row>
        <row r="1127">
          <cell r="L1127">
            <v>-397378</v>
          </cell>
        </row>
        <row r="1128">
          <cell r="L1128">
            <v>-680891</v>
          </cell>
        </row>
        <row r="1129">
          <cell r="L1129">
            <v>-1494186</v>
          </cell>
        </row>
        <row r="1130">
          <cell r="L1130">
            <v>-2102861</v>
          </cell>
        </row>
        <row r="1131">
          <cell r="L1131">
            <v>-1478958</v>
          </cell>
        </row>
        <row r="1132">
          <cell r="L1132">
            <v>-2296447</v>
          </cell>
        </row>
        <row r="1133">
          <cell r="L1133">
            <v>-3090821</v>
          </cell>
        </row>
        <row r="2332">
          <cell r="L2332">
            <v>-46155856</v>
          </cell>
        </row>
        <row r="2340">
          <cell r="L2340">
            <v>12009107</v>
          </cell>
        </row>
      </sheetData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angible Plant"/>
      <sheetName val="Production"/>
      <sheetName val="Storage"/>
      <sheetName val="Transmission"/>
      <sheetName val="Distribution"/>
      <sheetName val="General Plant"/>
      <sheetName val="Tax Rates"/>
      <sheetName val="39 Year Rate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Yr. Life</v>
          </cell>
          <cell r="B1" t="str">
            <v>Year 1</v>
          </cell>
          <cell r="C1" t="str">
            <v>Year 2</v>
          </cell>
          <cell r="D1" t="str">
            <v>Year 3</v>
          </cell>
          <cell r="E1" t="str">
            <v>Year 4</v>
          </cell>
          <cell r="F1" t="str">
            <v>Description</v>
          </cell>
        </row>
        <row r="2">
          <cell r="A2">
            <v>1</v>
          </cell>
          <cell r="B2">
            <v>1</v>
          </cell>
          <cell r="C2">
            <v>0</v>
          </cell>
          <cell r="D2">
            <v>0</v>
          </cell>
          <cell r="E2">
            <v>0</v>
          </cell>
          <cell r="F2" t="str">
            <v>Transportation Equipment - Duel Fuel Kits &lt;= 2,000</v>
          </cell>
        </row>
        <row r="3">
          <cell r="A3">
            <v>1</v>
          </cell>
          <cell r="B3">
            <v>1</v>
          </cell>
          <cell r="C3">
            <v>0</v>
          </cell>
          <cell r="D3">
            <v>0</v>
          </cell>
          <cell r="E3">
            <v>0</v>
          </cell>
          <cell r="F3" t="str">
            <v>Duel Fuel Stations &lt;= 100,000</v>
          </cell>
        </row>
        <row r="4">
          <cell r="A4">
            <v>3</v>
          </cell>
          <cell r="B4">
            <v>0.16666666666666666</v>
          </cell>
          <cell r="C4">
            <v>0.33333333333333331</v>
          </cell>
          <cell r="D4">
            <v>0.33333333333333331</v>
          </cell>
          <cell r="E4">
            <v>0.16666666666666666</v>
          </cell>
          <cell r="F4" t="str">
            <v>Intangible Plant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</v>
          </cell>
          <cell r="F5" t="str">
            <v>Office Furniture &amp; Equipment - Computers</v>
          </cell>
        </row>
        <row r="6">
          <cell r="A6">
            <v>5</v>
          </cell>
          <cell r="B6">
            <v>0.2</v>
          </cell>
          <cell r="C6">
            <v>0.32</v>
          </cell>
          <cell r="D6">
            <v>0.192</v>
          </cell>
          <cell r="E6">
            <v>0.1152</v>
          </cell>
          <cell r="F6" t="str">
            <v>Office Furniture &amp; Equipment - Equipment</v>
          </cell>
        </row>
        <row r="7">
          <cell r="A7">
            <v>5</v>
          </cell>
          <cell r="B7">
            <v>0.2</v>
          </cell>
          <cell r="C7">
            <v>0.32</v>
          </cell>
          <cell r="D7">
            <v>0.192</v>
          </cell>
          <cell r="E7">
            <v>0.1152</v>
          </cell>
          <cell r="F7" t="str">
            <v>Transportation Equipment - Automobiles</v>
          </cell>
        </row>
        <row r="8">
          <cell r="A8">
            <v>5</v>
          </cell>
          <cell r="B8">
            <v>0.2</v>
          </cell>
          <cell r="C8">
            <v>0.32</v>
          </cell>
          <cell r="D8">
            <v>0.192</v>
          </cell>
          <cell r="E8">
            <v>0.1152</v>
          </cell>
          <cell r="F8" t="str">
            <v>Transportation Equipment - Trucks</v>
          </cell>
        </row>
        <row r="9">
          <cell r="A9">
            <v>5</v>
          </cell>
          <cell r="B9">
            <v>0.2</v>
          </cell>
          <cell r="C9">
            <v>0.32</v>
          </cell>
          <cell r="D9">
            <v>0.192</v>
          </cell>
          <cell r="E9">
            <v>0.1152</v>
          </cell>
          <cell r="F9" t="str">
            <v>Transportation Equipment - Trailers</v>
          </cell>
        </row>
        <row r="10">
          <cell r="A10">
            <v>5</v>
          </cell>
          <cell r="B10">
            <v>0.2</v>
          </cell>
          <cell r="C10">
            <v>0.32</v>
          </cell>
          <cell r="D10">
            <v>0.192</v>
          </cell>
          <cell r="E10">
            <v>0.1152</v>
          </cell>
          <cell r="F10" t="str">
            <v>Transportation Equipment - Duel Fuel Kits &gt; 2,000</v>
          </cell>
        </row>
        <row r="11">
          <cell r="A11">
            <v>7</v>
          </cell>
          <cell r="B11">
            <v>0.14285999999999999</v>
          </cell>
          <cell r="C11">
            <v>0.24490000000000001</v>
          </cell>
          <cell r="D11">
            <v>0.17493</v>
          </cell>
          <cell r="E11">
            <v>0.12495000000000001</v>
          </cell>
          <cell r="F11" t="str">
            <v>Production &amp; Gathering</v>
          </cell>
        </row>
        <row r="12">
          <cell r="A12">
            <v>7</v>
          </cell>
          <cell r="B12">
            <v>0.14285999999999999</v>
          </cell>
          <cell r="C12">
            <v>0.24490000000000001</v>
          </cell>
          <cell r="D12">
            <v>0.17493</v>
          </cell>
          <cell r="E12">
            <v>0.12495000000000001</v>
          </cell>
          <cell r="F12" t="str">
            <v>Office Furniture &amp; Equipment - Furniture</v>
          </cell>
        </row>
        <row r="13">
          <cell r="A13">
            <v>7</v>
          </cell>
          <cell r="B13">
            <v>0.14285999999999999</v>
          </cell>
          <cell r="C13">
            <v>0.24490000000000001</v>
          </cell>
          <cell r="D13">
            <v>0.17493</v>
          </cell>
          <cell r="E13">
            <v>0.12495000000000001</v>
          </cell>
          <cell r="F13" t="str">
            <v>Stores Equipment</v>
          </cell>
        </row>
        <row r="14">
          <cell r="A14">
            <v>7</v>
          </cell>
          <cell r="B14">
            <v>0.14285999999999999</v>
          </cell>
          <cell r="C14">
            <v>0.24490000000000001</v>
          </cell>
          <cell r="D14">
            <v>0.17493</v>
          </cell>
          <cell r="E14">
            <v>0.12495000000000001</v>
          </cell>
          <cell r="F14" t="str">
            <v>Tools, Shop &amp; Garage Equipment</v>
          </cell>
        </row>
        <row r="15">
          <cell r="A15">
            <v>7</v>
          </cell>
          <cell r="B15">
            <v>0.14285999999999999</v>
          </cell>
          <cell r="C15">
            <v>0.24490000000000001</v>
          </cell>
          <cell r="D15">
            <v>0.17493</v>
          </cell>
          <cell r="E15">
            <v>0.12495000000000001</v>
          </cell>
          <cell r="F15" t="str">
            <v>Miscellaneous Equipment</v>
          </cell>
        </row>
        <row r="16">
          <cell r="A16">
            <v>7</v>
          </cell>
          <cell r="B16">
            <v>0.14285999999999999</v>
          </cell>
          <cell r="C16">
            <v>0.24490000000000001</v>
          </cell>
          <cell r="D16">
            <v>0.17493</v>
          </cell>
          <cell r="E16">
            <v>0.12495000000000001</v>
          </cell>
          <cell r="F16" t="str">
            <v>Office Furniture &amp; Equipment - Legal Books</v>
          </cell>
        </row>
        <row r="17">
          <cell r="A17">
            <v>15</v>
          </cell>
          <cell r="B17">
            <v>0.05</v>
          </cell>
          <cell r="C17">
            <v>9.5000000000000001E-2</v>
          </cell>
          <cell r="D17">
            <v>8.5500000000000007E-2</v>
          </cell>
          <cell r="E17">
            <v>7.6899999999999996E-2</v>
          </cell>
          <cell r="F17" t="str">
            <v>Storage, Transmission, &amp; Distribution for 08, 09 &amp; 2010 Investments</v>
          </cell>
        </row>
        <row r="18">
          <cell r="A18">
            <v>20</v>
          </cell>
          <cell r="B18">
            <v>3.7499999999999999E-2</v>
          </cell>
          <cell r="C18">
            <v>7.22E-2</v>
          </cell>
          <cell r="D18">
            <v>6.6799999999999998E-2</v>
          </cell>
          <cell r="E18">
            <v>6.1800000000000001E-2</v>
          </cell>
          <cell r="F18" t="str">
            <v>Distribution for 2011 &amp; Beyond Investments</v>
          </cell>
        </row>
        <row r="19">
          <cell r="A19">
            <v>20</v>
          </cell>
          <cell r="B19">
            <v>3.7499999999999999E-2</v>
          </cell>
          <cell r="C19">
            <v>7.22E-2</v>
          </cell>
          <cell r="D19">
            <v>6.6799999999999998E-2</v>
          </cell>
          <cell r="E19">
            <v>6.1800000000000001E-2</v>
          </cell>
          <cell r="F19" t="str">
            <v>Duel Fuel Stations &gt; 100,000</v>
          </cell>
        </row>
        <row r="20">
          <cell r="A20">
            <v>20</v>
          </cell>
          <cell r="B20">
            <v>3.7499999999999999E-2</v>
          </cell>
          <cell r="C20">
            <v>7.22E-2</v>
          </cell>
          <cell r="D20">
            <v>6.6799999999999998E-2</v>
          </cell>
          <cell r="E20">
            <v>6.1800000000000001E-2</v>
          </cell>
          <cell r="F20" t="str">
            <v>Power Operated Equipment</v>
          </cell>
        </row>
        <row r="21">
          <cell r="A21">
            <v>20</v>
          </cell>
          <cell r="B21">
            <v>3.7499999999999999E-2</v>
          </cell>
          <cell r="C21">
            <v>7.22E-2</v>
          </cell>
          <cell r="D21">
            <v>6.6799999999999998E-2</v>
          </cell>
          <cell r="E21">
            <v>6.1800000000000001E-2</v>
          </cell>
          <cell r="F21" t="str">
            <v>Communication Equipment - Radio</v>
          </cell>
        </row>
        <row r="22">
          <cell r="A22">
            <v>20</v>
          </cell>
          <cell r="B22">
            <v>3.7499999999999999E-2</v>
          </cell>
          <cell r="C22">
            <v>7.22E-2</v>
          </cell>
          <cell r="D22">
            <v>6.6799999999999998E-2</v>
          </cell>
          <cell r="E22">
            <v>6.1800000000000001E-2</v>
          </cell>
          <cell r="F22" t="str">
            <v>Communication Equipment - Telephone</v>
          </cell>
        </row>
        <row r="23">
          <cell r="A23">
            <v>20</v>
          </cell>
          <cell r="B23">
            <v>3.7499999999999999E-2</v>
          </cell>
          <cell r="C23">
            <v>7.22E-2</v>
          </cell>
          <cell r="D23">
            <v>6.6799999999999998E-2</v>
          </cell>
          <cell r="E23">
            <v>6.1800000000000001E-2</v>
          </cell>
          <cell r="F23" t="str">
            <v>Rights of Way - Communication</v>
          </cell>
        </row>
        <row r="24">
          <cell r="A24">
            <v>39</v>
          </cell>
          <cell r="B24">
            <v>1.391E-2</v>
          </cell>
          <cell r="C24">
            <v>2.564E-2</v>
          </cell>
          <cell r="D24">
            <v>2.564E-2</v>
          </cell>
          <cell r="E24">
            <v>2.564E-2</v>
          </cell>
          <cell r="F24" t="str">
            <v>Structures and Improvements</v>
          </cell>
        </row>
      </sheetData>
      <sheetData sheetId="7"/>
      <sheetData sheetId="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F10">
            <v>0</v>
          </cell>
        </row>
        <row r="18">
          <cell r="E18">
            <v>385200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PB-2.3a"/>
      <sheetName val="WPB-2.3a1-a3"/>
      <sheetName val="WPB-2.3a4"/>
      <sheetName val="WPB-2.3b-2.3h"/>
      <sheetName val="WPB-2.3i-2.3p"/>
      <sheetName val="WPB-2.3q"/>
      <sheetName val="WPB-2.3r"/>
      <sheetName val="WPB-2.3s"/>
      <sheetName val="WPB-2.3t-2.3u"/>
      <sheetName val="WPB-2.3v-2.3am"/>
      <sheetName val="WPB-2.3an-2.3ao"/>
      <sheetName val="WPB-2.3ap"/>
      <sheetName val="WPB-2.3aq-2.3bh"/>
      <sheetName val="WPB-2.3bi"/>
      <sheetName val="WPB-2.3bj"/>
      <sheetName val="WPB-2.3bk"/>
      <sheetName val="WPB-2.3bl-2.3cb"/>
      <sheetName val="WPB-2.3cc"/>
      <sheetName val="WPB-2.3cd"/>
      <sheetName val="WPB-3a b"/>
      <sheetName val="WPB-3a1 b1 c"/>
      <sheetName val="WPB-3.3a"/>
      <sheetName val="WPB-3.3b"/>
      <sheetName val="WPB-3.3c d"/>
      <sheetName val="WPB-3.3e"/>
      <sheetName val="WPB-3.3f"/>
      <sheetName val="WPB-3.3g"/>
      <sheetName val="WPB-6a b c"/>
      <sheetName val="WPB-6a1"/>
      <sheetName val="WPB-6b1"/>
      <sheetName val="WPB-6c1"/>
      <sheetName val="WPB-6d"/>
      <sheetName val="WPB-6d1-d8"/>
      <sheetName val="WPB-6d9"/>
      <sheetName val="WPB-6d10-d17"/>
      <sheetName val="WPB-6e"/>
      <sheetName val="WPB - 7.1"/>
      <sheetName val="WPB-8"/>
      <sheetName val="WPB-8a"/>
      <sheetName val="WPB-8b"/>
      <sheetName val="WPB-8c"/>
      <sheetName val="WPB-8d"/>
      <sheetName val="WPB-8e"/>
      <sheetName val="WPB-8f"/>
      <sheetName val="WPB-8g"/>
      <sheetName val="WPB-8a2"/>
      <sheetName val="WPB-8b2"/>
      <sheetName val="WPB-8c2"/>
      <sheetName val="WPB-8d2"/>
      <sheetName val="WPB-8e2"/>
      <sheetName val="WPB-8f2"/>
      <sheetName val="WPB-8g2"/>
      <sheetName val="WPB-8a3"/>
      <sheetName val="WPB-8b3"/>
      <sheetName val="WPB-8c3"/>
      <sheetName val="WPB-8d3"/>
      <sheetName val="WPB-8e3"/>
      <sheetName val="WPB-8f3"/>
      <sheetName val="WPB-8g3"/>
      <sheetName val="WPB-8a4"/>
      <sheetName val="WPB-8b4"/>
      <sheetName val="WPB-8c4"/>
      <sheetName val="WPB-8d4"/>
      <sheetName val="WPB-8e4"/>
      <sheetName val="WPB-8f4"/>
      <sheetName val="WPB-8g4"/>
      <sheetName val="WPB-8a5"/>
      <sheetName val="WPB-8b5"/>
      <sheetName val="WPB-8c5"/>
      <sheetName val="WPB-8d5"/>
      <sheetName val="WPB-8e5"/>
      <sheetName val="WPB-8f5"/>
      <sheetName val="WPB-8g5"/>
      <sheetName val="WPB-8a6"/>
      <sheetName val="WPB-8b6"/>
      <sheetName val="WPB-8c6"/>
      <sheetName val="WPB-8d6"/>
      <sheetName val="WPB-8e6"/>
      <sheetName val="WPB-8f6"/>
      <sheetName val="WPB-8g6"/>
      <sheetName val="WPB-8a7"/>
      <sheetName val="WPB-8b7"/>
      <sheetName val="WPB-8c7"/>
      <sheetName val="WPB-8d7"/>
      <sheetName val="WPB-8e7"/>
      <sheetName val="WPB-8f7"/>
      <sheetName val="WPB-8g7"/>
      <sheetName val="WPB-8a8"/>
      <sheetName val="WPB-8b8"/>
      <sheetName val="WPB-8c8"/>
      <sheetName val="WPB-8d8"/>
      <sheetName val="WPB-8e8"/>
      <sheetName val="WPB-8f8"/>
      <sheetName val="WPB-8g8"/>
      <sheetName val="WPB-8a9"/>
      <sheetName val="WPB-8b9"/>
      <sheetName val="WPB-8c9"/>
      <sheetName val="WPB-8d9"/>
      <sheetName val="WPB-8e9"/>
      <sheetName val="WPB-8f9"/>
      <sheetName val="WPB-8g9"/>
      <sheetName val="WPB-8a10"/>
      <sheetName val="WPB-8b10"/>
      <sheetName val="WPB-8c10"/>
      <sheetName val="WPB-8d10"/>
      <sheetName val="WPB-8e10"/>
      <sheetName val="WPB-8f10"/>
      <sheetName val="WPB-8g10"/>
      <sheetName val="WPB-8a11"/>
      <sheetName val="WPB-8b11"/>
      <sheetName val="WPB-8c11"/>
      <sheetName val="WPB-8d11"/>
      <sheetName val="WPB-8e11"/>
      <sheetName val="WPB-8f11"/>
      <sheetName val="WPB-8g11"/>
      <sheetName val="WPB-8a12"/>
      <sheetName val="WPB-8b12"/>
      <sheetName val="WPB-8c12"/>
      <sheetName val="WPB-8d12"/>
      <sheetName val="WPB-8e12"/>
      <sheetName val="WPB-8f12"/>
      <sheetName val="WPB-8g12"/>
      <sheetName val="WPB-8a13"/>
      <sheetName val="WPB-8b13"/>
      <sheetName val="WPB-8c13"/>
      <sheetName val="WPB-8d13"/>
      <sheetName val="WPB-8e13"/>
      <sheetName val="WPB-8f13"/>
      <sheetName val="WPB-8g13"/>
      <sheetName val="WPC-2.1a p1"/>
      <sheetName val="WPC-2.1a p2"/>
      <sheetName val="WPC-2.1a p3"/>
      <sheetName val="WPC-2.1a p4"/>
      <sheetName val="WPC-2.1a p5"/>
      <sheetName val="WPC-2.1a p6"/>
      <sheetName val="WPC-2.1a p7"/>
      <sheetName val="WPC-2.1a p8"/>
      <sheetName val="WPC-2.1a p9"/>
      <sheetName val="WPC-2.1a p10"/>
      <sheetName val="WPC-2.1a p11"/>
      <sheetName val="WPC-2.1b"/>
      <sheetName val="WPC 3.4"/>
      <sheetName val="WPC 3.4a"/>
      <sheetName val="WPC 3.4b p1"/>
      <sheetName val="WPC 3.4b p2"/>
      <sheetName val="WPC 3.4b p3"/>
      <sheetName val="WPC 3.4c p1"/>
      <sheetName val="WPC 3.4c p2"/>
      <sheetName val="WPC 3.4c p3"/>
      <sheetName val="WPC 3.4d"/>
      <sheetName val="WPC 3.7a p1"/>
      <sheetName val="WPC 3.8"/>
      <sheetName val="WPC 3.8a p1"/>
      <sheetName val="WPC 3.8a p2"/>
      <sheetName val="WPC 3.8a p3"/>
      <sheetName val="WPC 3.9"/>
      <sheetName val="WPC 3.10"/>
      <sheetName val="WPC-3.11"/>
      <sheetName val="WPC 3.12 "/>
      <sheetName val="WPC C3.13a"/>
      <sheetName val="WPC 3.14"/>
      <sheetName val="WPC 3.16a"/>
      <sheetName val="WPC 3.16b"/>
      <sheetName val="WPC 3.16c"/>
      <sheetName val="WPC 3.16d-ai"/>
      <sheetName val="WPC 3.18 FICA"/>
      <sheetName val="WPC 3.18a FUTA"/>
      <sheetName val="WPC 3.18b SUTA"/>
      <sheetName val="WPC-3.20"/>
      <sheetName val="WPC-3.21"/>
      <sheetName val="WPC 3.22"/>
      <sheetName val="WPC 3.22a p1"/>
      <sheetName val="WPC 3.22a p2"/>
      <sheetName val="WPC 3.22a p3"/>
      <sheetName val="WPC-12"/>
      <sheetName val="WPD 1A"/>
      <sheetName val="WPD-1B"/>
      <sheetName val="WPD-2"/>
      <sheetName val="WPD-3"/>
      <sheetName val="WPD 5A"/>
      <sheetName val="WPD 5A1"/>
      <sheetName val="WPD 5B"/>
      <sheetName val="WPD 5C"/>
      <sheetName val="WPD 5D"/>
      <sheetName val="WPD 5E"/>
      <sheetName val="WPE-4.1a p1-4"/>
      <sheetName val="WPE-4.1a p5-9"/>
      <sheetName val="WPE-4.1a p10"/>
      <sheetName val="WPE-4.1a p11-12"/>
      <sheetName val="WPE-4.1a p13-17"/>
      <sheetName val="WPE-4.1a p18-19"/>
      <sheetName val="WPE-4.1a p20-24"/>
      <sheetName val="WPE-4.1a p25-26"/>
      <sheetName val="WPE-4.1a p27-31"/>
      <sheetName val="WPE-4.1b p1-2"/>
      <sheetName val="WPE-4.1b p3"/>
      <sheetName val="WPE-4.1b p4"/>
      <sheetName val="WPE-4.1b p5"/>
      <sheetName val="WPE-4.1b p6"/>
      <sheetName val="WPE-4.1c p1"/>
      <sheetName val="WPE-4.1c p2"/>
      <sheetName val="WPE-4.1c p3"/>
      <sheetName val="WPE-4.1c p4"/>
      <sheetName val="WPE-4.1c p5"/>
      <sheetName val="WPE-4.1c p6"/>
      <sheetName val="WPE-4.1c p7"/>
      <sheetName val="WPE-4.1c p8"/>
      <sheetName val="WPE-4.1c p9"/>
      <sheetName val="WPE-4.1c p10"/>
      <sheetName val="WPE-4.1c p11"/>
      <sheetName val="WPS-S.1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/>
          <cell r="N1"/>
        </row>
        <row r="2">
          <cell r="D2"/>
          <cell r="F2" t="str">
            <v>AQUA OHIO, INC</v>
          </cell>
          <cell r="G2"/>
          <cell r="N2"/>
        </row>
        <row r="3">
          <cell r="D3"/>
          <cell r="E3" t="str">
            <v>PUCO REGULATED WATER DIVISIONS</v>
          </cell>
          <cell r="F3"/>
          <cell r="G3"/>
          <cell r="L3"/>
          <cell r="N3"/>
        </row>
        <row r="4">
          <cell r="D4"/>
          <cell r="E4" t="str">
            <v>CASE NO. 16-0907-WW-AIR</v>
          </cell>
          <cell r="F4"/>
          <cell r="G4"/>
          <cell r="N4"/>
        </row>
        <row r="5">
          <cell r="D5"/>
          <cell r="E5" t="str">
            <v>DEPRECIATION RESERVE</v>
          </cell>
          <cell r="F5"/>
          <cell r="G5"/>
          <cell r="N5"/>
        </row>
        <row r="6">
          <cell r="E6" t="str">
            <v>AS OF DECEMBER 31, 2016</v>
          </cell>
          <cell r="F6"/>
          <cell r="G6"/>
          <cell r="L6" t="str">
            <v>WPB-3a</v>
          </cell>
          <cell r="N6"/>
        </row>
        <row r="7">
          <cell r="A7"/>
          <cell r="E7"/>
          <cell r="L7" t="str">
            <v>Page 1 of 2</v>
          </cell>
          <cell r="N7"/>
        </row>
        <row r="8">
          <cell r="A8" t="str">
            <v>_</v>
          </cell>
          <cell r="B8" t="str">
            <v>_</v>
          </cell>
          <cell r="C8" t="str">
            <v>_</v>
          </cell>
          <cell r="D8" t="str">
            <v>_</v>
          </cell>
          <cell r="E8" t="str">
            <v>_</v>
          </cell>
          <cell r="F8" t="str">
            <v>_</v>
          </cell>
          <cell r="G8" t="str">
            <v>_</v>
          </cell>
          <cell r="H8" t="str">
            <v>_</v>
          </cell>
          <cell r="I8" t="str">
            <v>_</v>
          </cell>
          <cell r="J8" t="str">
            <v>_</v>
          </cell>
          <cell r="K8" t="str">
            <v>_</v>
          </cell>
          <cell r="L8" t="str">
            <v>_</v>
          </cell>
          <cell r="M8" t="str">
            <v>_</v>
          </cell>
          <cell r="N8"/>
        </row>
        <row r="9">
          <cell r="F9" t="str">
            <v>A/C 108, 111</v>
          </cell>
          <cell r="G9"/>
          <cell r="H9" t="str">
            <v>ACCRUAL FOR</v>
          </cell>
          <cell r="J9">
            <v>2016</v>
          </cell>
          <cell r="K9">
            <v>2016</v>
          </cell>
          <cell r="L9" t="str">
            <v>TOTAL COL.</v>
          </cell>
          <cell r="N9"/>
        </row>
        <row r="10">
          <cell r="A10" t="str">
            <v>LINE</v>
          </cell>
          <cell r="B10" t="str">
            <v>ACCOUNT</v>
          </cell>
          <cell r="C10" t="str">
            <v>DESCRIPTION</v>
          </cell>
          <cell r="F10" t="str">
            <v>G/L RESERVE</v>
          </cell>
          <cell r="G10"/>
          <cell r="H10" t="str">
            <v>APR.- DEC.</v>
          </cell>
          <cell r="I10" t="str">
            <v>REFERENCE</v>
          </cell>
          <cell r="J10" t="str">
            <v>RETIREMENTS</v>
          </cell>
          <cell r="K10" t="str">
            <v>TRANSFERS</v>
          </cell>
          <cell r="L10" t="str">
            <v>(A),(B),(D)</v>
          </cell>
          <cell r="N10"/>
        </row>
        <row r="11">
          <cell r="A11" t="str">
            <v>NO.</v>
          </cell>
          <cell r="F11" t="str">
            <v>@ 3/31/2016</v>
          </cell>
          <cell r="G11"/>
          <cell r="H11">
            <v>2016</v>
          </cell>
          <cell r="J11"/>
          <cell r="K11"/>
          <cell r="L11" t="str">
            <v>@ 12/31/2016</v>
          </cell>
          <cell r="N11"/>
        </row>
        <row r="12">
          <cell r="A12" t="str">
            <v>_</v>
          </cell>
          <cell r="B12" t="str">
            <v>_</v>
          </cell>
          <cell r="C12" t="str">
            <v>_</v>
          </cell>
          <cell r="D12" t="str">
            <v>_</v>
          </cell>
          <cell r="E12" t="str">
            <v>_</v>
          </cell>
          <cell r="F12" t="str">
            <v>_</v>
          </cell>
          <cell r="G12" t="str">
            <v>_</v>
          </cell>
          <cell r="H12" t="str">
            <v>_</v>
          </cell>
          <cell r="I12" t="str">
            <v>_</v>
          </cell>
          <cell r="J12" t="str">
            <v>____________</v>
          </cell>
          <cell r="K12" t="str">
            <v>____________</v>
          </cell>
          <cell r="L12" t="str">
            <v>_</v>
          </cell>
          <cell r="M12" t="str">
            <v>_</v>
          </cell>
          <cell r="N12"/>
        </row>
        <row r="13">
          <cell r="F13" t="str">
            <v>(A)</v>
          </cell>
          <cell r="H13" t="str">
            <v>(B)</v>
          </cell>
          <cell r="I13" t="str">
            <v>(C)</v>
          </cell>
          <cell r="J13" t="str">
            <v>(D)</v>
          </cell>
          <cell r="K13" t="str">
            <v>(E)</v>
          </cell>
          <cell r="L13" t="str">
            <v>(TO B-3)</v>
          </cell>
          <cell r="N13"/>
        </row>
        <row r="14">
          <cell r="A14" t="str">
            <v>1</v>
          </cell>
          <cell r="B14" t="str">
            <v>301</v>
          </cell>
          <cell r="C14" t="str">
            <v>ORGANIZATION</v>
          </cell>
          <cell r="F14">
            <v>811.38</v>
          </cell>
          <cell r="H14">
            <v>486.9</v>
          </cell>
          <cell r="I14" t="str">
            <v>WPB-3a1</v>
          </cell>
          <cell r="K14"/>
          <cell r="L14">
            <v>1298.28</v>
          </cell>
          <cell r="N14"/>
        </row>
        <row r="15">
          <cell r="A15" t="str">
            <v>2</v>
          </cell>
          <cell r="B15" t="str">
            <v>302</v>
          </cell>
          <cell r="C15" t="str">
            <v>FRANCHISES AND CONSENTS</v>
          </cell>
          <cell r="F15"/>
          <cell r="G15"/>
          <cell r="H15">
            <v>0</v>
          </cell>
          <cell r="I15" t="str">
            <v>"</v>
          </cell>
          <cell r="J15"/>
          <cell r="K15"/>
          <cell r="L15">
            <v>0</v>
          </cell>
          <cell r="M15"/>
          <cell r="N15"/>
        </row>
        <row r="16">
          <cell r="A16" t="str">
            <v>3</v>
          </cell>
          <cell r="B16" t="str">
            <v>303</v>
          </cell>
          <cell r="C16" t="str">
            <v>MISC. INTANGIBLE PLANT</v>
          </cell>
          <cell r="F16">
            <v>391705.87</v>
          </cell>
          <cell r="G16"/>
          <cell r="H16">
            <v>47466.36</v>
          </cell>
          <cell r="I16" t="str">
            <v>"</v>
          </cell>
          <cell r="J16"/>
          <cell r="K16"/>
          <cell r="L16">
            <v>439172.23</v>
          </cell>
          <cell r="M16"/>
          <cell r="N16"/>
        </row>
        <row r="17">
          <cell r="A17" t="str">
            <v>4</v>
          </cell>
          <cell r="B17" t="str">
            <v>311</v>
          </cell>
          <cell r="C17" t="str">
            <v>STRUCTURES AND IMPROVE.</v>
          </cell>
          <cell r="F17">
            <v>274921.7</v>
          </cell>
          <cell r="G17"/>
          <cell r="H17">
            <v>26600.384204999998</v>
          </cell>
          <cell r="I17" t="str">
            <v>"</v>
          </cell>
          <cell r="J17"/>
          <cell r="K17"/>
          <cell r="L17">
            <v>301522.08</v>
          </cell>
          <cell r="M17"/>
          <cell r="N17"/>
        </row>
        <row r="18">
          <cell r="A18" t="str">
            <v>5</v>
          </cell>
          <cell r="B18" t="str">
            <v>312</v>
          </cell>
          <cell r="C18" t="str">
            <v>COLLECTING AND IMPOUND. RES.</v>
          </cell>
          <cell r="F18">
            <v>578.79999999999995</v>
          </cell>
          <cell r="G18"/>
          <cell r="H18">
            <v>0</v>
          </cell>
          <cell r="I18" t="str">
            <v>"</v>
          </cell>
          <cell r="J18"/>
          <cell r="K18"/>
          <cell r="L18">
            <v>578.79999999999995</v>
          </cell>
          <cell r="M18"/>
          <cell r="N18"/>
        </row>
        <row r="19">
          <cell r="A19" t="str">
            <v>6</v>
          </cell>
          <cell r="B19" t="str">
            <v>313</v>
          </cell>
          <cell r="C19" t="str">
            <v>LAKE,RIVER &amp; OTHER INTAKES</v>
          </cell>
          <cell r="F19">
            <v>1458705.5</v>
          </cell>
          <cell r="G19"/>
          <cell r="H19">
            <v>67633.439482500005</v>
          </cell>
          <cell r="I19" t="str">
            <v>"</v>
          </cell>
          <cell r="J19"/>
          <cell r="K19"/>
          <cell r="L19">
            <v>1526338.94</v>
          </cell>
          <cell r="M19"/>
          <cell r="N19"/>
        </row>
        <row r="20">
          <cell r="A20" t="str">
            <v>7</v>
          </cell>
          <cell r="B20" t="str">
            <v>314</v>
          </cell>
          <cell r="C20" t="str">
            <v>WELLS AND SRINGS</v>
          </cell>
          <cell r="F20">
            <v>887892.56</v>
          </cell>
          <cell r="G20"/>
          <cell r="H20">
            <v>44447.165113499999</v>
          </cell>
          <cell r="I20" t="str">
            <v>"</v>
          </cell>
          <cell r="J20">
            <v>-7500</v>
          </cell>
          <cell r="K20"/>
          <cell r="L20">
            <v>924839.73</v>
          </cell>
          <cell r="M20"/>
          <cell r="N20"/>
        </row>
        <row r="21">
          <cell r="A21" t="str">
            <v>8</v>
          </cell>
          <cell r="B21" t="str">
            <v>315</v>
          </cell>
          <cell r="C21" t="str">
            <v>INFILT. GALLERIES &amp; TUNNELS</v>
          </cell>
          <cell r="F21">
            <v>1094.27</v>
          </cell>
          <cell r="G21"/>
          <cell r="H21">
            <v>305.72861175000003</v>
          </cell>
          <cell r="I21" t="str">
            <v>"</v>
          </cell>
          <cell r="J21"/>
          <cell r="K21"/>
          <cell r="L21">
            <v>1400</v>
          </cell>
          <cell r="M21"/>
          <cell r="N21"/>
        </row>
        <row r="22">
          <cell r="A22" t="str">
            <v>9</v>
          </cell>
          <cell r="B22" t="str">
            <v>316</v>
          </cell>
          <cell r="C22" t="str">
            <v>SUPPLY MAINS</v>
          </cell>
          <cell r="F22">
            <v>172497.62</v>
          </cell>
          <cell r="G22"/>
          <cell r="H22">
            <v>7014.3692025</v>
          </cell>
          <cell r="I22" t="str">
            <v>"</v>
          </cell>
          <cell r="J22"/>
          <cell r="K22"/>
          <cell r="L22">
            <v>179511.99</v>
          </cell>
          <cell r="M22"/>
          <cell r="N22"/>
        </row>
        <row r="23">
          <cell r="A23" t="str">
            <v>10</v>
          </cell>
          <cell r="B23" t="str">
            <v>321</v>
          </cell>
          <cell r="C23" t="str">
            <v>STRUCTURES AND IMPROVE.</v>
          </cell>
          <cell r="F23">
            <v>1319067.1599999999</v>
          </cell>
          <cell r="G23"/>
          <cell r="H23">
            <v>71315.720986500004</v>
          </cell>
          <cell r="I23" t="str">
            <v>"</v>
          </cell>
          <cell r="J23">
            <v>-81674.14</v>
          </cell>
          <cell r="K23"/>
          <cell r="L23">
            <v>1308708.74</v>
          </cell>
          <cell r="M23"/>
          <cell r="N23"/>
        </row>
        <row r="24">
          <cell r="A24" t="str">
            <v>11</v>
          </cell>
          <cell r="B24" t="str">
            <v>323</v>
          </cell>
          <cell r="C24" t="str">
            <v>OTHER POWER PRODUCTION EQUIP.</v>
          </cell>
          <cell r="F24">
            <v>1070167.43</v>
          </cell>
          <cell r="G24"/>
          <cell r="H24">
            <v>92890.241445000007</v>
          </cell>
          <cell r="I24" t="str">
            <v>"</v>
          </cell>
          <cell r="J24"/>
          <cell r="K24"/>
          <cell r="L24">
            <v>1163057.67</v>
          </cell>
          <cell r="M24"/>
          <cell r="N24"/>
        </row>
        <row r="25">
          <cell r="A25" t="str">
            <v>12</v>
          </cell>
          <cell r="B25" t="str">
            <v>325</v>
          </cell>
          <cell r="C25" t="str">
            <v>ELECTRIC PUMPING EQIUPMENT</v>
          </cell>
          <cell r="F25">
            <v>4257704.29</v>
          </cell>
          <cell r="G25"/>
          <cell r="H25">
            <v>234963.01109325001</v>
          </cell>
          <cell r="I25" t="str">
            <v>"</v>
          </cell>
          <cell r="J25">
            <v>-13000</v>
          </cell>
          <cell r="K25"/>
          <cell r="L25">
            <v>4479667.3</v>
          </cell>
          <cell r="M25"/>
          <cell r="N25"/>
        </row>
        <row r="26">
          <cell r="A26" t="str">
            <v>13</v>
          </cell>
          <cell r="B26" t="str">
            <v>326</v>
          </cell>
          <cell r="C26" t="str">
            <v>DIESEL PUMPING EQUIPMENT</v>
          </cell>
          <cell r="F26">
            <v>54396.959999999999</v>
          </cell>
          <cell r="G26"/>
          <cell r="H26">
            <v>1958.97786</v>
          </cell>
          <cell r="I26" t="str">
            <v>"</v>
          </cell>
          <cell r="J26"/>
          <cell r="K26"/>
          <cell r="L26">
            <v>56355.94</v>
          </cell>
          <cell r="M26"/>
          <cell r="N26"/>
        </row>
        <row r="27">
          <cell r="A27" t="str">
            <v>14</v>
          </cell>
          <cell r="B27" t="str">
            <v>327</v>
          </cell>
          <cell r="C27" t="str">
            <v>HYDRAULIC PUMPING EQUIPMENT</v>
          </cell>
          <cell r="F27">
            <v>33803.870000000003</v>
          </cell>
          <cell r="G27"/>
          <cell r="H27">
            <v>6245.6537812500001</v>
          </cell>
          <cell r="I27" t="str">
            <v>"</v>
          </cell>
          <cell r="J27"/>
          <cell r="K27"/>
          <cell r="L27">
            <v>40049.519999999997</v>
          </cell>
          <cell r="M27"/>
          <cell r="N27"/>
        </row>
        <row r="28">
          <cell r="A28" t="str">
            <v>15</v>
          </cell>
          <cell r="B28" t="str">
            <v>328</v>
          </cell>
          <cell r="C28" t="str">
            <v>OTHER PUMPING EQUIPMENT</v>
          </cell>
          <cell r="F28">
            <v>71509.320000000007</v>
          </cell>
          <cell r="G28"/>
          <cell r="H28">
            <v>22490.913865499999</v>
          </cell>
          <cell r="I28" t="str">
            <v>"</v>
          </cell>
          <cell r="J28"/>
          <cell r="K28"/>
          <cell r="L28">
            <v>94000.23</v>
          </cell>
          <cell r="M28"/>
          <cell r="N28"/>
        </row>
        <row r="29">
          <cell r="A29" t="str">
            <v>16</v>
          </cell>
          <cell r="B29" t="str">
            <v>331</v>
          </cell>
          <cell r="C29" t="str">
            <v>STRUCTURES AND IMPROVE.</v>
          </cell>
          <cell r="F29">
            <v>3838566.99</v>
          </cell>
          <cell r="G29"/>
          <cell r="H29">
            <v>452250.4308495</v>
          </cell>
          <cell r="I29" t="str">
            <v>"</v>
          </cell>
          <cell r="J29">
            <v>-550869.76000000001</v>
          </cell>
          <cell r="K29"/>
          <cell r="L29">
            <v>3739947.66</v>
          </cell>
          <cell r="M29"/>
          <cell r="N29"/>
        </row>
        <row r="30">
          <cell r="A30" t="str">
            <v>17</v>
          </cell>
          <cell r="B30" t="str">
            <v>332</v>
          </cell>
          <cell r="C30" t="str">
            <v>WATER TREATMENT EQUIPMENT</v>
          </cell>
          <cell r="F30">
            <v>12810124.49</v>
          </cell>
          <cell r="G30"/>
          <cell r="H30">
            <v>584781.96211694996</v>
          </cell>
          <cell r="I30" t="str">
            <v>"</v>
          </cell>
          <cell r="J30">
            <v>-56376.47</v>
          </cell>
          <cell r="K30"/>
          <cell r="L30">
            <v>13338529.98</v>
          </cell>
          <cell r="M30"/>
          <cell r="N30"/>
        </row>
        <row r="31">
          <cell r="A31" t="str">
            <v>18</v>
          </cell>
          <cell r="B31" t="str">
            <v>341</v>
          </cell>
          <cell r="C31" t="str">
            <v>STRUCTURES AND IMPROVE.</v>
          </cell>
          <cell r="F31">
            <v>215610.71</v>
          </cell>
          <cell r="G31"/>
          <cell r="H31">
            <v>12919.246176000001</v>
          </cell>
          <cell r="I31" t="str">
            <v>"</v>
          </cell>
          <cell r="J31"/>
          <cell r="K31"/>
          <cell r="L31">
            <v>228529.96</v>
          </cell>
          <cell r="M31"/>
          <cell r="N31"/>
        </row>
        <row r="32">
          <cell r="A32" t="str">
            <v>19</v>
          </cell>
          <cell r="B32" t="str">
            <v>342</v>
          </cell>
          <cell r="C32" t="str">
            <v>DISTIB. RES. &amp; STANDPIPES</v>
          </cell>
          <cell r="F32">
            <v>4862554.47</v>
          </cell>
          <cell r="G32"/>
          <cell r="H32">
            <v>243165.842232</v>
          </cell>
          <cell r="I32" t="str">
            <v>"</v>
          </cell>
          <cell r="J32">
            <v>-90819.5</v>
          </cell>
          <cell r="K32"/>
          <cell r="L32">
            <v>5014900.8099999996</v>
          </cell>
          <cell r="M32"/>
          <cell r="N32"/>
        </row>
        <row r="33">
          <cell r="A33" t="str">
            <v>20</v>
          </cell>
          <cell r="B33" t="str">
            <v>343</v>
          </cell>
          <cell r="C33" t="str">
            <v>TRANS. &amp; DISTR. MAINS</v>
          </cell>
          <cell r="F33">
            <v>20611756.280000001</v>
          </cell>
          <cell r="G33"/>
          <cell r="H33">
            <v>1149920.1758534999</v>
          </cell>
          <cell r="I33" t="str">
            <v>WPB-3a2</v>
          </cell>
          <cell r="J33">
            <v>-61685.23</v>
          </cell>
          <cell r="K33"/>
          <cell r="L33">
            <v>21699991.23</v>
          </cell>
          <cell r="M33"/>
          <cell r="N33"/>
        </row>
        <row r="34">
          <cell r="A34" t="str">
            <v>21</v>
          </cell>
          <cell r="B34" t="str">
            <v>344</v>
          </cell>
          <cell r="C34" t="str">
            <v>FIRE MAINS</v>
          </cell>
          <cell r="F34"/>
          <cell r="G34"/>
          <cell r="H34">
            <v>0</v>
          </cell>
          <cell r="I34" t="str">
            <v>"</v>
          </cell>
          <cell r="J34"/>
          <cell r="K34"/>
          <cell r="L34">
            <v>0</v>
          </cell>
          <cell r="M34"/>
          <cell r="N34"/>
        </row>
        <row r="35">
          <cell r="A35" t="str">
            <v>22</v>
          </cell>
          <cell r="B35" t="str">
            <v>345</v>
          </cell>
          <cell r="C35" t="str">
            <v>SERVICES</v>
          </cell>
          <cell r="F35">
            <v>14001529.810000001</v>
          </cell>
          <cell r="G35"/>
          <cell r="H35">
            <v>668906.96774999995</v>
          </cell>
          <cell r="I35" t="str">
            <v>"</v>
          </cell>
          <cell r="J35"/>
          <cell r="K35"/>
          <cell r="L35">
            <v>14670436.779999999</v>
          </cell>
          <cell r="M35"/>
          <cell r="N35"/>
        </row>
        <row r="36">
          <cell r="A36" t="str">
            <v>23</v>
          </cell>
          <cell r="B36" t="str">
            <v>346</v>
          </cell>
          <cell r="C36" t="str">
            <v>METERS</v>
          </cell>
          <cell r="F36">
            <v>4778997.99</v>
          </cell>
          <cell r="G36"/>
          <cell r="H36">
            <v>293986.36395675002</v>
          </cell>
          <cell r="I36" t="str">
            <v>"</v>
          </cell>
          <cell r="J36"/>
          <cell r="K36"/>
          <cell r="L36">
            <v>5072984.3499999996</v>
          </cell>
          <cell r="M36"/>
          <cell r="N36"/>
        </row>
        <row r="37">
          <cell r="A37" t="str">
            <v>24</v>
          </cell>
          <cell r="B37" t="str">
            <v>347</v>
          </cell>
          <cell r="C37" t="str">
            <v>METER INSTALLATIONS</v>
          </cell>
          <cell r="F37">
            <v>1716819.28</v>
          </cell>
          <cell r="G37"/>
          <cell r="H37">
            <v>277411.78473150003</v>
          </cell>
          <cell r="I37" t="str">
            <v>"</v>
          </cell>
          <cell r="J37"/>
          <cell r="K37"/>
          <cell r="L37">
            <v>1994231.06</v>
          </cell>
          <cell r="M37"/>
          <cell r="N37"/>
        </row>
        <row r="38">
          <cell r="A38" t="str">
            <v>25</v>
          </cell>
          <cell r="B38" t="str">
            <v>348</v>
          </cell>
          <cell r="C38" t="str">
            <v>HYDRANTS</v>
          </cell>
          <cell r="F38">
            <v>2375632.56</v>
          </cell>
          <cell r="G38"/>
          <cell r="H38">
            <v>131507.90126925</v>
          </cell>
          <cell r="I38" t="str">
            <v>"</v>
          </cell>
          <cell r="J38">
            <v>-9351.2900000000009</v>
          </cell>
          <cell r="K38"/>
          <cell r="L38">
            <v>2497789.17</v>
          </cell>
          <cell r="M38"/>
          <cell r="N38"/>
        </row>
        <row r="39">
          <cell r="A39" t="str">
            <v>26</v>
          </cell>
          <cell r="B39" t="str">
            <v>349</v>
          </cell>
          <cell r="C39" t="str">
            <v>OTHER T&amp;D PLANT</v>
          </cell>
          <cell r="F39"/>
          <cell r="G39"/>
          <cell r="H39">
            <v>0</v>
          </cell>
          <cell r="I39" t="str">
            <v>"</v>
          </cell>
          <cell r="J39"/>
          <cell r="K39"/>
          <cell r="L39">
            <v>0</v>
          </cell>
          <cell r="N39"/>
        </row>
        <row r="40">
          <cell r="A40" t="str">
            <v>27</v>
          </cell>
          <cell r="F40"/>
          <cell r="H40"/>
          <cell r="J40"/>
          <cell r="K40"/>
          <cell r="N40"/>
        </row>
        <row r="41">
          <cell r="A41" t="str">
            <v>28</v>
          </cell>
          <cell r="F41"/>
          <cell r="J41"/>
          <cell r="K41"/>
          <cell r="N41"/>
        </row>
        <row r="42">
          <cell r="A42" t="str">
            <v>29</v>
          </cell>
          <cell r="F42"/>
          <cell r="J42"/>
          <cell r="K42"/>
          <cell r="N42"/>
        </row>
        <row r="43">
          <cell r="A43" t="str">
            <v>30</v>
          </cell>
          <cell r="F43"/>
          <cell r="J43"/>
          <cell r="K43"/>
          <cell r="N43"/>
        </row>
        <row r="44">
          <cell r="A44" t="str">
            <v>31</v>
          </cell>
          <cell r="F44"/>
          <cell r="J44"/>
          <cell r="K44"/>
          <cell r="N44"/>
        </row>
        <row r="45">
          <cell r="A45" t="str">
            <v>32</v>
          </cell>
          <cell r="F45"/>
          <cell r="J45"/>
          <cell r="K45"/>
          <cell r="N45"/>
        </row>
        <row r="46">
          <cell r="A46" t="str">
            <v>33</v>
          </cell>
          <cell r="F46"/>
          <cell r="J46"/>
          <cell r="K46"/>
          <cell r="N46"/>
        </row>
        <row r="47">
          <cell r="A47" t="str">
            <v>34</v>
          </cell>
          <cell r="F47"/>
          <cell r="J47"/>
          <cell r="K47"/>
          <cell r="N47"/>
        </row>
        <row r="48">
          <cell r="A48" t="str">
            <v>35</v>
          </cell>
          <cell r="N48"/>
        </row>
        <row r="49">
          <cell r="A49" t="str">
            <v>36</v>
          </cell>
          <cell r="N49"/>
        </row>
        <row r="50">
          <cell r="A50" t="str">
            <v>37</v>
          </cell>
          <cell r="N50"/>
        </row>
        <row r="51">
          <cell r="A51"/>
          <cell r="N51"/>
        </row>
        <row r="52">
          <cell r="A52"/>
          <cell r="N52"/>
        </row>
        <row r="53">
          <cell r="A53"/>
          <cell r="N53"/>
        </row>
        <row r="54">
          <cell r="A54"/>
          <cell r="N54"/>
        </row>
        <row r="55">
          <cell r="A55"/>
          <cell r="N55"/>
        </row>
        <row r="56">
          <cell r="A56"/>
          <cell r="N56"/>
        </row>
        <row r="57">
          <cell r="F57"/>
          <cell r="H57"/>
          <cell r="J57"/>
          <cell r="K57"/>
          <cell r="L57"/>
          <cell r="N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/>
          <cell r="N59"/>
        </row>
        <row r="60">
          <cell r="D60"/>
          <cell r="E60" t="str">
            <v>AQUA OHIO, INC</v>
          </cell>
          <cell r="F60"/>
          <cell r="G60"/>
          <cell r="N60"/>
        </row>
        <row r="61">
          <cell r="D61"/>
          <cell r="E61" t="str">
            <v>PUCO REGULATED WATER DIVISIONS</v>
          </cell>
          <cell r="F61"/>
          <cell r="G61"/>
          <cell r="L61"/>
          <cell r="N61"/>
        </row>
        <row r="62">
          <cell r="D62"/>
          <cell r="E62" t="str">
            <v>CASE NO. 16-0907-WW-AIR</v>
          </cell>
          <cell r="F62"/>
          <cell r="G62"/>
          <cell r="N62"/>
        </row>
        <row r="63">
          <cell r="D63"/>
          <cell r="E63" t="str">
            <v>DEPRECIATION RESERVE</v>
          </cell>
          <cell r="F63"/>
          <cell r="G63"/>
          <cell r="N63"/>
        </row>
        <row r="64">
          <cell r="E64" t="str">
            <v>AS OF DECEMBER 31, 2016</v>
          </cell>
          <cell r="F64"/>
          <cell r="G64"/>
          <cell r="L64" t="str">
            <v>WPB-3a</v>
          </cell>
          <cell r="N64"/>
        </row>
        <row r="65">
          <cell r="A65"/>
          <cell r="L65" t="str">
            <v>Page 2 of 2</v>
          </cell>
          <cell r="N65"/>
        </row>
        <row r="66">
          <cell r="A66" t="str">
            <v>_</v>
          </cell>
          <cell r="B66" t="str">
            <v>_</v>
          </cell>
          <cell r="C66" t="str">
            <v>_</v>
          </cell>
          <cell r="D66" t="str">
            <v>_</v>
          </cell>
          <cell r="E66" t="str">
            <v>_</v>
          </cell>
          <cell r="F66" t="str">
            <v>_</v>
          </cell>
          <cell r="G66" t="str">
            <v>_</v>
          </cell>
          <cell r="H66" t="str">
            <v>_</v>
          </cell>
          <cell r="I66" t="str">
            <v>_</v>
          </cell>
          <cell r="J66" t="str">
            <v>_</v>
          </cell>
          <cell r="K66" t="str">
            <v>_</v>
          </cell>
          <cell r="L66" t="str">
            <v>_</v>
          </cell>
          <cell r="M66" t="str">
            <v>_</v>
          </cell>
          <cell r="N66"/>
        </row>
        <row r="67">
          <cell r="F67" t="str">
            <v>A/C 108, 111</v>
          </cell>
          <cell r="G67"/>
          <cell r="H67" t="str">
            <v>ACCRUAL FOR</v>
          </cell>
          <cell r="J67">
            <v>2016</v>
          </cell>
          <cell r="K67">
            <v>2016</v>
          </cell>
          <cell r="L67" t="str">
            <v>TOTAL COL.</v>
          </cell>
          <cell r="N67"/>
        </row>
        <row r="68">
          <cell r="A68" t="str">
            <v>LINE</v>
          </cell>
          <cell r="B68" t="str">
            <v>ACCOUNT</v>
          </cell>
          <cell r="C68" t="str">
            <v>DESCRIPTION</v>
          </cell>
          <cell r="F68" t="str">
            <v>G/L RESERVE</v>
          </cell>
          <cell r="G68"/>
          <cell r="H68" t="str">
            <v>APR.- DEC.</v>
          </cell>
          <cell r="I68" t="str">
            <v>REFERENCE</v>
          </cell>
          <cell r="J68" t="str">
            <v>RETIREMENTS</v>
          </cell>
          <cell r="K68" t="str">
            <v>TRANSFERS</v>
          </cell>
          <cell r="L68" t="str">
            <v>(A),(B),(D)</v>
          </cell>
          <cell r="N68"/>
        </row>
        <row r="69">
          <cell r="A69" t="str">
            <v>NO.</v>
          </cell>
          <cell r="F69" t="str">
            <v>@ 3/31/2016</v>
          </cell>
          <cell r="G69"/>
          <cell r="H69">
            <v>2016</v>
          </cell>
          <cell r="L69" t="str">
            <v>@ 12/31/2016</v>
          </cell>
          <cell r="N69"/>
        </row>
        <row r="70">
          <cell r="A70" t="str">
            <v>_</v>
          </cell>
          <cell r="B70" t="str">
            <v>_</v>
          </cell>
          <cell r="C70" t="str">
            <v>_</v>
          </cell>
          <cell r="D70" t="str">
            <v>_</v>
          </cell>
          <cell r="E70" t="str">
            <v>_</v>
          </cell>
          <cell r="F70" t="str">
            <v>_</v>
          </cell>
          <cell r="G70" t="str">
            <v>_</v>
          </cell>
          <cell r="H70" t="str">
            <v>_</v>
          </cell>
          <cell r="I70" t="str">
            <v>_</v>
          </cell>
          <cell r="J70" t="str">
            <v>____________</v>
          </cell>
          <cell r="K70" t="str">
            <v>____________</v>
          </cell>
          <cell r="L70" t="str">
            <v>_</v>
          </cell>
          <cell r="M70" t="str">
            <v>_</v>
          </cell>
          <cell r="N70"/>
        </row>
        <row r="71">
          <cell r="F71" t="str">
            <v>(A)</v>
          </cell>
          <cell r="H71" t="str">
            <v>(B)</v>
          </cell>
          <cell r="I71" t="str">
            <v>(C)</v>
          </cell>
          <cell r="J71" t="str">
            <v>(D)</v>
          </cell>
          <cell r="K71" t="str">
            <v>(E)</v>
          </cell>
          <cell r="L71" t="str">
            <v>(TO B-3)</v>
          </cell>
          <cell r="N71"/>
        </row>
        <row r="72">
          <cell r="A72" t="str">
            <v>1</v>
          </cell>
          <cell r="B72" t="str">
            <v>390</v>
          </cell>
          <cell r="C72" t="str">
            <v>STRUCTURES AND IMPROVE.</v>
          </cell>
          <cell r="F72">
            <v>1434815.85</v>
          </cell>
          <cell r="H72">
            <v>151613.22870375001</v>
          </cell>
          <cell r="I72" t="str">
            <v>WPB-3a2</v>
          </cell>
          <cell r="J72"/>
          <cell r="K72"/>
          <cell r="L72">
            <v>1586429.08</v>
          </cell>
          <cell r="N72"/>
        </row>
        <row r="73">
          <cell r="A73" t="str">
            <v>2</v>
          </cell>
          <cell r="B73" t="str">
            <v>390-1</v>
          </cell>
          <cell r="C73" t="str">
            <v>STRUCT. &amp; IMPROVE. LEASEHOLD</v>
          </cell>
          <cell r="F73">
            <v>104044.16</v>
          </cell>
          <cell r="G73"/>
          <cell r="H73">
            <v>481.14</v>
          </cell>
          <cell r="I73" t="str">
            <v>"</v>
          </cell>
          <cell r="J73"/>
          <cell r="K73"/>
          <cell r="L73">
            <v>104525.3</v>
          </cell>
          <cell r="N73"/>
        </row>
        <row r="74">
          <cell r="A74" t="str">
            <v>3</v>
          </cell>
          <cell r="B74" t="str">
            <v>391-1</v>
          </cell>
          <cell r="C74" t="str">
            <v>OFFICE FURNITURE &amp; EQUIP.</v>
          </cell>
          <cell r="F74">
            <v>187438.41</v>
          </cell>
          <cell r="G74"/>
          <cell r="H74">
            <v>11755.944165000001</v>
          </cell>
          <cell r="I74" t="str">
            <v>"</v>
          </cell>
          <cell r="J74"/>
          <cell r="K74"/>
          <cell r="L74">
            <v>199194.35</v>
          </cell>
          <cell r="N74"/>
        </row>
        <row r="75">
          <cell r="A75" t="str">
            <v>4</v>
          </cell>
          <cell r="B75" t="str">
            <v>391-2</v>
          </cell>
          <cell r="C75" t="str">
            <v>OFFICE FURNITURE &amp; EQUIP.</v>
          </cell>
          <cell r="F75">
            <v>42593.8</v>
          </cell>
          <cell r="G75"/>
          <cell r="H75">
            <v>2992.4829</v>
          </cell>
          <cell r="I75" t="str">
            <v>"</v>
          </cell>
          <cell r="J75"/>
          <cell r="K75"/>
          <cell r="L75">
            <v>45586.28</v>
          </cell>
          <cell r="N75"/>
        </row>
        <row r="76">
          <cell r="A76" t="str">
            <v>5</v>
          </cell>
          <cell r="B76" t="str">
            <v>391-3</v>
          </cell>
          <cell r="C76" t="str">
            <v>OFFICE FURNITURE &amp; EQUIP.</v>
          </cell>
          <cell r="F76">
            <v>1499428.49</v>
          </cell>
          <cell r="G76"/>
          <cell r="H76">
            <v>102230.2904475</v>
          </cell>
          <cell r="I76" t="str">
            <v>"</v>
          </cell>
          <cell r="J76"/>
          <cell r="K76"/>
          <cell r="L76">
            <v>1601658.78</v>
          </cell>
          <cell r="N76"/>
        </row>
        <row r="77">
          <cell r="A77" t="str">
            <v>6</v>
          </cell>
          <cell r="B77" t="str">
            <v>392</v>
          </cell>
          <cell r="C77" t="str">
            <v>TRANSPORT. EQUIP. FULLY DEPR.</v>
          </cell>
          <cell r="F77">
            <v>74208.22</v>
          </cell>
          <cell r="G77"/>
          <cell r="H77">
            <v>0</v>
          </cell>
          <cell r="I77" t="str">
            <v>"</v>
          </cell>
          <cell r="J77"/>
          <cell r="K77"/>
          <cell r="L77">
            <v>74208.22</v>
          </cell>
          <cell r="N77"/>
        </row>
        <row r="78">
          <cell r="A78" t="str">
            <v>7</v>
          </cell>
          <cell r="B78" t="str">
            <v>392-1</v>
          </cell>
          <cell r="C78" t="str">
            <v>TRANSPORTATION EQUIPMENT</v>
          </cell>
          <cell r="F78">
            <v>994531.22</v>
          </cell>
          <cell r="G78"/>
          <cell r="H78">
            <v>191282.39043</v>
          </cell>
          <cell r="I78" t="str">
            <v>"</v>
          </cell>
          <cell r="J78">
            <v>-133434</v>
          </cell>
          <cell r="K78"/>
          <cell r="L78">
            <v>1052379.6100000001</v>
          </cell>
          <cell r="N78"/>
        </row>
        <row r="79">
          <cell r="A79" t="str">
            <v>8</v>
          </cell>
          <cell r="B79" t="str">
            <v>393</v>
          </cell>
          <cell r="C79" t="str">
            <v>STORES EQUIPMENT</v>
          </cell>
          <cell r="F79">
            <v>18120.150000000001</v>
          </cell>
          <cell r="G79"/>
          <cell r="H79">
            <v>699.43904999999995</v>
          </cell>
          <cell r="I79" t="str">
            <v>"</v>
          </cell>
          <cell r="J79"/>
          <cell r="K79"/>
          <cell r="L79">
            <v>18819.59</v>
          </cell>
          <cell r="N79"/>
        </row>
        <row r="80">
          <cell r="A80" t="str">
            <v>9</v>
          </cell>
          <cell r="B80" t="str">
            <v>394</v>
          </cell>
          <cell r="C80" t="str">
            <v>TOOLS,SHOP &amp; GARAGE EQUIP.</v>
          </cell>
          <cell r="F80">
            <v>758958.89</v>
          </cell>
          <cell r="G80"/>
          <cell r="H80">
            <v>52640.232915000001</v>
          </cell>
          <cell r="I80" t="str">
            <v>"</v>
          </cell>
          <cell r="J80"/>
          <cell r="K80"/>
          <cell r="L80">
            <v>811599.12</v>
          </cell>
          <cell r="N80"/>
        </row>
        <row r="81">
          <cell r="A81" t="str">
            <v>10</v>
          </cell>
          <cell r="B81" t="str">
            <v>395</v>
          </cell>
          <cell r="C81" t="str">
            <v>LABORATORY EQUIPMENT</v>
          </cell>
          <cell r="F81">
            <v>333048.78000000003</v>
          </cell>
          <cell r="G81"/>
          <cell r="H81">
            <v>20134.7408535</v>
          </cell>
          <cell r="I81" t="str">
            <v>WPB-3a3</v>
          </cell>
          <cell r="J81"/>
          <cell r="K81"/>
          <cell r="L81">
            <v>353183.52</v>
          </cell>
          <cell r="N81"/>
        </row>
        <row r="82">
          <cell r="A82" t="str">
            <v>11</v>
          </cell>
          <cell r="B82" t="str">
            <v>396</v>
          </cell>
          <cell r="C82" t="str">
            <v>POWER OPERATED EQUIPMENT</v>
          </cell>
          <cell r="F82">
            <v>884731.09</v>
          </cell>
          <cell r="G82"/>
          <cell r="H82">
            <v>72224.714054249998</v>
          </cell>
          <cell r="I82" t="str">
            <v>"</v>
          </cell>
          <cell r="J82">
            <v>-32961</v>
          </cell>
          <cell r="K82"/>
          <cell r="L82">
            <v>923994.8</v>
          </cell>
          <cell r="N82"/>
        </row>
        <row r="83">
          <cell r="A83" t="str">
            <v>12</v>
          </cell>
          <cell r="B83" t="str">
            <v>397</v>
          </cell>
          <cell r="C83" t="str">
            <v>COMMUNICATION EQUIPMENT</v>
          </cell>
          <cell r="F83">
            <v>1432936.28</v>
          </cell>
          <cell r="G83"/>
          <cell r="H83">
            <v>171010.37249025001</v>
          </cell>
          <cell r="I83" t="str">
            <v>"</v>
          </cell>
          <cell r="J83"/>
          <cell r="K83"/>
          <cell r="L83">
            <v>1603946.65</v>
          </cell>
          <cell r="N83"/>
        </row>
        <row r="84">
          <cell r="A84" t="str">
            <v>13</v>
          </cell>
          <cell r="B84" t="str">
            <v>398</v>
          </cell>
          <cell r="C84" t="str">
            <v>MISCELLANEOUS EQUIPMENT</v>
          </cell>
          <cell r="F84">
            <v>135721.37</v>
          </cell>
          <cell r="G84"/>
          <cell r="H84">
            <v>11585.860905</v>
          </cell>
          <cell r="I84" t="str">
            <v>"</v>
          </cell>
          <cell r="J84"/>
          <cell r="K84"/>
          <cell r="L84">
            <v>147307.23000000001</v>
          </cell>
          <cell r="N84"/>
        </row>
        <row r="85">
          <cell r="A85" t="str">
            <v>14</v>
          </cell>
          <cell r="B85" t="str">
            <v>399</v>
          </cell>
          <cell r="C85" t="str">
            <v>OTHER TANGIBLE PROPERTY</v>
          </cell>
          <cell r="F85">
            <v>82388.19</v>
          </cell>
          <cell r="G85"/>
          <cell r="H85">
            <v>287.88974999999999</v>
          </cell>
          <cell r="I85" t="str">
            <v>"</v>
          </cell>
          <cell r="J85"/>
          <cell r="K85"/>
          <cell r="L85">
            <v>82676.08</v>
          </cell>
          <cell r="N85"/>
        </row>
        <row r="86">
          <cell r="A86" t="str">
            <v>15</v>
          </cell>
          <cell r="H86"/>
          <cell r="N86"/>
        </row>
        <row r="87">
          <cell r="A87" t="str">
            <v>16</v>
          </cell>
          <cell r="F87" t="str">
            <v>-------------------------</v>
          </cell>
          <cell r="H87" t="str">
            <v>---------------------</v>
          </cell>
          <cell r="J87" t="str">
            <v>-----------------------</v>
          </cell>
          <cell r="K87" t="str">
            <v>-----------------------</v>
          </cell>
          <cell r="L87" t="str">
            <v>-------------------------</v>
          </cell>
          <cell r="N87"/>
        </row>
        <row r="88">
          <cell r="A88" t="str">
            <v>17</v>
          </cell>
          <cell r="F88">
            <v>83189414.209999993</v>
          </cell>
          <cell r="H88">
            <v>5227608.2672464503</v>
          </cell>
          <cell r="J88">
            <v>-1037671.39</v>
          </cell>
          <cell r="K88">
            <v>0</v>
          </cell>
          <cell r="L88">
            <v>87379351.060000002</v>
          </cell>
          <cell r="N88"/>
        </row>
        <row r="89">
          <cell r="A89" t="str">
            <v>18</v>
          </cell>
          <cell r="F89" t="str">
            <v>==============</v>
          </cell>
          <cell r="H89" t="str">
            <v>============</v>
          </cell>
          <cell r="J89" t="str">
            <v>=============</v>
          </cell>
          <cell r="K89" t="str">
            <v>===========</v>
          </cell>
          <cell r="L89" t="str">
            <v>==============</v>
          </cell>
          <cell r="N89"/>
        </row>
        <row r="90">
          <cell r="A90" t="str">
            <v>19</v>
          </cell>
          <cell r="F90"/>
          <cell r="J90"/>
          <cell r="K90"/>
          <cell r="L90"/>
          <cell r="N90"/>
        </row>
        <row r="91">
          <cell r="A91" t="str">
            <v>20</v>
          </cell>
          <cell r="F91"/>
          <cell r="J91"/>
          <cell r="K91"/>
          <cell r="N91"/>
        </row>
        <row r="92">
          <cell r="A92" t="str">
            <v>21</v>
          </cell>
          <cell r="F92"/>
          <cell r="J92"/>
          <cell r="K92"/>
          <cell r="N92"/>
        </row>
        <row r="93">
          <cell r="A93" t="str">
            <v>22</v>
          </cell>
          <cell r="F93"/>
          <cell r="J93"/>
          <cell r="K93"/>
          <cell r="N93"/>
        </row>
        <row r="94">
          <cell r="A94" t="str">
            <v>23</v>
          </cell>
          <cell r="F94"/>
          <cell r="J94"/>
          <cell r="K94"/>
          <cell r="N94"/>
        </row>
        <row r="95">
          <cell r="A95" t="str">
            <v>24</v>
          </cell>
          <cell r="F95"/>
          <cell r="J95"/>
          <cell r="K95"/>
          <cell r="N95"/>
        </row>
        <row r="96">
          <cell r="A96" t="str">
            <v>25</v>
          </cell>
          <cell r="F96"/>
          <cell r="J96"/>
          <cell r="K96"/>
          <cell r="N96"/>
        </row>
        <row r="97">
          <cell r="A97" t="str">
            <v>26</v>
          </cell>
          <cell r="N97"/>
        </row>
        <row r="98">
          <cell r="A98" t="str">
            <v>27</v>
          </cell>
          <cell r="N98"/>
        </row>
        <row r="99">
          <cell r="A99" t="str">
            <v>28</v>
          </cell>
          <cell r="N99"/>
        </row>
        <row r="100">
          <cell r="A100" t="str">
            <v>29</v>
          </cell>
          <cell r="N100"/>
        </row>
        <row r="101">
          <cell r="N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/>
          <cell r="N103"/>
        </row>
        <row r="104">
          <cell r="D104"/>
          <cell r="E104"/>
          <cell r="F104" t="str">
            <v>AQUA OHIO, INC</v>
          </cell>
          <cell r="G104"/>
          <cell r="N104"/>
        </row>
        <row r="105">
          <cell r="D105"/>
          <cell r="E105" t="str">
            <v>PUCO REGULATED WATER DIVISIONS</v>
          </cell>
          <cell r="F105"/>
          <cell r="G105"/>
          <cell r="L105"/>
          <cell r="N105"/>
        </row>
        <row r="106">
          <cell r="D106"/>
          <cell r="E106" t="str">
            <v>CASE NO. 16-0907-WW-AIR</v>
          </cell>
          <cell r="F106"/>
          <cell r="G106"/>
          <cell r="N106"/>
        </row>
        <row r="107">
          <cell r="D107"/>
          <cell r="E107" t="str">
            <v>DEPRECIATION RESERVE</v>
          </cell>
          <cell r="F107"/>
          <cell r="G107"/>
          <cell r="N107"/>
        </row>
        <row r="108">
          <cell r="D108"/>
          <cell r="E108" t="str">
            <v>SERVICE CENTER</v>
          </cell>
          <cell r="F108" t="str">
            <v>SERVICE CENTER</v>
          </cell>
          <cell r="G108"/>
          <cell r="L108" t="str">
            <v>WPB-3b</v>
          </cell>
          <cell r="N108"/>
        </row>
        <row r="109">
          <cell r="E109" t="str">
            <v>AS OF DECEMBER 31, 2016</v>
          </cell>
          <cell r="F109"/>
          <cell r="G109"/>
          <cell r="L109" t="str">
            <v>AMB 4/14/16</v>
          </cell>
          <cell r="N109"/>
        </row>
        <row r="110">
          <cell r="A110" t="str">
            <v>_</v>
          </cell>
          <cell r="B110" t="str">
            <v>_</v>
          </cell>
          <cell r="C110" t="str">
            <v>_</v>
          </cell>
          <cell r="D110" t="str">
            <v>_</v>
          </cell>
          <cell r="E110" t="str">
            <v>_</v>
          </cell>
          <cell r="F110" t="str">
            <v>_</v>
          </cell>
          <cell r="G110" t="str">
            <v>_</v>
          </cell>
          <cell r="H110" t="str">
            <v>_</v>
          </cell>
          <cell r="I110" t="str">
            <v>_</v>
          </cell>
          <cell r="J110" t="str">
            <v>_</v>
          </cell>
          <cell r="K110" t="str">
            <v>_</v>
          </cell>
          <cell r="L110" t="str">
            <v>_</v>
          </cell>
          <cell r="M110" t="str">
            <v>_</v>
          </cell>
          <cell r="N110"/>
        </row>
        <row r="111">
          <cell r="F111" t="str">
            <v>A/C 108, 111</v>
          </cell>
          <cell r="H111" t="str">
            <v>ACCRUAL FOR</v>
          </cell>
          <cell r="J111">
            <v>2016</v>
          </cell>
          <cell r="K111">
            <v>2016</v>
          </cell>
          <cell r="L111" t="str">
            <v>TOTAL COL.</v>
          </cell>
          <cell r="N111"/>
        </row>
        <row r="112">
          <cell r="A112" t="str">
            <v>LINE</v>
          </cell>
          <cell r="B112" t="str">
            <v>ACCOUNT</v>
          </cell>
          <cell r="C112" t="str">
            <v>DESCRIPTION</v>
          </cell>
          <cell r="F112" t="str">
            <v>G/L RESERVE</v>
          </cell>
          <cell r="H112" t="str">
            <v>APR.- DEC.</v>
          </cell>
          <cell r="I112" t="str">
            <v>REFERENCE</v>
          </cell>
          <cell r="J112" t="str">
            <v>RETIREMENTS</v>
          </cell>
          <cell r="K112" t="str">
            <v>TRANSFERS</v>
          </cell>
          <cell r="L112" t="str">
            <v>(A),(B),(D)</v>
          </cell>
          <cell r="N112"/>
        </row>
        <row r="113">
          <cell r="A113" t="str">
            <v>NO.</v>
          </cell>
          <cell r="B113" t="str">
            <v>CORP.OFF.</v>
          </cell>
          <cell r="F113" t="str">
            <v>@ 3/31/2016</v>
          </cell>
          <cell r="H113">
            <v>2016</v>
          </cell>
          <cell r="J113"/>
          <cell r="K113"/>
          <cell r="L113" t="str">
            <v>@ 12/31/2016</v>
          </cell>
          <cell r="N113"/>
        </row>
        <row r="114">
          <cell r="A114" t="str">
            <v>_</v>
          </cell>
          <cell r="B114" t="str">
            <v>_</v>
          </cell>
          <cell r="C114" t="str">
            <v>_</v>
          </cell>
          <cell r="D114" t="str">
            <v>_</v>
          </cell>
          <cell r="E114" t="str">
            <v>_</v>
          </cell>
          <cell r="F114" t="str">
            <v>_</v>
          </cell>
          <cell r="G114" t="str">
            <v>_</v>
          </cell>
          <cell r="H114" t="str">
            <v>_</v>
          </cell>
          <cell r="I114" t="str">
            <v>_</v>
          </cell>
          <cell r="J114" t="str">
            <v>_</v>
          </cell>
          <cell r="K114" t="str">
            <v>_</v>
          </cell>
          <cell r="L114" t="str">
            <v>_</v>
          </cell>
          <cell r="M114" t="str">
            <v>_</v>
          </cell>
          <cell r="N114"/>
        </row>
        <row r="115">
          <cell r="F115" t="str">
            <v>(A)</v>
          </cell>
          <cell r="H115" t="str">
            <v>(B)</v>
          </cell>
          <cell r="I115" t="str">
            <v>(C)</v>
          </cell>
          <cell r="J115" t="str">
            <v>(D)</v>
          </cell>
          <cell r="K115" t="str">
            <v>(E)</v>
          </cell>
          <cell r="L115" t="str">
            <v>(TO B-3)</v>
          </cell>
          <cell r="N115"/>
        </row>
        <row r="116">
          <cell r="A116" t="str">
            <v>1</v>
          </cell>
          <cell r="B116" t="str">
            <v>303</v>
          </cell>
          <cell r="C116" t="str">
            <v>MISC. INTANGIBLE PLANT</v>
          </cell>
          <cell r="F116">
            <v>4616303.78</v>
          </cell>
          <cell r="G116"/>
          <cell r="H116">
            <v>1090275.75</v>
          </cell>
          <cell r="I116" t="str">
            <v>WPB-3b</v>
          </cell>
          <cell r="J116"/>
          <cell r="K116"/>
          <cell r="L116">
            <v>5706579.5300000003</v>
          </cell>
          <cell r="N116"/>
        </row>
        <row r="117">
          <cell r="A117" t="str">
            <v>2</v>
          </cell>
          <cell r="F117"/>
          <cell r="G117"/>
          <cell r="J117"/>
          <cell r="K117"/>
          <cell r="N117"/>
        </row>
        <row r="118">
          <cell r="A118" t="str">
            <v>3</v>
          </cell>
          <cell r="B118" t="str">
            <v>390</v>
          </cell>
          <cell r="C118" t="str">
            <v>STRUCTURES AND IMPROVE.</v>
          </cell>
          <cell r="F118">
            <v>183286.82</v>
          </cell>
          <cell r="G118"/>
          <cell r="H118">
            <v>17319.00807</v>
          </cell>
          <cell r="I118" t="str">
            <v>"</v>
          </cell>
          <cell r="J118"/>
          <cell r="K118"/>
          <cell r="L118">
            <v>200605.82806999999</v>
          </cell>
          <cell r="N118"/>
        </row>
        <row r="119">
          <cell r="A119" t="str">
            <v>4</v>
          </cell>
          <cell r="F119"/>
          <cell r="G119"/>
          <cell r="H119"/>
          <cell r="J119"/>
          <cell r="K119"/>
          <cell r="L119" t="str">
            <v/>
          </cell>
          <cell r="N119"/>
        </row>
        <row r="120">
          <cell r="A120" t="str">
            <v>5</v>
          </cell>
          <cell r="B120" t="str">
            <v>390-1</v>
          </cell>
          <cell r="C120" t="str">
            <v>STRUCT. &amp; IMPROVE. LEASEHOLD</v>
          </cell>
          <cell r="F120">
            <v>901045.65</v>
          </cell>
          <cell r="G120"/>
          <cell r="H120">
            <v>1580.58</v>
          </cell>
          <cell r="I120" t="str">
            <v>"</v>
          </cell>
          <cell r="J120"/>
          <cell r="K120"/>
          <cell r="L120">
            <v>902626.23</v>
          </cell>
          <cell r="N120"/>
        </row>
        <row r="121">
          <cell r="A121" t="str">
            <v>6</v>
          </cell>
          <cell r="F121"/>
          <cell r="G121"/>
          <cell r="H121"/>
          <cell r="J121"/>
          <cell r="K121"/>
          <cell r="L121"/>
          <cell r="N121"/>
        </row>
        <row r="122">
          <cell r="A122" t="str">
            <v>7</v>
          </cell>
          <cell r="B122" t="str">
            <v>391-1</v>
          </cell>
          <cell r="C122" t="str">
            <v>OFFICE FURNITURE &amp; EQUIP.</v>
          </cell>
          <cell r="F122">
            <v>102836.57</v>
          </cell>
          <cell r="G122"/>
          <cell r="H122">
            <v>3976.7158770000001</v>
          </cell>
          <cell r="I122" t="str">
            <v>"</v>
          </cell>
          <cell r="J122"/>
          <cell r="K122"/>
          <cell r="L122">
            <v>106813.285877</v>
          </cell>
          <cell r="N122"/>
        </row>
        <row r="123">
          <cell r="A123" t="str">
            <v>8</v>
          </cell>
          <cell r="F123"/>
          <cell r="G123"/>
          <cell r="H123"/>
          <cell r="J123"/>
          <cell r="K123"/>
          <cell r="L123"/>
          <cell r="N123"/>
        </row>
        <row r="124">
          <cell r="A124" t="str">
            <v>9</v>
          </cell>
          <cell r="B124" t="str">
            <v>391-2</v>
          </cell>
          <cell r="C124" t="str">
            <v>OFFICE FURN. &amp; EQUIP. DATA. P.</v>
          </cell>
          <cell r="F124">
            <v>424762.5</v>
          </cell>
          <cell r="G124"/>
          <cell r="H124">
            <v>50542.255224</v>
          </cell>
          <cell r="I124" t="str">
            <v>"</v>
          </cell>
          <cell r="J124"/>
          <cell r="K124"/>
          <cell r="L124">
            <v>475304.75522400002</v>
          </cell>
          <cell r="N124"/>
        </row>
        <row r="125">
          <cell r="A125" t="str">
            <v>10</v>
          </cell>
          <cell r="F125"/>
          <cell r="G125"/>
          <cell r="H125"/>
          <cell r="I125" t="str">
            <v/>
          </cell>
          <cell r="J125"/>
          <cell r="K125"/>
          <cell r="L125" t="str">
            <v/>
          </cell>
          <cell r="N125"/>
        </row>
        <row r="126">
          <cell r="A126" t="str">
            <v>11</v>
          </cell>
          <cell r="B126" t="str">
            <v>391-3</v>
          </cell>
          <cell r="C126" t="str">
            <v>OFFICE FURN. &amp; EQUIP. COMPUTER</v>
          </cell>
          <cell r="F126">
            <v>422934.91</v>
          </cell>
          <cell r="G126"/>
          <cell r="H126">
            <v>193298.17064249999</v>
          </cell>
          <cell r="I126" t="str">
            <v>"</v>
          </cell>
          <cell r="J126"/>
          <cell r="K126"/>
          <cell r="L126">
            <v>616233.08064249996</v>
          </cell>
          <cell r="N126"/>
        </row>
        <row r="127">
          <cell r="A127" t="str">
            <v>12</v>
          </cell>
          <cell r="F127"/>
          <cell r="G127"/>
          <cell r="H127"/>
          <cell r="J127"/>
          <cell r="K127"/>
          <cell r="L127"/>
          <cell r="N127"/>
        </row>
        <row r="128">
          <cell r="A128" t="str">
            <v>13</v>
          </cell>
          <cell r="B128" t="str">
            <v>392</v>
          </cell>
          <cell r="C128" t="str">
            <v>TRANSP. EQUIP. FULLY DEPR.</v>
          </cell>
          <cell r="F128"/>
          <cell r="G128"/>
          <cell r="H128">
            <v>0</v>
          </cell>
          <cell r="I128" t="str">
            <v>"</v>
          </cell>
          <cell r="J128"/>
          <cell r="K128"/>
          <cell r="L128">
            <v>0</v>
          </cell>
          <cell r="N128"/>
        </row>
        <row r="129">
          <cell r="A129" t="str">
            <v>14</v>
          </cell>
          <cell r="F129"/>
          <cell r="G129"/>
          <cell r="H129"/>
          <cell r="J129"/>
          <cell r="K129"/>
          <cell r="L129"/>
          <cell r="N129"/>
        </row>
        <row r="130">
          <cell r="A130" t="str">
            <v>15</v>
          </cell>
          <cell r="B130" t="str">
            <v>392-1</v>
          </cell>
          <cell r="C130" t="str">
            <v>TRANSPORTATION EQUIPMENT</v>
          </cell>
          <cell r="F130">
            <v>10797.18</v>
          </cell>
          <cell r="G130"/>
          <cell r="H130">
            <v>9161.4682499999999</v>
          </cell>
          <cell r="I130" t="str">
            <v>"</v>
          </cell>
          <cell r="J130"/>
          <cell r="K130"/>
          <cell r="L130">
            <v>19958.648249999998</v>
          </cell>
          <cell r="N130"/>
        </row>
        <row r="131">
          <cell r="A131" t="str">
            <v>16</v>
          </cell>
          <cell r="F131"/>
          <cell r="G131"/>
          <cell r="H131"/>
          <cell r="J131"/>
          <cell r="K131"/>
          <cell r="L131"/>
          <cell r="N131"/>
        </row>
        <row r="132">
          <cell r="A132" t="str">
            <v>17</v>
          </cell>
          <cell r="B132" t="str">
            <v>393</v>
          </cell>
          <cell r="C132" t="str">
            <v>STORES EQUIPMENT</v>
          </cell>
          <cell r="F132"/>
          <cell r="G132"/>
          <cell r="H132">
            <v>0</v>
          </cell>
          <cell r="J132"/>
          <cell r="K132"/>
          <cell r="L132">
            <v>0</v>
          </cell>
          <cell r="N132"/>
        </row>
        <row r="133">
          <cell r="A133" t="str">
            <v>18</v>
          </cell>
          <cell r="F133"/>
          <cell r="G133"/>
          <cell r="H133"/>
          <cell r="J133"/>
          <cell r="K133"/>
          <cell r="L133"/>
          <cell r="N133"/>
        </row>
        <row r="134">
          <cell r="A134" t="str">
            <v>19</v>
          </cell>
          <cell r="B134" t="str">
            <v>394</v>
          </cell>
          <cell r="C134" t="str">
            <v>TOOLS,SHOP &amp; GARAGE EQUIP.</v>
          </cell>
          <cell r="F134">
            <v>-13817.17</v>
          </cell>
          <cell r="G134"/>
          <cell r="H134">
            <v>1871.4384150000001</v>
          </cell>
          <cell r="I134" t="str">
            <v>"</v>
          </cell>
          <cell r="J134"/>
          <cell r="K134"/>
          <cell r="L134">
            <v>-11945.731585</v>
          </cell>
          <cell r="N134"/>
        </row>
        <row r="135">
          <cell r="A135" t="str">
            <v>20</v>
          </cell>
          <cell r="F135"/>
          <cell r="G135"/>
          <cell r="H135"/>
          <cell r="I135" t="str">
            <v/>
          </cell>
          <cell r="J135"/>
          <cell r="K135"/>
          <cell r="L135" t="str">
            <v/>
          </cell>
          <cell r="N135"/>
        </row>
        <row r="136">
          <cell r="A136" t="str">
            <v>21</v>
          </cell>
          <cell r="B136" t="str">
            <v>395</v>
          </cell>
          <cell r="C136" t="str">
            <v>LABORATORY EQUIPMENT</v>
          </cell>
          <cell r="F136"/>
          <cell r="G136"/>
          <cell r="H136">
            <v>0</v>
          </cell>
          <cell r="I136" t="str">
            <v>"</v>
          </cell>
          <cell r="J136"/>
          <cell r="K136"/>
          <cell r="L136">
            <v>0</v>
          </cell>
          <cell r="N136"/>
        </row>
        <row r="137">
          <cell r="A137" t="str">
            <v>22</v>
          </cell>
          <cell r="F137"/>
          <cell r="G137"/>
          <cell r="H137"/>
          <cell r="J137"/>
          <cell r="K137"/>
          <cell r="L137"/>
          <cell r="N137"/>
        </row>
        <row r="138">
          <cell r="A138" t="str">
            <v>23</v>
          </cell>
          <cell r="B138" t="str">
            <v>397</v>
          </cell>
          <cell r="C138" t="str">
            <v>COMMUNICATIONS EQUIPMENT</v>
          </cell>
          <cell r="F138">
            <v>65211.59</v>
          </cell>
          <cell r="G138"/>
          <cell r="H138">
            <v>6127.6149224999999</v>
          </cell>
          <cell r="I138" t="str">
            <v>"</v>
          </cell>
          <cell r="J138"/>
          <cell r="K138"/>
          <cell r="L138">
            <v>71339.204922499994</v>
          </cell>
          <cell r="N138"/>
        </row>
        <row r="139">
          <cell r="A139" t="str">
            <v>24</v>
          </cell>
          <cell r="F139"/>
          <cell r="G139"/>
          <cell r="H139"/>
          <cell r="J139"/>
          <cell r="K139"/>
          <cell r="L139"/>
          <cell r="N139"/>
        </row>
        <row r="140">
          <cell r="A140" t="str">
            <v>25</v>
          </cell>
          <cell r="B140" t="str">
            <v>398</v>
          </cell>
          <cell r="C140" t="str">
            <v>MISCELLANEOUS EQUIPMENT</v>
          </cell>
          <cell r="F140">
            <v>11994.45</v>
          </cell>
          <cell r="G140"/>
          <cell r="H140">
            <v>1628.2607459999999</v>
          </cell>
          <cell r="I140" t="str">
            <v>"</v>
          </cell>
          <cell r="J140"/>
          <cell r="K140"/>
          <cell r="L140">
            <v>13622.710746000001</v>
          </cell>
          <cell r="N140"/>
        </row>
        <row r="141">
          <cell r="A141" t="str">
            <v>26</v>
          </cell>
          <cell r="F141" t="str">
            <v>------------------------</v>
          </cell>
          <cell r="H141" t="str">
            <v>--------------------</v>
          </cell>
          <cell r="J141" t="str">
            <v>----------------------</v>
          </cell>
          <cell r="K141" t="str">
            <v>------------------</v>
          </cell>
          <cell r="L141" t="str">
            <v>-----------------------</v>
          </cell>
          <cell r="N141"/>
        </row>
        <row r="142">
          <cell r="A142" t="str">
            <v>27</v>
          </cell>
          <cell r="F142">
            <v>6725356.2800000003</v>
          </cell>
          <cell r="H142">
            <v>1375781.2621470001</v>
          </cell>
          <cell r="J142">
            <v>0</v>
          </cell>
          <cell r="K142">
            <v>0</v>
          </cell>
          <cell r="L142">
            <v>8101137.5421470003</v>
          </cell>
          <cell r="N142"/>
        </row>
        <row r="143">
          <cell r="A143" t="str">
            <v>28</v>
          </cell>
          <cell r="F143" t="str">
            <v>==============</v>
          </cell>
          <cell r="H143" t="str">
            <v>============</v>
          </cell>
          <cell r="J143" t="str">
            <v>=============</v>
          </cell>
          <cell r="K143" t="str">
            <v>=============</v>
          </cell>
          <cell r="L143" t="str">
            <v>==============</v>
          </cell>
          <cell r="N143"/>
        </row>
        <row r="144">
          <cell r="A144" t="str">
            <v>29</v>
          </cell>
          <cell r="F144"/>
          <cell r="L144"/>
          <cell r="N144"/>
        </row>
        <row r="145">
          <cell r="A145" t="str">
            <v>30</v>
          </cell>
          <cell r="N145"/>
        </row>
        <row r="146">
          <cell r="A146" t="str">
            <v>31</v>
          </cell>
          <cell r="D146" t="str">
            <v>GRAND TOTALS</v>
          </cell>
          <cell r="E146"/>
          <cell r="F146">
            <v>89914770.489999995</v>
          </cell>
          <cell r="H146">
            <v>6603389.5293934504</v>
          </cell>
          <cell r="I146"/>
          <cell r="L146">
            <v>95480488.602146998</v>
          </cell>
          <cell r="N146"/>
        </row>
        <row r="147">
          <cell r="A147" t="str">
            <v>32</v>
          </cell>
          <cell r="I147"/>
          <cell r="N147"/>
        </row>
        <row r="148">
          <cell r="A148" t="str">
            <v>33</v>
          </cell>
          <cell r="I148"/>
          <cell r="N148"/>
        </row>
        <row r="149">
          <cell r="A149" t="str">
            <v>34</v>
          </cell>
          <cell r="I149"/>
          <cell r="N149"/>
        </row>
        <row r="150">
          <cell r="A150"/>
          <cell r="N150"/>
        </row>
        <row r="151">
          <cell r="A151"/>
          <cell r="N151"/>
        </row>
      </sheetData>
      <sheetData sheetId="20">
        <row r="1">
          <cell r="A1"/>
        </row>
        <row r="2">
          <cell r="D2"/>
          <cell r="E2" t="str">
            <v>AQUA OHIO, INC</v>
          </cell>
          <cell r="F2"/>
        </row>
        <row r="3">
          <cell r="D3"/>
          <cell r="E3" t="str">
            <v>PUCO REGULATED WATER DIVISIONS</v>
          </cell>
          <cell r="F3"/>
          <cell r="L3"/>
        </row>
        <row r="4">
          <cell r="D4"/>
          <cell r="E4" t="str">
            <v>CASE NO. 16-0907-WW-AIR</v>
          </cell>
          <cell r="F4"/>
        </row>
        <row r="5">
          <cell r="D5"/>
          <cell r="E5" t="str">
            <v>DEPRECIATION RESERVE</v>
          </cell>
          <cell r="F5"/>
        </row>
        <row r="6">
          <cell r="E6" t="str">
            <v>AS OF DECEMBER 31, 2016</v>
          </cell>
          <cell r="F6"/>
          <cell r="L6" t="str">
            <v>WPB-3a1</v>
          </cell>
        </row>
        <row r="7">
          <cell r="L7" t="str">
            <v>Page 1 of 3</v>
          </cell>
        </row>
        <row r="8">
          <cell r="A8"/>
        </row>
        <row r="9">
          <cell r="A9" t="str">
            <v>_</v>
          </cell>
          <cell r="B9" t="str">
            <v>_</v>
          </cell>
          <cell r="C9" t="str">
            <v>_</v>
          </cell>
          <cell r="D9" t="str">
            <v>_</v>
          </cell>
          <cell r="E9" t="str">
            <v>_</v>
          </cell>
          <cell r="F9"/>
          <cell r="G9" t="str">
            <v>_</v>
          </cell>
          <cell r="H9" t="str">
            <v>_</v>
          </cell>
          <cell r="I9" t="str">
            <v>_</v>
          </cell>
          <cell r="J9" t="str">
            <v>_</v>
          </cell>
          <cell r="K9" t="str">
            <v>_</v>
          </cell>
          <cell r="L9" t="str">
            <v>_</v>
          </cell>
        </row>
        <row r="10">
          <cell r="F10" t="str">
            <v>PLANT IN</v>
          </cell>
          <cell r="G10" t="str">
            <v>PROJECTED PLANT</v>
          </cell>
          <cell r="H10" t="str">
            <v>PLANT IN</v>
          </cell>
          <cell r="I10" t="str">
            <v>CURRENT</v>
          </cell>
          <cell r="J10" t="str">
            <v>ANNUAL</v>
          </cell>
          <cell r="K10" t="str">
            <v>REFERENCE</v>
          </cell>
          <cell r="L10" t="str">
            <v>9/12 OF COL.</v>
          </cell>
        </row>
        <row r="11">
          <cell r="A11" t="str">
            <v>LINE</v>
          </cell>
          <cell r="B11" t="str">
            <v>ACCOUNT</v>
          </cell>
          <cell r="C11" t="str">
            <v>DESCRIPTION</v>
          </cell>
          <cell r="F11" t="str">
            <v>SERVICE</v>
          </cell>
          <cell r="G11" t="str">
            <v>IN SERVICE</v>
          </cell>
          <cell r="H11" t="str">
            <v>SERVICE</v>
          </cell>
          <cell r="I11" t="str">
            <v>ACCRUAL</v>
          </cell>
          <cell r="J11" t="str">
            <v>DEPRECIATION</v>
          </cell>
          <cell r="L11" t="str">
            <v>(E) FOR April -</v>
          </cell>
        </row>
        <row r="12">
          <cell r="A12" t="str">
            <v>NO.</v>
          </cell>
          <cell r="F12" t="str">
            <v>@ 3/31/2016</v>
          </cell>
          <cell r="G12" t="str">
            <v>April - Dec  '16</v>
          </cell>
          <cell r="H12" t="str">
            <v>@ 12/31/2016</v>
          </cell>
          <cell r="I12" t="str">
            <v>RATES</v>
          </cell>
          <cell r="J12" t="str">
            <v>EXPENSE</v>
          </cell>
          <cell r="L12" t="str">
            <v>Dec 2016 DEPR.</v>
          </cell>
        </row>
        <row r="13">
          <cell r="A13" t="str">
            <v>_</v>
          </cell>
          <cell r="B13" t="str">
            <v>_</v>
          </cell>
          <cell r="C13" t="str">
            <v>_</v>
          </cell>
          <cell r="D13" t="str">
            <v>_</v>
          </cell>
          <cell r="E13" t="str">
            <v>_</v>
          </cell>
          <cell r="F13" t="str">
            <v>_</v>
          </cell>
          <cell r="G13" t="str">
            <v>_</v>
          </cell>
          <cell r="H13" t="str">
            <v>_</v>
          </cell>
          <cell r="I13" t="str">
            <v>_</v>
          </cell>
          <cell r="J13" t="str">
            <v>_</v>
          </cell>
          <cell r="K13" t="str">
            <v>_</v>
          </cell>
          <cell r="L13">
            <v>0.75</v>
          </cell>
        </row>
        <row r="14">
          <cell r="A14">
            <v>1</v>
          </cell>
          <cell r="F14" t="str">
            <v>(A)</v>
          </cell>
          <cell r="G14" t="str">
            <v>(B)</v>
          </cell>
          <cell r="H14" t="str">
            <v>(C)</v>
          </cell>
          <cell r="I14" t="str">
            <v>(D)</v>
          </cell>
          <cell r="J14" t="str">
            <v>(E)</v>
          </cell>
          <cell r="L14" t="str">
            <v>(WPB-3a)</v>
          </cell>
        </row>
        <row r="15">
          <cell r="A15">
            <v>2</v>
          </cell>
          <cell r="B15">
            <v>301</v>
          </cell>
          <cell r="C15" t="str">
            <v>ORGANIZATION</v>
          </cell>
          <cell r="D15"/>
          <cell r="E15"/>
          <cell r="F15"/>
          <cell r="G15"/>
          <cell r="H15"/>
          <cell r="I15"/>
          <cell r="J15"/>
          <cell r="K15"/>
          <cell r="L15"/>
        </row>
        <row r="16">
          <cell r="A16">
            <v>3</v>
          </cell>
          <cell r="B16"/>
          <cell r="C16"/>
          <cell r="D16" t="str">
            <v>Prior American</v>
          </cell>
          <cell r="E16"/>
          <cell r="F16">
            <v>127953.64</v>
          </cell>
          <cell r="G16">
            <v>0</v>
          </cell>
          <cell r="H16">
            <v>127953.64</v>
          </cell>
          <cell r="I16" t="str">
            <v>Various</v>
          </cell>
          <cell r="J16">
            <v>0</v>
          </cell>
          <cell r="K16" t="str">
            <v>ACTUALS</v>
          </cell>
          <cell r="L16">
            <v>0</v>
          </cell>
        </row>
        <row r="17">
          <cell r="A17">
            <v>4</v>
          </cell>
          <cell r="B17"/>
          <cell r="C17"/>
          <cell r="D17" t="str">
            <v>Mohawk</v>
          </cell>
          <cell r="E17"/>
          <cell r="F17">
            <v>1298.25</v>
          </cell>
          <cell r="G17">
            <v>0</v>
          </cell>
          <cell r="H17">
            <v>1298.25</v>
          </cell>
          <cell r="I17" t="str">
            <v>Various</v>
          </cell>
          <cell r="J17">
            <v>649.20000000000005</v>
          </cell>
          <cell r="K17" t="str">
            <v>ACTUALS</v>
          </cell>
          <cell r="L17">
            <v>486.9</v>
          </cell>
        </row>
        <row r="18">
          <cell r="A18">
            <v>5</v>
          </cell>
          <cell r="B18">
            <v>302</v>
          </cell>
          <cell r="C18" t="str">
            <v>FRANCHISES AND CONSENTS</v>
          </cell>
          <cell r="D18"/>
          <cell r="E18"/>
          <cell r="F18"/>
          <cell r="G18"/>
          <cell r="H18"/>
          <cell r="I18"/>
          <cell r="J18"/>
          <cell r="K18"/>
          <cell r="L18"/>
        </row>
        <row r="19">
          <cell r="A19">
            <v>6</v>
          </cell>
          <cell r="B19"/>
          <cell r="C19"/>
          <cell r="D19" t="str">
            <v>Prior American</v>
          </cell>
          <cell r="E19"/>
          <cell r="F19">
            <v>11179.59</v>
          </cell>
          <cell r="G19">
            <v>0</v>
          </cell>
          <cell r="H19">
            <v>11179.59</v>
          </cell>
          <cell r="I19" t="str">
            <v>Various</v>
          </cell>
          <cell r="J19">
            <v>0</v>
          </cell>
          <cell r="K19" t="str">
            <v>ACTUALS</v>
          </cell>
          <cell r="L19">
            <v>0</v>
          </cell>
        </row>
        <row r="20">
          <cell r="A20">
            <v>7</v>
          </cell>
          <cell r="B20">
            <v>303</v>
          </cell>
          <cell r="C20" t="str">
            <v>MISC. INTANGIBLE PLANT</v>
          </cell>
          <cell r="D20"/>
          <cell r="E20"/>
          <cell r="F20"/>
          <cell r="G20">
            <v>0</v>
          </cell>
          <cell r="H20"/>
          <cell r="I20"/>
          <cell r="J20"/>
          <cell r="K20"/>
          <cell r="L20"/>
        </row>
        <row r="21">
          <cell r="A21">
            <v>8</v>
          </cell>
          <cell r="B21"/>
          <cell r="C21"/>
          <cell r="D21" t="str">
            <v>Lake/Masury</v>
          </cell>
          <cell r="E21"/>
          <cell r="F21">
            <v>121764.14</v>
          </cell>
          <cell r="G21">
            <v>0</v>
          </cell>
          <cell r="H21">
            <v>121764.14</v>
          </cell>
          <cell r="I21" t="str">
            <v>Various</v>
          </cell>
          <cell r="J21">
            <v>8515.92</v>
          </cell>
          <cell r="K21" t="str">
            <v>ACTUALS</v>
          </cell>
          <cell r="L21">
            <v>6386.94</v>
          </cell>
        </row>
        <row r="22">
          <cell r="A22">
            <v>9</v>
          </cell>
          <cell r="B22"/>
          <cell r="C22"/>
          <cell r="D22" t="str">
            <v>Prior American</v>
          </cell>
          <cell r="E22"/>
          <cell r="F22">
            <v>583703.65</v>
          </cell>
          <cell r="G22">
            <v>0</v>
          </cell>
          <cell r="H22">
            <v>583703.65</v>
          </cell>
          <cell r="I22" t="str">
            <v>Various</v>
          </cell>
          <cell r="J22">
            <v>54772.56</v>
          </cell>
          <cell r="K22" t="str">
            <v>ACTUALS</v>
          </cell>
          <cell r="L22">
            <v>41079.42</v>
          </cell>
        </row>
        <row r="23">
          <cell r="A23">
            <v>10</v>
          </cell>
          <cell r="B23">
            <v>310</v>
          </cell>
          <cell r="C23" t="str">
            <v>LAND &amp; LAND RIGHTS - SOS</v>
          </cell>
          <cell r="D23"/>
          <cell r="E23"/>
          <cell r="F23"/>
          <cell r="G23"/>
          <cell r="H23"/>
          <cell r="I23"/>
          <cell r="J23"/>
          <cell r="K23"/>
          <cell r="L23"/>
        </row>
        <row r="24">
          <cell r="A24">
            <v>11</v>
          </cell>
          <cell r="B24"/>
          <cell r="C24"/>
          <cell r="D24" t="str">
            <v>Lake/Masury</v>
          </cell>
          <cell r="E24"/>
          <cell r="F24">
            <v>378122</v>
          </cell>
          <cell r="G24">
            <v>0</v>
          </cell>
          <cell r="H24">
            <v>378122</v>
          </cell>
          <cell r="I24">
            <v>0</v>
          </cell>
          <cell r="J24">
            <v>0</v>
          </cell>
          <cell r="K24"/>
          <cell r="L24">
            <v>0</v>
          </cell>
        </row>
        <row r="25">
          <cell r="A25">
            <v>12</v>
          </cell>
          <cell r="B25"/>
          <cell r="C25"/>
          <cell r="D25" t="str">
            <v>Prior American</v>
          </cell>
          <cell r="E25"/>
          <cell r="F25">
            <v>382003.43</v>
          </cell>
          <cell r="G25">
            <v>0</v>
          </cell>
          <cell r="H25">
            <v>382003.43</v>
          </cell>
          <cell r="I25">
            <v>0</v>
          </cell>
          <cell r="J25">
            <v>0</v>
          </cell>
          <cell r="K25"/>
          <cell r="L25">
            <v>0</v>
          </cell>
        </row>
        <row r="26">
          <cell r="A26">
            <v>13</v>
          </cell>
          <cell r="B26"/>
          <cell r="C26"/>
          <cell r="D26" t="str">
            <v>Mohawk</v>
          </cell>
          <cell r="E26"/>
          <cell r="F26">
            <v>594834.54</v>
          </cell>
          <cell r="G26">
            <v>0</v>
          </cell>
          <cell r="H26">
            <v>594834.54</v>
          </cell>
          <cell r="I26">
            <v>0</v>
          </cell>
          <cell r="J26">
            <v>0</v>
          </cell>
          <cell r="K26"/>
          <cell r="L26">
            <v>0</v>
          </cell>
        </row>
        <row r="27">
          <cell r="A27">
            <v>14</v>
          </cell>
          <cell r="B27"/>
          <cell r="C27"/>
          <cell r="D27" t="str">
            <v>Tomahawk</v>
          </cell>
          <cell r="E27"/>
          <cell r="F27">
            <v>3500</v>
          </cell>
          <cell r="G27">
            <v>0</v>
          </cell>
          <cell r="H27">
            <v>3500</v>
          </cell>
          <cell r="I27">
            <v>0</v>
          </cell>
          <cell r="J27">
            <v>0</v>
          </cell>
          <cell r="K27"/>
          <cell r="L27">
            <v>0</v>
          </cell>
        </row>
        <row r="28">
          <cell r="A28">
            <v>15</v>
          </cell>
          <cell r="B28">
            <v>311</v>
          </cell>
          <cell r="C28" t="str">
            <v>STRUCTURES AND IMPROVE.</v>
          </cell>
          <cell r="F28"/>
          <cell r="G28"/>
          <cell r="H28"/>
          <cell r="I28"/>
          <cell r="J28"/>
          <cell r="L28"/>
        </row>
        <row r="29">
          <cell r="A29">
            <v>16</v>
          </cell>
          <cell r="B29"/>
          <cell r="C29"/>
          <cell r="D29" t="str">
            <v>Lake/Masury</v>
          </cell>
          <cell r="F29">
            <v>22078.69</v>
          </cell>
          <cell r="G29"/>
          <cell r="H29">
            <v>22078.69</v>
          </cell>
          <cell r="I29">
            <v>0.03</v>
          </cell>
          <cell r="J29">
            <v>662.36069999999995</v>
          </cell>
          <cell r="L29">
            <v>496.77052500000002</v>
          </cell>
        </row>
        <row r="30">
          <cell r="A30">
            <v>17</v>
          </cell>
          <cell r="B30"/>
          <cell r="C30"/>
          <cell r="D30" t="str">
            <v>Prior American</v>
          </cell>
          <cell r="F30">
            <v>1408991.8</v>
          </cell>
          <cell r="G30"/>
          <cell r="H30">
            <v>1408991.8</v>
          </cell>
          <cell r="I30">
            <v>2.63E-2</v>
          </cell>
          <cell r="J30">
            <v>37056.484340000003</v>
          </cell>
          <cell r="L30">
            <v>27792.363255</v>
          </cell>
        </row>
        <row r="31">
          <cell r="A31">
            <v>18</v>
          </cell>
          <cell r="B31"/>
          <cell r="C31"/>
          <cell r="D31" t="str">
            <v>Mohawk</v>
          </cell>
          <cell r="F31">
            <v>4558.21</v>
          </cell>
          <cell r="G31"/>
          <cell r="H31">
            <v>4558.21</v>
          </cell>
          <cell r="I31">
            <v>0.02</v>
          </cell>
          <cell r="J31">
            <v>91.164199999999994</v>
          </cell>
          <cell r="L31">
            <v>68.373149999999995</v>
          </cell>
        </row>
        <row r="32">
          <cell r="A32">
            <v>19</v>
          </cell>
          <cell r="B32">
            <v>312</v>
          </cell>
          <cell r="C32" t="str">
            <v>COLLECTING AND IMPOUND. RES.</v>
          </cell>
          <cell r="F32"/>
          <cell r="G32"/>
          <cell r="H32"/>
          <cell r="I32"/>
          <cell r="J32"/>
          <cell r="L32"/>
        </row>
        <row r="33">
          <cell r="A33">
            <v>20</v>
          </cell>
          <cell r="B33"/>
          <cell r="C33"/>
          <cell r="D33" t="str">
            <v>Prior American</v>
          </cell>
          <cell r="F33">
            <v>23054.33</v>
          </cell>
          <cell r="G33">
            <v>0</v>
          </cell>
          <cell r="H33">
            <v>23054.33</v>
          </cell>
          <cell r="I33"/>
          <cell r="J33">
            <v>0</v>
          </cell>
          <cell r="L33">
            <v>0</v>
          </cell>
        </row>
        <row r="34">
          <cell r="A34">
            <v>21</v>
          </cell>
          <cell r="B34">
            <v>313</v>
          </cell>
          <cell r="C34" t="str">
            <v>LAKE,RIVER &amp; OTHER INTAKES</v>
          </cell>
          <cell r="F34"/>
          <cell r="G34"/>
          <cell r="H34"/>
          <cell r="I34"/>
          <cell r="J34"/>
          <cell r="L34"/>
        </row>
        <row r="35">
          <cell r="A35">
            <v>22</v>
          </cell>
          <cell r="B35"/>
          <cell r="C35"/>
          <cell r="D35" t="str">
            <v>Lake/Masury</v>
          </cell>
          <cell r="F35">
            <v>1442070.5</v>
          </cell>
          <cell r="G35">
            <v>0</v>
          </cell>
          <cell r="H35">
            <v>1442070.5</v>
          </cell>
          <cell r="I35">
            <v>2.4899999999999999E-2</v>
          </cell>
          <cell r="J35">
            <v>35907.55545</v>
          </cell>
          <cell r="L35">
            <v>26930.6665875</v>
          </cell>
        </row>
        <row r="36">
          <cell r="A36">
            <v>23</v>
          </cell>
          <cell r="B36"/>
          <cell r="C36"/>
          <cell r="D36" t="str">
            <v>Prior American</v>
          </cell>
          <cell r="F36">
            <v>1506153.68</v>
          </cell>
          <cell r="G36">
            <v>0</v>
          </cell>
          <cell r="H36">
            <v>1506153.68</v>
          </cell>
          <cell r="I36">
            <v>3.6999999999999998E-2</v>
          </cell>
          <cell r="J36">
            <v>55727.686159999997</v>
          </cell>
          <cell r="L36">
            <v>41795.764620000002</v>
          </cell>
        </row>
        <row r="37">
          <cell r="A37">
            <v>24</v>
          </cell>
          <cell r="B37">
            <v>314</v>
          </cell>
          <cell r="C37" t="str">
            <v>WELLS AND SRINGS</v>
          </cell>
          <cell r="F37"/>
          <cell r="G37"/>
          <cell r="H37"/>
          <cell r="I37"/>
          <cell r="J37"/>
          <cell r="K37"/>
          <cell r="L37"/>
        </row>
        <row r="38">
          <cell r="A38">
            <v>25</v>
          </cell>
          <cell r="B38"/>
          <cell r="C38"/>
          <cell r="D38" t="str">
            <v>Lake/Masury</v>
          </cell>
          <cell r="F38">
            <v>79703.39</v>
          </cell>
          <cell r="G38"/>
          <cell r="H38">
            <v>79703.39</v>
          </cell>
          <cell r="I38">
            <v>0.04</v>
          </cell>
          <cell r="J38">
            <v>3188.1356000000001</v>
          </cell>
          <cell r="K38"/>
          <cell r="L38">
            <v>2391.1017000000002</v>
          </cell>
        </row>
        <row r="39">
          <cell r="A39">
            <v>26</v>
          </cell>
          <cell r="B39"/>
          <cell r="C39"/>
          <cell r="D39" t="str">
            <v>Prior American</v>
          </cell>
          <cell r="F39">
            <v>1945770</v>
          </cell>
          <cell r="G39">
            <v>67500</v>
          </cell>
          <cell r="H39">
            <v>2013270</v>
          </cell>
          <cell r="I39">
            <v>2.6599999999999999E-2</v>
          </cell>
          <cell r="J39">
            <v>53552.982000000004</v>
          </cell>
          <cell r="K39"/>
          <cell r="L39">
            <v>40164.736499999999</v>
          </cell>
        </row>
        <row r="40">
          <cell r="A40">
            <v>27</v>
          </cell>
          <cell r="B40"/>
          <cell r="C40"/>
          <cell r="D40" t="str">
            <v>Mohawk</v>
          </cell>
          <cell r="F40">
            <v>171499.19</v>
          </cell>
          <cell r="G40"/>
          <cell r="H40">
            <v>171499.19</v>
          </cell>
          <cell r="I40">
            <v>2.2200000000000001E-2</v>
          </cell>
          <cell r="J40">
            <v>3807.2820179999999</v>
          </cell>
          <cell r="K40"/>
          <cell r="L40">
            <v>2855.4615134999999</v>
          </cell>
        </row>
        <row r="41">
          <cell r="A41">
            <v>28</v>
          </cell>
          <cell r="B41"/>
          <cell r="C41"/>
          <cell r="D41" t="str">
            <v>Tomahawk</v>
          </cell>
          <cell r="F41">
            <v>27226</v>
          </cell>
          <cell r="G41"/>
          <cell r="H41">
            <v>27226</v>
          </cell>
          <cell r="I41">
            <v>2.2200000000000001E-2</v>
          </cell>
          <cell r="J41">
            <v>604.41719999999998</v>
          </cell>
          <cell r="K41"/>
          <cell r="L41">
            <v>453.31290000000001</v>
          </cell>
        </row>
        <row r="42">
          <cell r="A42">
            <v>29</v>
          </cell>
          <cell r="B42">
            <v>315</v>
          </cell>
          <cell r="C42" t="str">
            <v>INFILT. GALLERIES &amp; TUNNELS</v>
          </cell>
          <cell r="F42"/>
          <cell r="G42"/>
          <cell r="H42"/>
          <cell r="I42"/>
          <cell r="J42"/>
          <cell r="L42"/>
        </row>
        <row r="43">
          <cell r="A43">
            <v>30</v>
          </cell>
          <cell r="B43"/>
          <cell r="C43"/>
          <cell r="D43" t="str">
            <v>Prior American</v>
          </cell>
          <cell r="F43">
            <v>24409.47</v>
          </cell>
          <cell r="G43">
            <v>0</v>
          </cell>
          <cell r="H43">
            <v>24409.47</v>
          </cell>
          <cell r="I43">
            <v>1.67E-2</v>
          </cell>
          <cell r="J43">
            <v>407.638149</v>
          </cell>
          <cell r="L43">
            <v>305.72861175000003</v>
          </cell>
        </row>
        <row r="44">
          <cell r="A44">
            <v>31</v>
          </cell>
          <cell r="B44">
            <v>316</v>
          </cell>
          <cell r="C44" t="str">
            <v>SUPPLY MAINS</v>
          </cell>
          <cell r="F44"/>
          <cell r="G44"/>
          <cell r="H44"/>
          <cell r="I44"/>
          <cell r="J44"/>
          <cell r="L44"/>
        </row>
        <row r="45">
          <cell r="A45">
            <v>32</v>
          </cell>
          <cell r="B45"/>
          <cell r="C45"/>
          <cell r="D45" t="str">
            <v>Lake/Masury</v>
          </cell>
          <cell r="F45">
            <v>147703.03</v>
          </cell>
          <cell r="G45">
            <v>0</v>
          </cell>
          <cell r="H45">
            <v>147703.03</v>
          </cell>
          <cell r="I45">
            <v>1.4999999999999999E-2</v>
          </cell>
          <cell r="J45">
            <v>2215.5454500000001</v>
          </cell>
          <cell r="L45">
            <v>1661.6590874999999</v>
          </cell>
        </row>
        <row r="46">
          <cell r="A46">
            <v>33</v>
          </cell>
          <cell r="B46"/>
          <cell r="C46"/>
          <cell r="D46" t="str">
            <v>Prior American</v>
          </cell>
          <cell r="F46">
            <v>454582.6</v>
          </cell>
          <cell r="G46">
            <v>0</v>
          </cell>
          <cell r="H46">
            <v>454582.6</v>
          </cell>
          <cell r="I46">
            <v>1.5699999999999999E-2</v>
          </cell>
          <cell r="J46">
            <v>7136.9468200000001</v>
          </cell>
          <cell r="L46">
            <v>5352.7101149999999</v>
          </cell>
        </row>
        <row r="47">
          <cell r="A47">
            <v>34</v>
          </cell>
          <cell r="B47">
            <v>320</v>
          </cell>
          <cell r="C47" t="str">
            <v>LAND &amp; LAND RIGHTS - PUMPING</v>
          </cell>
          <cell r="F47"/>
          <cell r="G47"/>
          <cell r="H47"/>
          <cell r="I47"/>
          <cell r="J47"/>
          <cell r="L47"/>
        </row>
        <row r="48">
          <cell r="A48">
            <v>35</v>
          </cell>
          <cell r="B48"/>
          <cell r="C48"/>
          <cell r="D48" t="str">
            <v>Lake/Masury</v>
          </cell>
          <cell r="F48">
            <v>4893.66</v>
          </cell>
          <cell r="G48">
            <v>0</v>
          </cell>
          <cell r="H48">
            <v>4893.66</v>
          </cell>
          <cell r="I48">
            <v>0</v>
          </cell>
          <cell r="J48">
            <v>0</v>
          </cell>
          <cell r="L48">
            <v>0</v>
          </cell>
        </row>
        <row r="49">
          <cell r="A49">
            <v>36</v>
          </cell>
          <cell r="B49"/>
          <cell r="C49"/>
          <cell r="D49" t="str">
            <v>Prior American</v>
          </cell>
          <cell r="F49">
            <v>52690.17</v>
          </cell>
          <cell r="G49">
            <v>0</v>
          </cell>
          <cell r="H49">
            <v>52690.17</v>
          </cell>
          <cell r="I49">
            <v>0</v>
          </cell>
          <cell r="J49">
            <v>0</v>
          </cell>
          <cell r="L49">
            <v>0</v>
          </cell>
        </row>
        <row r="50">
          <cell r="A50">
            <v>37</v>
          </cell>
          <cell r="B50"/>
          <cell r="C50"/>
          <cell r="D50" t="str">
            <v>Mohawk</v>
          </cell>
          <cell r="F50">
            <v>760</v>
          </cell>
          <cell r="G50">
            <v>0</v>
          </cell>
          <cell r="H50">
            <v>760</v>
          </cell>
          <cell r="I50">
            <v>0</v>
          </cell>
          <cell r="J50">
            <v>0</v>
          </cell>
          <cell r="L50">
            <v>0</v>
          </cell>
        </row>
        <row r="51">
          <cell r="A51">
            <v>38</v>
          </cell>
          <cell r="B51">
            <v>321</v>
          </cell>
          <cell r="C51" t="str">
            <v>STRUCTURES AND IMPROVE.</v>
          </cell>
          <cell r="F51"/>
          <cell r="G51"/>
          <cell r="H51"/>
          <cell r="I51"/>
          <cell r="J51"/>
          <cell r="L51"/>
        </row>
        <row r="52">
          <cell r="A52">
            <v>39</v>
          </cell>
          <cell r="B52"/>
          <cell r="C52"/>
          <cell r="D52" t="str">
            <v>Lake/Masury</v>
          </cell>
          <cell r="F52">
            <v>733227.09</v>
          </cell>
          <cell r="G52">
            <v>72000.899999999994</v>
          </cell>
          <cell r="H52">
            <v>805227.99</v>
          </cell>
          <cell r="I52">
            <v>2.18E-2</v>
          </cell>
          <cell r="J52">
            <v>17553.970182000001</v>
          </cell>
          <cell r="L52">
            <v>13165.4776365</v>
          </cell>
        </row>
        <row r="53">
          <cell r="A53">
            <v>40</v>
          </cell>
          <cell r="B53"/>
          <cell r="C53"/>
          <cell r="D53" t="str">
            <v>Prior American</v>
          </cell>
          <cell r="F53">
            <v>1712343.09</v>
          </cell>
          <cell r="G53">
            <v>229695.76</v>
          </cell>
          <cell r="H53">
            <v>1942038.85</v>
          </cell>
          <cell r="I53">
            <v>0.04</v>
          </cell>
          <cell r="J53">
            <v>77681.554000000004</v>
          </cell>
          <cell r="L53">
            <v>58261.165500000003</v>
          </cell>
        </row>
        <row r="54">
          <cell r="A54">
            <v>41</v>
          </cell>
          <cell r="B54"/>
          <cell r="C54"/>
          <cell r="D54" t="str">
            <v>Mohawk</v>
          </cell>
          <cell r="F54">
            <v>121796.08</v>
          </cell>
          <cell r="G54">
            <v>0</v>
          </cell>
          <cell r="H54">
            <v>121796.08</v>
          </cell>
          <cell r="I54">
            <v>0.02</v>
          </cell>
          <cell r="J54">
            <v>2435.9216000000001</v>
          </cell>
          <cell r="L54">
            <v>1826.9412</v>
          </cell>
        </row>
        <row r="55">
          <cell r="A55">
            <v>42</v>
          </cell>
          <cell r="B55">
            <v>323</v>
          </cell>
          <cell r="C55" t="str">
            <v>OTHER POWER PRODUCTION EQUIP.</v>
          </cell>
          <cell r="F55"/>
          <cell r="G55"/>
          <cell r="H55"/>
          <cell r="I55"/>
          <cell r="J55"/>
          <cell r="L55"/>
        </row>
        <row r="56">
          <cell r="A56">
            <v>43</v>
          </cell>
          <cell r="B56"/>
          <cell r="C56"/>
          <cell r="D56" t="str">
            <v>Lake/Masury</v>
          </cell>
          <cell r="F56">
            <v>561485.78</v>
          </cell>
          <cell r="G56">
            <v>0</v>
          </cell>
          <cell r="H56">
            <v>561485.78</v>
          </cell>
          <cell r="I56">
            <v>3.5000000000000003E-2</v>
          </cell>
          <cell r="J56">
            <v>19652.0023</v>
          </cell>
          <cell r="L56">
            <v>14739.001725</v>
          </cell>
        </row>
        <row r="57">
          <cell r="A57">
            <v>44</v>
          </cell>
          <cell r="B57"/>
          <cell r="C57"/>
          <cell r="D57" t="str">
            <v>Prior American</v>
          </cell>
          <cell r="F57">
            <v>3618112.95</v>
          </cell>
          <cell r="G57">
            <v>0</v>
          </cell>
          <cell r="H57">
            <v>3618112.95</v>
          </cell>
          <cell r="I57">
            <v>2.8799999999999999E-2</v>
          </cell>
          <cell r="J57">
            <v>104201.65296000001</v>
          </cell>
          <cell r="L57">
            <v>78151.239719999998</v>
          </cell>
        </row>
        <row r="58">
          <cell r="A58">
            <v>45</v>
          </cell>
          <cell r="B58">
            <v>325</v>
          </cell>
          <cell r="C58" t="str">
            <v>ELECTRIC PUMPING EQIUPMENT</v>
          </cell>
          <cell r="D58"/>
          <cell r="E58"/>
          <cell r="F58"/>
          <cell r="G58"/>
          <cell r="H58"/>
          <cell r="I58"/>
          <cell r="J58"/>
          <cell r="L58"/>
        </row>
        <row r="59">
          <cell r="A59">
            <v>46</v>
          </cell>
          <cell r="B59"/>
          <cell r="C59"/>
          <cell r="D59" t="str">
            <v>Lake/Masury</v>
          </cell>
          <cell r="E59"/>
          <cell r="F59">
            <v>3538193.7</v>
          </cell>
          <cell r="G59">
            <v>117000</v>
          </cell>
          <cell r="H59">
            <v>3655193.7</v>
          </cell>
          <cell r="I59">
            <v>2.8400000000000002E-2</v>
          </cell>
          <cell r="J59">
            <v>103807.50108</v>
          </cell>
          <cell r="L59">
            <v>77855.625809999998</v>
          </cell>
        </row>
        <row r="60">
          <cell r="A60">
            <v>47</v>
          </cell>
          <cell r="B60"/>
          <cell r="C60"/>
          <cell r="D60" t="str">
            <v>Prior American</v>
          </cell>
          <cell r="E60"/>
          <cell r="F60">
            <v>7056183.21</v>
          </cell>
          <cell r="G60"/>
          <cell r="H60">
            <v>7056183.21</v>
          </cell>
          <cell r="I60">
            <v>3.0300000000000001E-2</v>
          </cell>
          <cell r="J60">
            <v>213802.35126299999</v>
          </cell>
          <cell r="L60">
            <v>160351.76344725001</v>
          </cell>
        </row>
        <row r="61">
          <cell r="A61">
            <v>48</v>
          </cell>
          <cell r="B61"/>
          <cell r="C61"/>
          <cell r="D61" t="str">
            <v>Mohawk</v>
          </cell>
          <cell r="E61"/>
          <cell r="F61">
            <v>59419.7</v>
          </cell>
          <cell r="G61"/>
          <cell r="H61">
            <v>59419.7</v>
          </cell>
          <cell r="I61">
            <v>3.3300000000000003E-2</v>
          </cell>
          <cell r="J61">
            <v>1978.6760099999999</v>
          </cell>
          <cell r="L61">
            <v>1484.0070075000001</v>
          </cell>
        </row>
        <row r="62">
          <cell r="A62">
            <v>49</v>
          </cell>
          <cell r="B62"/>
          <cell r="C62"/>
          <cell r="D62" t="str">
            <v>Tomahawk</v>
          </cell>
          <cell r="F62">
            <v>14784.01</v>
          </cell>
          <cell r="G62"/>
          <cell r="H62">
            <v>14784.01</v>
          </cell>
          <cell r="I62">
            <v>2.5000000000000001E-2</v>
          </cell>
          <cell r="J62">
            <v>369.60025000000002</v>
          </cell>
          <cell r="L62">
            <v>277.20018750000003</v>
          </cell>
        </row>
        <row r="63">
          <cell r="A63">
            <v>50</v>
          </cell>
          <cell r="B63">
            <v>326</v>
          </cell>
          <cell r="C63" t="str">
            <v>DIESEL PUMPING EQUIPMENT</v>
          </cell>
          <cell r="F63"/>
          <cell r="G63"/>
          <cell r="H63"/>
          <cell r="I63"/>
          <cell r="J63"/>
          <cell r="L63"/>
        </row>
        <row r="64">
          <cell r="A64">
            <v>51</v>
          </cell>
          <cell r="B64"/>
          <cell r="C64"/>
          <cell r="D64" t="str">
            <v>Prior American</v>
          </cell>
          <cell r="F64">
            <v>79391.199999999997</v>
          </cell>
          <cell r="G64">
            <v>0</v>
          </cell>
          <cell r="H64">
            <v>79391.199999999997</v>
          </cell>
          <cell r="I64">
            <v>3.2899999999999999E-2</v>
          </cell>
          <cell r="J64">
            <v>2611.97048</v>
          </cell>
          <cell r="L64">
            <v>1958.97786</v>
          </cell>
        </row>
        <row r="65">
          <cell r="A65">
            <v>52</v>
          </cell>
          <cell r="B65">
            <v>327</v>
          </cell>
          <cell r="C65" t="str">
            <v>HYDRAULIC PUMPING EQUIPMENT</v>
          </cell>
          <cell r="F65"/>
          <cell r="G65"/>
          <cell r="H65"/>
          <cell r="I65"/>
          <cell r="J65"/>
          <cell r="L65"/>
        </row>
        <row r="66">
          <cell r="A66">
            <v>53</v>
          </cell>
          <cell r="B66"/>
          <cell r="C66"/>
          <cell r="D66" t="str">
            <v>Prior American</v>
          </cell>
          <cell r="F66">
            <v>276329.37</v>
          </cell>
          <cell r="G66">
            <v>0</v>
          </cell>
          <cell r="H66">
            <v>276329.37</v>
          </cell>
          <cell r="I66">
            <v>3.0300000000000001E-2</v>
          </cell>
          <cell r="J66">
            <v>8372.7799109999996</v>
          </cell>
          <cell r="L66">
            <v>6279.5849332500002</v>
          </cell>
        </row>
        <row r="67">
          <cell r="A67">
            <v>54</v>
          </cell>
          <cell r="B67">
            <v>328</v>
          </cell>
          <cell r="C67" t="str">
            <v>OTHER PUMPING EQUIPMENT</v>
          </cell>
          <cell r="D67"/>
          <cell r="E67"/>
          <cell r="F67"/>
          <cell r="G67"/>
          <cell r="H67"/>
          <cell r="I67"/>
          <cell r="J67"/>
          <cell r="L67"/>
        </row>
        <row r="68">
          <cell r="A68">
            <v>55</v>
          </cell>
          <cell r="B68"/>
          <cell r="C68"/>
          <cell r="D68" t="str">
            <v>Prior American</v>
          </cell>
          <cell r="F68">
            <v>990030.02</v>
          </cell>
          <cell r="G68">
            <v>0</v>
          </cell>
          <cell r="H68">
            <v>990030.02</v>
          </cell>
          <cell r="I68">
            <v>3.0300000000000001E-2</v>
          </cell>
          <cell r="J68">
            <v>29997.909606000001</v>
          </cell>
          <cell r="L68">
            <v>22498.432204500001</v>
          </cell>
        </row>
        <row r="69">
          <cell r="A69">
            <v>56</v>
          </cell>
          <cell r="B69">
            <v>330</v>
          </cell>
          <cell r="C69" t="str">
            <v>LAND &amp; LAND RIGHTS - WTP</v>
          </cell>
          <cell r="F69"/>
          <cell r="G69"/>
          <cell r="H69"/>
          <cell r="I69"/>
          <cell r="J69"/>
          <cell r="L69"/>
        </row>
        <row r="70">
          <cell r="A70">
            <v>57</v>
          </cell>
          <cell r="B70"/>
          <cell r="C70"/>
          <cell r="D70" t="str">
            <v>Lake/Masury</v>
          </cell>
          <cell r="F70">
            <v>414251.41</v>
          </cell>
          <cell r="G70">
            <v>0</v>
          </cell>
          <cell r="H70">
            <v>414251.41</v>
          </cell>
          <cell r="I70">
            <v>0</v>
          </cell>
          <cell r="J70">
            <v>0</v>
          </cell>
          <cell r="L70">
            <v>0</v>
          </cell>
        </row>
        <row r="71">
          <cell r="A71">
            <v>58</v>
          </cell>
          <cell r="B71"/>
          <cell r="C71"/>
          <cell r="D71" t="str">
            <v>Prior American</v>
          </cell>
          <cell r="F71">
            <v>84766.86</v>
          </cell>
          <cell r="G71">
            <v>0</v>
          </cell>
          <cell r="H71">
            <v>84766.86</v>
          </cell>
          <cell r="I71">
            <v>0</v>
          </cell>
          <cell r="J71">
            <v>0</v>
          </cell>
          <cell r="L71">
            <v>0</v>
          </cell>
        </row>
        <row r="72">
          <cell r="A72">
            <v>59</v>
          </cell>
          <cell r="B72"/>
          <cell r="C72"/>
          <cell r="D72" t="str">
            <v>Mohawk</v>
          </cell>
          <cell r="F72">
            <v>760</v>
          </cell>
          <cell r="G72">
            <v>0</v>
          </cell>
          <cell r="H72">
            <v>760</v>
          </cell>
          <cell r="I72">
            <v>0</v>
          </cell>
          <cell r="J72">
            <v>0</v>
          </cell>
          <cell r="L72">
            <v>0</v>
          </cell>
        </row>
        <row r="73">
          <cell r="A73">
            <v>60</v>
          </cell>
          <cell r="B73">
            <v>331</v>
          </cell>
          <cell r="C73" t="str">
            <v>STRUCTURES AND IMPROVE.</v>
          </cell>
          <cell r="F73"/>
          <cell r="G73"/>
          <cell r="H73"/>
          <cell r="I73"/>
          <cell r="J73"/>
          <cell r="L73"/>
        </row>
        <row r="74">
          <cell r="A74">
            <v>61</v>
          </cell>
          <cell r="B74"/>
          <cell r="C74"/>
          <cell r="D74" t="str">
            <v>Lake/Masury</v>
          </cell>
          <cell r="F74">
            <v>2643814.41</v>
          </cell>
          <cell r="G74">
            <v>900000</v>
          </cell>
          <cell r="H74">
            <v>3543814.41</v>
          </cell>
          <cell r="I74">
            <v>3.9600000000000003E-2</v>
          </cell>
          <cell r="J74">
            <v>140335.050636</v>
          </cell>
          <cell r="L74">
            <v>105251.287977</v>
          </cell>
        </row>
        <row r="75">
          <cell r="A75">
            <v>62</v>
          </cell>
          <cell r="B75"/>
          <cell r="C75"/>
          <cell r="D75" t="str">
            <v>Prior American</v>
          </cell>
          <cell r="F75">
            <v>9003421.0399999991</v>
          </cell>
          <cell r="G75">
            <v>5057827.8600000003</v>
          </cell>
          <cell r="H75">
            <v>14061248.9</v>
          </cell>
          <cell r="I75">
            <v>3.3099999999999997E-2</v>
          </cell>
          <cell r="J75">
            <v>465427.33859</v>
          </cell>
          <cell r="L75">
            <v>349070.50394249998</v>
          </cell>
        </row>
        <row r="76">
          <cell r="A76">
            <v>63</v>
          </cell>
          <cell r="B76"/>
          <cell r="C76"/>
          <cell r="D76" t="str">
            <v>Mohawk</v>
          </cell>
          <cell r="F76">
            <v>212351.73</v>
          </cell>
          <cell r="G76"/>
          <cell r="H76">
            <v>212351.73</v>
          </cell>
          <cell r="I76">
            <v>0.02</v>
          </cell>
          <cell r="J76">
            <v>4247.0346</v>
          </cell>
          <cell r="L76">
            <v>3185.2759500000002</v>
          </cell>
        </row>
        <row r="77">
          <cell r="A77">
            <v>64</v>
          </cell>
          <cell r="B77"/>
          <cell r="C77"/>
          <cell r="D77" t="str">
            <v>Tomahawk</v>
          </cell>
          <cell r="F77">
            <v>5238</v>
          </cell>
          <cell r="G77"/>
          <cell r="H77">
            <v>5238</v>
          </cell>
          <cell r="I77">
            <v>0.02</v>
          </cell>
          <cell r="J77">
            <v>104.76</v>
          </cell>
          <cell r="L77">
            <v>78.569999999999993</v>
          </cell>
        </row>
        <row r="78">
          <cell r="A78">
            <v>65</v>
          </cell>
          <cell r="B78">
            <v>332</v>
          </cell>
          <cell r="C78" t="str">
            <v>WATER TREATMENT EQUIPMENT</v>
          </cell>
          <cell r="D78"/>
          <cell r="E78"/>
          <cell r="F78"/>
          <cell r="G78"/>
          <cell r="H78"/>
          <cell r="I78"/>
          <cell r="J78"/>
          <cell r="L78"/>
        </row>
        <row r="79">
          <cell r="A79">
            <v>66</v>
          </cell>
          <cell r="B79"/>
          <cell r="C79"/>
          <cell r="D79" t="str">
            <v>Lake/Masury</v>
          </cell>
          <cell r="E79"/>
          <cell r="F79">
            <v>9662368.1899999995</v>
          </cell>
          <cell r="G79">
            <v>26654.79</v>
          </cell>
          <cell r="H79">
            <v>9689022.9800000004</v>
          </cell>
          <cell r="I79">
            <v>2.6620000000000001E-2</v>
          </cell>
          <cell r="J79">
            <v>257921.79172760001</v>
          </cell>
          <cell r="L79">
            <v>193441.3437957</v>
          </cell>
        </row>
        <row r="80">
          <cell r="A80">
            <v>67</v>
          </cell>
          <cell r="B80"/>
          <cell r="C80"/>
          <cell r="D80" t="str">
            <v>Prior American</v>
          </cell>
          <cell r="F80">
            <v>27160872.829999998</v>
          </cell>
          <cell r="G80">
            <v>700280.38</v>
          </cell>
          <cell r="H80">
            <v>27861153.210000001</v>
          </cell>
          <cell r="I80">
            <v>1.9099999999999999E-2</v>
          </cell>
          <cell r="J80">
            <v>532148.02631099999</v>
          </cell>
          <cell r="L80">
            <v>399111.01973325002</v>
          </cell>
        </row>
        <row r="81">
          <cell r="A81">
            <v>68</v>
          </cell>
          <cell r="B81"/>
          <cell r="C81"/>
          <cell r="D81" t="str">
            <v>Mohawk</v>
          </cell>
          <cell r="F81">
            <v>421753.15</v>
          </cell>
          <cell r="G81"/>
          <cell r="H81">
            <v>421753.15</v>
          </cell>
          <cell r="I81">
            <v>2.5000000000000001E-2</v>
          </cell>
          <cell r="J81">
            <v>10543.828750000001</v>
          </cell>
          <cell r="L81">
            <v>7907.8715625000004</v>
          </cell>
        </row>
        <row r="82">
          <cell r="A82">
            <v>69</v>
          </cell>
          <cell r="B82"/>
          <cell r="C82"/>
          <cell r="D82" t="str">
            <v>Tomahawk</v>
          </cell>
          <cell r="F82">
            <v>28635.23</v>
          </cell>
          <cell r="G82"/>
          <cell r="H82">
            <v>28635.23</v>
          </cell>
          <cell r="I82">
            <v>2.5000000000000001E-2</v>
          </cell>
          <cell r="J82">
            <v>715.88075000000003</v>
          </cell>
          <cell r="L82">
            <v>536.91056249999997</v>
          </cell>
        </row>
        <row r="83">
          <cell r="A83">
            <v>70</v>
          </cell>
          <cell r="B83">
            <v>340</v>
          </cell>
          <cell r="C83" t="str">
            <v>LAND &amp; LAND RIGHTS - T&amp;D</v>
          </cell>
          <cell r="F83"/>
          <cell r="G83"/>
          <cell r="H83"/>
          <cell r="I83"/>
          <cell r="J83"/>
          <cell r="L83"/>
        </row>
        <row r="84">
          <cell r="A84">
            <v>71</v>
          </cell>
          <cell r="B84"/>
          <cell r="C84"/>
          <cell r="D84" t="str">
            <v>Lake/Masury</v>
          </cell>
          <cell r="F84">
            <v>419883.82</v>
          </cell>
          <cell r="G84">
            <v>0</v>
          </cell>
          <cell r="H84">
            <v>419883.82</v>
          </cell>
          <cell r="I84">
            <v>0</v>
          </cell>
          <cell r="J84">
            <v>0</v>
          </cell>
          <cell r="L84">
            <v>0</v>
          </cell>
        </row>
        <row r="85">
          <cell r="A85">
            <v>72</v>
          </cell>
          <cell r="B85"/>
          <cell r="C85"/>
          <cell r="D85" t="str">
            <v>Prior American</v>
          </cell>
          <cell r="F85">
            <v>364139.78</v>
          </cell>
          <cell r="G85">
            <v>0</v>
          </cell>
          <cell r="H85">
            <v>364139.78</v>
          </cell>
          <cell r="I85">
            <v>0</v>
          </cell>
          <cell r="J85">
            <v>0</v>
          </cell>
          <cell r="L85">
            <v>0</v>
          </cell>
        </row>
        <row r="86">
          <cell r="A86">
            <v>73</v>
          </cell>
          <cell r="B86"/>
          <cell r="C86"/>
          <cell r="D86" t="str">
            <v>Mohawk</v>
          </cell>
          <cell r="F86">
            <v>760</v>
          </cell>
          <cell r="G86">
            <v>0</v>
          </cell>
          <cell r="H86">
            <v>760</v>
          </cell>
          <cell r="I86">
            <v>0</v>
          </cell>
          <cell r="J86">
            <v>0</v>
          </cell>
          <cell r="L86">
            <v>0</v>
          </cell>
        </row>
        <row r="87">
          <cell r="A87">
            <v>74</v>
          </cell>
          <cell r="B87"/>
          <cell r="C87"/>
          <cell r="D87" t="str">
            <v>Tomahawk</v>
          </cell>
          <cell r="F87">
            <v>2960.2</v>
          </cell>
          <cell r="G87">
            <v>0</v>
          </cell>
          <cell r="H87">
            <v>2960.2</v>
          </cell>
          <cell r="I87">
            <v>0</v>
          </cell>
          <cell r="J87">
            <v>0</v>
          </cell>
          <cell r="L87">
            <v>0</v>
          </cell>
        </row>
        <row r="88">
          <cell r="A88">
            <v>75</v>
          </cell>
          <cell r="B88">
            <v>341</v>
          </cell>
          <cell r="C88" t="str">
            <v>STRUCTURES AND IMPROVE.</v>
          </cell>
          <cell r="F88"/>
          <cell r="G88"/>
          <cell r="H88"/>
          <cell r="I88"/>
          <cell r="J88"/>
          <cell r="L88"/>
        </row>
        <row r="89">
          <cell r="A89">
            <v>76</v>
          </cell>
          <cell r="B89"/>
          <cell r="C89"/>
          <cell r="D89" t="str">
            <v>Lake/Masury</v>
          </cell>
          <cell r="F89">
            <v>546324.96</v>
          </cell>
          <cell r="G89">
            <v>0</v>
          </cell>
          <cell r="H89">
            <v>546324.96</v>
          </cell>
          <cell r="I89">
            <v>2.3300000000000001E-2</v>
          </cell>
          <cell r="J89">
            <v>12729.371568</v>
          </cell>
          <cell r="L89">
            <v>9547.0286759999999</v>
          </cell>
        </row>
        <row r="90">
          <cell r="A90">
            <v>77</v>
          </cell>
          <cell r="B90"/>
          <cell r="C90"/>
          <cell r="D90" t="str">
            <v>Prior American</v>
          </cell>
          <cell r="F90">
            <v>179851.6</v>
          </cell>
          <cell r="G90">
            <v>0</v>
          </cell>
          <cell r="H90">
            <v>179851.6</v>
          </cell>
          <cell r="I90">
            <v>2.5000000000000001E-2</v>
          </cell>
          <cell r="J90">
            <v>4496.29</v>
          </cell>
          <cell r="L90">
            <v>3372.2175000000002</v>
          </cell>
        </row>
        <row r="91">
          <cell r="A91">
            <v>78</v>
          </cell>
          <cell r="B91">
            <v>342</v>
          </cell>
          <cell r="C91" t="str">
            <v>DISTIB. RES. &amp; STANDPIPES</v>
          </cell>
          <cell r="D91"/>
          <cell r="E91"/>
          <cell r="F91"/>
          <cell r="G91"/>
          <cell r="H91"/>
          <cell r="I91"/>
          <cell r="J91"/>
          <cell r="L91"/>
        </row>
        <row r="92">
          <cell r="A92">
            <v>79</v>
          </cell>
          <cell r="B92"/>
          <cell r="C92"/>
          <cell r="D92" t="str">
            <v>Lake/Masury</v>
          </cell>
          <cell r="E92"/>
          <cell r="F92">
            <v>6018293.9699999997</v>
          </cell>
          <cell r="G92"/>
          <cell r="H92">
            <v>6018293.9699999997</v>
          </cell>
          <cell r="I92">
            <v>2.2700000000000001E-2</v>
          </cell>
          <cell r="J92">
            <v>136615.27311899999</v>
          </cell>
          <cell r="L92">
            <v>102461.45483925</v>
          </cell>
        </row>
        <row r="93">
          <cell r="A93">
            <v>80</v>
          </cell>
          <cell r="B93"/>
          <cell r="C93"/>
          <cell r="D93" t="str">
            <v>Prior American</v>
          </cell>
          <cell r="E93"/>
          <cell r="F93">
            <v>9525936.6400000006</v>
          </cell>
          <cell r="G93">
            <v>817375.5</v>
          </cell>
          <cell r="H93">
            <v>10343312.140000001</v>
          </cell>
          <cell r="I93">
            <v>1.8599999999999998E-2</v>
          </cell>
          <cell r="J93">
            <v>192385.60580399999</v>
          </cell>
          <cell r="L93">
            <v>144289.20435300001</v>
          </cell>
        </row>
        <row r="94">
          <cell r="A94">
            <v>81</v>
          </cell>
          <cell r="B94"/>
          <cell r="C94"/>
          <cell r="D94" t="str">
            <v>Mohawk</v>
          </cell>
          <cell r="E94"/>
          <cell r="F94">
            <v>300907.32</v>
          </cell>
          <cell r="G94"/>
          <cell r="H94">
            <v>300907.32</v>
          </cell>
          <cell r="I94">
            <v>0.02</v>
          </cell>
          <cell r="J94">
            <v>6018.1463999999996</v>
          </cell>
          <cell r="L94">
            <v>4513.6098000000002</v>
          </cell>
        </row>
        <row r="95">
          <cell r="A95">
            <v>82</v>
          </cell>
          <cell r="B95"/>
          <cell r="C95"/>
          <cell r="D95" t="str">
            <v>Tomahawk</v>
          </cell>
          <cell r="E95"/>
          <cell r="F95">
            <v>32346</v>
          </cell>
          <cell r="G95"/>
          <cell r="H95">
            <v>32346</v>
          </cell>
          <cell r="I95">
            <v>0.02</v>
          </cell>
          <cell r="J95">
            <v>646.91999999999996</v>
          </cell>
          <cell r="L95">
            <v>485.19</v>
          </cell>
        </row>
        <row r="96">
          <cell r="A96">
            <v>83</v>
          </cell>
          <cell r="F96"/>
          <cell r="G96"/>
          <cell r="H96"/>
          <cell r="J96"/>
          <cell r="L96"/>
        </row>
        <row r="97">
          <cell r="A97">
            <v>84</v>
          </cell>
          <cell r="F97"/>
          <cell r="G97"/>
          <cell r="H97"/>
          <cell r="J97"/>
          <cell r="L97"/>
        </row>
        <row r="98">
          <cell r="A98">
            <v>85</v>
          </cell>
          <cell r="F98"/>
          <cell r="G98"/>
          <cell r="H98"/>
          <cell r="J98"/>
          <cell r="L98"/>
        </row>
        <row r="99">
          <cell r="A99"/>
          <cell r="F99"/>
          <cell r="G99"/>
          <cell r="H99"/>
          <cell r="J99"/>
          <cell r="L99"/>
        </row>
        <row r="100">
          <cell r="A100"/>
          <cell r="F100"/>
          <cell r="G100"/>
          <cell r="H100"/>
          <cell r="J100"/>
          <cell r="L100"/>
        </row>
        <row r="101">
          <cell r="A101"/>
          <cell r="F101"/>
          <cell r="G101"/>
          <cell r="H101"/>
          <cell r="J101"/>
          <cell r="L101"/>
        </row>
        <row r="102">
          <cell r="A102"/>
          <cell r="F102"/>
          <cell r="G102"/>
          <cell r="H102"/>
          <cell r="J102"/>
          <cell r="L102"/>
        </row>
        <row r="103">
          <cell r="A103"/>
          <cell r="F103"/>
          <cell r="G103"/>
          <cell r="H103"/>
          <cell r="J103"/>
          <cell r="L103"/>
        </row>
        <row r="104">
          <cell r="A104"/>
          <cell r="F104"/>
          <cell r="G104"/>
          <cell r="H104"/>
          <cell r="J104"/>
          <cell r="L104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</row>
        <row r="107">
          <cell r="A107"/>
          <cell r="E107"/>
          <cell r="F107"/>
        </row>
        <row r="108">
          <cell r="D108"/>
          <cell r="E108" t="str">
            <v>AQUA OHIO, INC</v>
          </cell>
          <cell r="F108" t="str">
            <v>AQUA OHIO, INC</v>
          </cell>
        </row>
        <row r="109">
          <cell r="D109"/>
          <cell r="E109" t="str">
            <v>PUCO REGULATED WATER DIVISIONS</v>
          </cell>
          <cell r="F109"/>
          <cell r="L109"/>
        </row>
        <row r="110">
          <cell r="D110"/>
          <cell r="E110" t="str">
            <v>CASE NO. 16-0907-WW-AIR</v>
          </cell>
          <cell r="F110"/>
        </row>
        <row r="111">
          <cell r="D111"/>
          <cell r="E111" t="str">
            <v>DEPRECIATION RESERVE</v>
          </cell>
          <cell r="F111"/>
        </row>
        <row r="112">
          <cell r="E112" t="str">
            <v>AS OF DECEMBER 31, 2016</v>
          </cell>
          <cell r="F112"/>
          <cell r="L112" t="str">
            <v>WPB-3a1</v>
          </cell>
        </row>
        <row r="113">
          <cell r="E113"/>
          <cell r="F113"/>
          <cell r="L113" t="str">
            <v>Page 2 of 3</v>
          </cell>
        </row>
        <row r="114">
          <cell r="A114"/>
        </row>
        <row r="115">
          <cell r="A115" t="str">
            <v>_</v>
          </cell>
          <cell r="B115" t="str">
            <v>_</v>
          </cell>
          <cell r="C115" t="str">
            <v>_</v>
          </cell>
          <cell r="D115" t="str">
            <v>_</v>
          </cell>
          <cell r="E115" t="str">
            <v>_</v>
          </cell>
          <cell r="F115" t="str">
            <v>_</v>
          </cell>
          <cell r="G115" t="str">
            <v>_</v>
          </cell>
          <cell r="H115" t="str">
            <v>_</v>
          </cell>
          <cell r="I115" t="str">
            <v>_</v>
          </cell>
          <cell r="J115" t="str">
            <v>_</v>
          </cell>
          <cell r="K115" t="str">
            <v>_</v>
          </cell>
          <cell r="L115" t="str">
            <v>_</v>
          </cell>
        </row>
        <row r="116">
          <cell r="F116" t="str">
            <v>PLANT IN</v>
          </cell>
          <cell r="G116" t="str">
            <v>PROJECTED PLANT</v>
          </cell>
          <cell r="H116" t="str">
            <v>PLANT IN</v>
          </cell>
          <cell r="I116" t="str">
            <v>CURRENT</v>
          </cell>
          <cell r="J116" t="str">
            <v>ANNUAL</v>
          </cell>
          <cell r="K116" t="str">
            <v>REFERENCE</v>
          </cell>
          <cell r="L116" t="str">
            <v>9/12 OF COL.</v>
          </cell>
        </row>
        <row r="117">
          <cell r="A117" t="str">
            <v>LINE</v>
          </cell>
          <cell r="B117" t="str">
            <v>ACCOUNT</v>
          </cell>
          <cell r="C117" t="str">
            <v>DESCRIPTION</v>
          </cell>
          <cell r="F117" t="str">
            <v>SERVICE</v>
          </cell>
          <cell r="G117" t="str">
            <v>IN SERVICE</v>
          </cell>
          <cell r="H117" t="str">
            <v>SERVICE</v>
          </cell>
          <cell r="I117" t="str">
            <v>ACCRUAL</v>
          </cell>
          <cell r="J117" t="str">
            <v>DEPRECIATION</v>
          </cell>
          <cell r="L117" t="str">
            <v>(E)FOR JAN.-</v>
          </cell>
        </row>
        <row r="118">
          <cell r="A118" t="str">
            <v>NO.</v>
          </cell>
          <cell r="F118" t="str">
            <v>@ 3/31/2016</v>
          </cell>
          <cell r="G118" t="str">
            <v>April - Dec  '16</v>
          </cell>
          <cell r="H118" t="str">
            <v>@ 12/31/2016</v>
          </cell>
          <cell r="I118" t="str">
            <v>RATES</v>
          </cell>
          <cell r="J118" t="str">
            <v>EXPENSE</v>
          </cell>
          <cell r="L118" t="str">
            <v>Dec 2016 DEPR.</v>
          </cell>
        </row>
        <row r="119">
          <cell r="A119" t="str">
            <v>_</v>
          </cell>
          <cell r="B119" t="str">
            <v>_</v>
          </cell>
          <cell r="C119" t="str">
            <v>_</v>
          </cell>
          <cell r="D119" t="str">
            <v>_</v>
          </cell>
          <cell r="E119" t="str">
            <v>_</v>
          </cell>
          <cell r="F119" t="str">
            <v>_</v>
          </cell>
          <cell r="G119" t="str">
            <v>_</v>
          </cell>
          <cell r="H119" t="str">
            <v>_</v>
          </cell>
          <cell r="I119" t="str">
            <v>_</v>
          </cell>
          <cell r="J119" t="str">
            <v>_</v>
          </cell>
          <cell r="K119" t="str">
            <v>_</v>
          </cell>
          <cell r="L119">
            <v>0.75</v>
          </cell>
        </row>
        <row r="120">
          <cell r="A120">
            <v>1</v>
          </cell>
          <cell r="E120"/>
          <cell r="F120" t="str">
            <v>(A)</v>
          </cell>
          <cell r="G120" t="str">
            <v>(B)</v>
          </cell>
          <cell r="H120" t="str">
            <v>(C)</v>
          </cell>
          <cell r="I120" t="str">
            <v>(D)</v>
          </cell>
          <cell r="J120" t="str">
            <v>(E)</v>
          </cell>
          <cell r="L120" t="str">
            <v>(WPB-3a)</v>
          </cell>
        </row>
        <row r="121">
          <cell r="A121">
            <v>2</v>
          </cell>
          <cell r="B121">
            <v>343</v>
          </cell>
          <cell r="C121" t="str">
            <v>TRANS. &amp; DISTR. MAINS</v>
          </cell>
          <cell r="F121"/>
          <cell r="G121"/>
          <cell r="H121"/>
          <cell r="I121"/>
          <cell r="J121"/>
          <cell r="K121"/>
          <cell r="L121"/>
        </row>
        <row r="122">
          <cell r="A122">
            <v>3</v>
          </cell>
          <cell r="B122"/>
          <cell r="C122"/>
          <cell r="D122" t="str">
            <v>Lake/Masury</v>
          </cell>
          <cell r="F122">
            <v>59072732.670000002</v>
          </cell>
          <cell r="G122">
            <v>-61685.23</v>
          </cell>
          <cell r="H122">
            <v>59011047.439999998</v>
          </cell>
          <cell r="I122">
            <v>1.4999999999999999E-2</v>
          </cell>
          <cell r="J122">
            <v>885165.71160000004</v>
          </cell>
          <cell r="L122">
            <v>663874.28370000003</v>
          </cell>
        </row>
        <row r="123">
          <cell r="A123">
            <v>4</v>
          </cell>
          <cell r="B123"/>
          <cell r="C123"/>
          <cell r="D123" t="str">
            <v>Prior American</v>
          </cell>
          <cell r="F123">
            <v>71050440.689999998</v>
          </cell>
          <cell r="G123">
            <v>0</v>
          </cell>
          <cell r="H123">
            <v>71050440.689999998</v>
          </cell>
          <cell r="I123">
            <v>1.46E-2</v>
          </cell>
          <cell r="J123">
            <v>1037336.434074</v>
          </cell>
          <cell r="L123">
            <v>778002.32555549999</v>
          </cell>
        </row>
        <row r="124">
          <cell r="A124">
            <v>5</v>
          </cell>
          <cell r="B124"/>
          <cell r="C124"/>
          <cell r="D124" t="str">
            <v>Mohawk</v>
          </cell>
          <cell r="F124">
            <v>262512.01</v>
          </cell>
          <cell r="G124">
            <v>0</v>
          </cell>
          <cell r="H124">
            <v>262512.01</v>
          </cell>
          <cell r="I124">
            <v>1.54E-2</v>
          </cell>
          <cell r="J124">
            <v>4042.6849539999998</v>
          </cell>
          <cell r="L124">
            <v>3032.0137155000002</v>
          </cell>
        </row>
        <row r="125">
          <cell r="A125">
            <v>6</v>
          </cell>
          <cell r="B125"/>
          <cell r="C125"/>
          <cell r="D125" t="str">
            <v>Tomahawk</v>
          </cell>
          <cell r="F125">
            <v>140791.71</v>
          </cell>
          <cell r="G125">
            <v>0</v>
          </cell>
          <cell r="H125">
            <v>140791.71</v>
          </cell>
          <cell r="I125">
            <v>1.54E-2</v>
          </cell>
          <cell r="J125">
            <v>2168.1923339999998</v>
          </cell>
          <cell r="L125">
            <v>1626.1442505</v>
          </cell>
        </row>
        <row r="126">
          <cell r="A126">
            <v>7</v>
          </cell>
          <cell r="B126">
            <v>344</v>
          </cell>
          <cell r="C126" t="str">
            <v>FIRE MAINS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/>
          <cell r="L126">
            <v>0</v>
          </cell>
        </row>
        <row r="127">
          <cell r="A127">
            <v>8</v>
          </cell>
          <cell r="B127">
            <v>345</v>
          </cell>
          <cell r="C127" t="str">
            <v>SERVICES</v>
          </cell>
          <cell r="D127"/>
          <cell r="E127"/>
          <cell r="F127"/>
          <cell r="G127"/>
          <cell r="H127"/>
          <cell r="I127"/>
          <cell r="J127"/>
          <cell r="K127"/>
          <cell r="L127"/>
        </row>
        <row r="128">
          <cell r="A128">
            <v>9</v>
          </cell>
          <cell r="B128"/>
          <cell r="C128"/>
          <cell r="D128" t="str">
            <v>Lake/Masury</v>
          </cell>
          <cell r="F128">
            <v>11020645.140000001</v>
          </cell>
          <cell r="G128">
            <v>0</v>
          </cell>
          <cell r="H128">
            <v>11020645.140000001</v>
          </cell>
          <cell r="I128">
            <v>2.5000000000000001E-2</v>
          </cell>
          <cell r="J128">
            <v>275516.12849999999</v>
          </cell>
          <cell r="L128">
            <v>206637.09637499999</v>
          </cell>
        </row>
        <row r="129">
          <cell r="A129">
            <v>10</v>
          </cell>
          <cell r="B129"/>
          <cell r="C129"/>
          <cell r="D129" t="str">
            <v>Prior American</v>
          </cell>
          <cell r="F129">
            <v>16326954.51</v>
          </cell>
          <cell r="G129">
            <v>0</v>
          </cell>
          <cell r="H129">
            <v>16326954.51</v>
          </cell>
          <cell r="I129">
            <v>0.04</v>
          </cell>
          <cell r="J129">
            <v>653078.18039999995</v>
          </cell>
          <cell r="L129">
            <v>489808.63530000002</v>
          </cell>
        </row>
        <row r="130">
          <cell r="A130">
            <v>11</v>
          </cell>
          <cell r="B130"/>
          <cell r="C130"/>
          <cell r="D130" t="str">
            <v>Mohawk</v>
          </cell>
          <cell r="F130">
            <v>231616.65</v>
          </cell>
          <cell r="G130">
            <v>0</v>
          </cell>
          <cell r="H130">
            <v>231616.65</v>
          </cell>
          <cell r="I130">
            <v>0.02</v>
          </cell>
          <cell r="J130">
            <v>4632.3329999999996</v>
          </cell>
          <cell r="L130">
            <v>3474.2497499999999</v>
          </cell>
        </row>
        <row r="131">
          <cell r="A131">
            <v>12</v>
          </cell>
          <cell r="B131"/>
          <cell r="C131"/>
          <cell r="D131" t="str">
            <v>Tomahawk</v>
          </cell>
          <cell r="F131">
            <v>92333.08</v>
          </cell>
          <cell r="G131">
            <v>0</v>
          </cell>
          <cell r="H131">
            <v>92333.08</v>
          </cell>
          <cell r="I131">
            <v>0.02</v>
          </cell>
          <cell r="J131">
            <v>1846.6615999999999</v>
          </cell>
          <cell r="L131">
            <v>1384.9962</v>
          </cell>
        </row>
        <row r="132">
          <cell r="A132">
            <v>13</v>
          </cell>
          <cell r="B132">
            <v>346</v>
          </cell>
          <cell r="C132" t="str">
            <v>METERS</v>
          </cell>
          <cell r="D132"/>
          <cell r="E132"/>
          <cell r="F132"/>
          <cell r="G132"/>
          <cell r="H132"/>
          <cell r="I132"/>
          <cell r="J132"/>
          <cell r="K132"/>
          <cell r="L132"/>
        </row>
        <row r="133">
          <cell r="A133">
            <v>14</v>
          </cell>
          <cell r="B133"/>
          <cell r="C133"/>
          <cell r="D133" t="str">
            <v>Lake/Masury</v>
          </cell>
          <cell r="E133"/>
          <cell r="F133">
            <v>3824976.79</v>
          </cell>
          <cell r="G133">
            <v>0</v>
          </cell>
          <cell r="H133">
            <v>3824976.79</v>
          </cell>
          <cell r="I133">
            <v>3.5200000000000002E-2</v>
          </cell>
          <cell r="J133">
            <v>134639.18300799999</v>
          </cell>
          <cell r="L133">
            <v>100979.387256</v>
          </cell>
        </row>
        <row r="134">
          <cell r="A134">
            <v>15</v>
          </cell>
          <cell r="B134"/>
          <cell r="C134"/>
          <cell r="D134" t="str">
            <v>Prior American</v>
          </cell>
          <cell r="E134"/>
          <cell r="F134">
            <v>6507332.9900000002</v>
          </cell>
          <cell r="G134">
            <v>0</v>
          </cell>
          <cell r="H134">
            <v>6507332.9900000002</v>
          </cell>
          <cell r="I134">
            <v>4.1099999999999998E-2</v>
          </cell>
          <cell r="J134">
            <v>267451.38588900003</v>
          </cell>
          <cell r="L134">
            <v>200588.53941674999</v>
          </cell>
        </row>
        <row r="135">
          <cell r="A135">
            <v>16</v>
          </cell>
          <cell r="B135"/>
          <cell r="C135"/>
          <cell r="D135" t="str">
            <v>Mohawk</v>
          </cell>
          <cell r="E135"/>
          <cell r="F135">
            <v>63375.92</v>
          </cell>
          <cell r="G135">
            <v>0</v>
          </cell>
          <cell r="H135">
            <v>63375.92</v>
          </cell>
          <cell r="I135">
            <v>2.86E-2</v>
          </cell>
          <cell r="J135">
            <v>1812.5513120000001</v>
          </cell>
          <cell r="L135">
            <v>1359.4134839999999</v>
          </cell>
        </row>
        <row r="136">
          <cell r="A136">
            <v>17</v>
          </cell>
          <cell r="B136">
            <v>347</v>
          </cell>
          <cell r="C136" t="str">
            <v>METER INSTALLATIONS</v>
          </cell>
          <cell r="D136"/>
          <cell r="E136"/>
          <cell r="F136"/>
          <cell r="G136"/>
          <cell r="H136"/>
          <cell r="I136"/>
          <cell r="J136"/>
          <cell r="K136"/>
          <cell r="L136"/>
        </row>
        <row r="137">
          <cell r="A137">
            <v>18</v>
          </cell>
          <cell r="B137"/>
          <cell r="C137"/>
          <cell r="D137" t="str">
            <v>Lake/Masury</v>
          </cell>
          <cell r="E137"/>
          <cell r="F137">
            <v>5307509.2699999996</v>
          </cell>
          <cell r="G137">
            <v>0</v>
          </cell>
          <cell r="H137">
            <v>5307509.2699999996</v>
          </cell>
          <cell r="I137">
            <v>4.3499999999999997E-2</v>
          </cell>
          <cell r="J137">
            <v>230876.65324499999</v>
          </cell>
          <cell r="L137">
            <v>173157.48993375001</v>
          </cell>
        </row>
        <row r="138">
          <cell r="A138">
            <v>19</v>
          </cell>
          <cell r="B138"/>
          <cell r="C138"/>
          <cell r="D138" t="str">
            <v>Prior American</v>
          </cell>
          <cell r="F138">
            <v>5113723.91</v>
          </cell>
          <cell r="G138">
            <v>0</v>
          </cell>
          <cell r="H138">
            <v>5113723.91</v>
          </cell>
          <cell r="I138">
            <v>2.6700000000000002E-2</v>
          </cell>
          <cell r="J138">
            <v>136536.42839700001</v>
          </cell>
          <cell r="L138">
            <v>102402.32129774999</v>
          </cell>
        </row>
        <row r="139">
          <cell r="A139">
            <v>20</v>
          </cell>
          <cell r="B139"/>
          <cell r="C139"/>
          <cell r="D139" t="str">
            <v>Mohawk</v>
          </cell>
          <cell r="F139">
            <v>123464.9</v>
          </cell>
          <cell r="G139">
            <v>0</v>
          </cell>
          <cell r="H139">
            <v>123464.9</v>
          </cell>
          <cell r="I139">
            <v>0.02</v>
          </cell>
          <cell r="J139">
            <v>2469.2979999999998</v>
          </cell>
          <cell r="L139">
            <v>1851.9735000000001</v>
          </cell>
        </row>
        <row r="140">
          <cell r="A140">
            <v>21</v>
          </cell>
          <cell r="B140">
            <v>348</v>
          </cell>
          <cell r="C140" t="str">
            <v>HYDRANTS</v>
          </cell>
          <cell r="F140"/>
          <cell r="G140"/>
          <cell r="H140"/>
          <cell r="I140"/>
          <cell r="J140"/>
          <cell r="K140"/>
          <cell r="L140"/>
        </row>
        <row r="141">
          <cell r="A141">
            <v>22</v>
          </cell>
          <cell r="B141"/>
          <cell r="C141"/>
          <cell r="D141" t="str">
            <v>Lake/Masury</v>
          </cell>
          <cell r="F141">
            <v>6496513</v>
          </cell>
          <cell r="G141">
            <v>-9351.2900000000009</v>
          </cell>
          <cell r="H141">
            <v>6487161.71</v>
          </cell>
          <cell r="I141">
            <v>1.5699999999999999E-2</v>
          </cell>
          <cell r="J141">
            <v>101848.438847</v>
          </cell>
          <cell r="L141">
            <v>76386.329135249995</v>
          </cell>
        </row>
        <row r="142">
          <cell r="A142">
            <v>23</v>
          </cell>
          <cell r="B142"/>
          <cell r="C142"/>
          <cell r="D142" t="str">
            <v>Prior American</v>
          </cell>
          <cell r="F142">
            <v>6251969.9000000004</v>
          </cell>
          <cell r="G142">
            <v>0</v>
          </cell>
          <cell r="H142">
            <v>6251969.9000000004</v>
          </cell>
          <cell r="I142">
            <v>1.7500000000000002E-2</v>
          </cell>
          <cell r="J142">
            <v>109409.47325</v>
          </cell>
          <cell r="L142">
            <v>82057.1049375</v>
          </cell>
        </row>
        <row r="143">
          <cell r="A143">
            <v>24</v>
          </cell>
          <cell r="B143"/>
          <cell r="C143"/>
          <cell r="D143" t="str">
            <v>Mohawk</v>
          </cell>
          <cell r="F143">
            <v>47046</v>
          </cell>
          <cell r="G143">
            <v>0</v>
          </cell>
          <cell r="H143">
            <v>47046</v>
          </cell>
          <cell r="I143">
            <v>1.67E-2</v>
          </cell>
          <cell r="J143">
            <v>785.66819999999996</v>
          </cell>
          <cell r="L143">
            <v>589.25115000000005</v>
          </cell>
        </row>
        <row r="144">
          <cell r="A144">
            <v>25</v>
          </cell>
          <cell r="B144"/>
          <cell r="C144"/>
          <cell r="D144" t="str">
            <v>Tomahawk</v>
          </cell>
          <cell r="F144">
            <v>2547</v>
          </cell>
          <cell r="G144">
            <v>0</v>
          </cell>
          <cell r="H144">
            <v>2547</v>
          </cell>
          <cell r="I144">
            <v>1.67E-2</v>
          </cell>
          <cell r="J144">
            <v>42.5349</v>
          </cell>
          <cell r="L144">
            <v>31.901174999999999</v>
          </cell>
        </row>
        <row r="145">
          <cell r="A145">
            <v>26</v>
          </cell>
          <cell r="B145">
            <v>349</v>
          </cell>
          <cell r="C145" t="str">
            <v>OTHER T&amp;D PLANT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/>
          <cell r="L145">
            <v>0</v>
          </cell>
        </row>
        <row r="146">
          <cell r="A146">
            <v>27</v>
          </cell>
          <cell r="B146">
            <v>389</v>
          </cell>
          <cell r="C146" t="str">
            <v>LAND &amp; LAND RIGHTS - GEN PLANT</v>
          </cell>
          <cell r="F146"/>
          <cell r="G146"/>
          <cell r="H146"/>
          <cell r="I146"/>
          <cell r="J146"/>
          <cell r="L146"/>
        </row>
        <row r="147">
          <cell r="A147">
            <v>28</v>
          </cell>
          <cell r="B147"/>
          <cell r="D147" t="str">
            <v>Prior American</v>
          </cell>
          <cell r="F147">
            <v>77996.45</v>
          </cell>
          <cell r="G147">
            <v>0</v>
          </cell>
          <cell r="H147">
            <v>77996.45</v>
          </cell>
          <cell r="I147">
            <v>0</v>
          </cell>
          <cell r="J147">
            <v>0</v>
          </cell>
          <cell r="L147">
            <v>0</v>
          </cell>
        </row>
        <row r="148">
          <cell r="A148">
            <v>29</v>
          </cell>
          <cell r="B148">
            <v>390</v>
          </cell>
          <cell r="C148" t="str">
            <v>STRUCTURES AND IMPROVE.</v>
          </cell>
          <cell r="F148"/>
          <cell r="G148"/>
          <cell r="H148"/>
          <cell r="I148"/>
          <cell r="J148"/>
          <cell r="K148"/>
          <cell r="L148"/>
        </row>
        <row r="149">
          <cell r="A149">
            <v>30</v>
          </cell>
          <cell r="B149"/>
          <cell r="C149"/>
          <cell r="D149" t="str">
            <v>Prior American</v>
          </cell>
          <cell r="F149">
            <v>5792291.4500000002</v>
          </cell>
          <cell r="G149">
            <v>0</v>
          </cell>
          <cell r="H149">
            <v>5792291.4500000002</v>
          </cell>
          <cell r="I149">
            <v>3.49E-2</v>
          </cell>
          <cell r="J149">
            <v>202150.971605</v>
          </cell>
          <cell r="L149">
            <v>151613.22870375001</v>
          </cell>
        </row>
        <row r="150">
          <cell r="A150">
            <v>31</v>
          </cell>
          <cell r="B150" t="str">
            <v>390-1</v>
          </cell>
          <cell r="C150" t="str">
            <v>STRUCT.&amp; IMPROVE. LEASEHOLD</v>
          </cell>
          <cell r="F150"/>
          <cell r="G150"/>
          <cell r="H150"/>
          <cell r="I150"/>
          <cell r="J150"/>
          <cell r="K150"/>
          <cell r="L150"/>
        </row>
        <row r="151">
          <cell r="A151">
            <v>32</v>
          </cell>
          <cell r="B151"/>
          <cell r="C151"/>
          <cell r="D151" t="str">
            <v>Lake/Masury</v>
          </cell>
          <cell r="F151">
            <v>44184.21</v>
          </cell>
          <cell r="G151">
            <v>0</v>
          </cell>
          <cell r="H151">
            <v>44184.21</v>
          </cell>
          <cell r="I151">
            <v>0</v>
          </cell>
          <cell r="J151">
            <v>90.12</v>
          </cell>
          <cell r="K151" t="str">
            <v>ACTUALS</v>
          </cell>
          <cell r="L151">
            <v>67.59</v>
          </cell>
        </row>
        <row r="152">
          <cell r="A152">
            <v>33</v>
          </cell>
          <cell r="B152"/>
          <cell r="C152"/>
          <cell r="D152" t="str">
            <v>Prior American</v>
          </cell>
          <cell r="F152">
            <v>68045.55</v>
          </cell>
          <cell r="G152">
            <v>0</v>
          </cell>
          <cell r="H152">
            <v>68045.55</v>
          </cell>
          <cell r="I152">
            <v>0</v>
          </cell>
          <cell r="J152">
            <v>551.4</v>
          </cell>
          <cell r="K152" t="str">
            <v>ACTUALS</v>
          </cell>
          <cell r="L152">
            <v>413.55</v>
          </cell>
        </row>
        <row r="153">
          <cell r="A153">
            <v>34</v>
          </cell>
          <cell r="B153" t="str">
            <v>391-1</v>
          </cell>
          <cell r="C153" t="str">
            <v>OFFICE FURNITURE &amp; EQUIP.</v>
          </cell>
          <cell r="D153"/>
          <cell r="E153"/>
          <cell r="F153"/>
          <cell r="G153"/>
          <cell r="H153"/>
          <cell r="I153"/>
          <cell r="J153"/>
          <cell r="K153"/>
          <cell r="L153"/>
        </row>
        <row r="154">
          <cell r="A154">
            <v>35</v>
          </cell>
          <cell r="B154"/>
          <cell r="C154"/>
          <cell r="D154" t="str">
            <v>Lake/Masury</v>
          </cell>
          <cell r="E154"/>
          <cell r="F154">
            <v>83749.8</v>
          </cell>
          <cell r="G154">
            <v>0</v>
          </cell>
          <cell r="H154">
            <v>83749.8</v>
          </cell>
          <cell r="I154">
            <v>3.5900000000000001E-2</v>
          </cell>
          <cell r="J154">
            <v>3006.6178199999999</v>
          </cell>
          <cell r="L154">
            <v>2254.9633650000001</v>
          </cell>
        </row>
        <row r="155">
          <cell r="A155">
            <v>36</v>
          </cell>
          <cell r="B155"/>
          <cell r="C155"/>
          <cell r="D155" t="str">
            <v>Prior American</v>
          </cell>
          <cell r="E155"/>
          <cell r="F155">
            <v>233380.39</v>
          </cell>
          <cell r="G155">
            <v>0</v>
          </cell>
          <cell r="H155">
            <v>233380.39</v>
          </cell>
          <cell r="I155">
            <v>0.05</v>
          </cell>
          <cell r="J155">
            <v>11669.0195</v>
          </cell>
          <cell r="L155">
            <v>8751.7646249999998</v>
          </cell>
        </row>
        <row r="156">
          <cell r="A156">
            <v>37</v>
          </cell>
          <cell r="B156"/>
          <cell r="C156"/>
          <cell r="D156" t="str">
            <v>Mohawk</v>
          </cell>
          <cell r="E156"/>
          <cell r="F156">
            <v>17701.71</v>
          </cell>
          <cell r="G156">
            <v>0</v>
          </cell>
          <cell r="H156">
            <v>17701.71</v>
          </cell>
          <cell r="I156">
            <v>0.04</v>
          </cell>
          <cell r="J156">
            <v>708.0684</v>
          </cell>
          <cell r="L156">
            <v>531.05129999999997</v>
          </cell>
        </row>
        <row r="157">
          <cell r="A157">
            <v>38</v>
          </cell>
          <cell r="B157"/>
          <cell r="C157"/>
          <cell r="D157" t="str">
            <v>Tomahawk</v>
          </cell>
          <cell r="E157"/>
          <cell r="F157">
            <v>5817.73</v>
          </cell>
          <cell r="G157">
            <v>0</v>
          </cell>
          <cell r="H157">
            <v>5817.73</v>
          </cell>
          <cell r="I157">
            <v>0.05</v>
          </cell>
          <cell r="J157">
            <v>290.88650000000001</v>
          </cell>
          <cell r="L157">
            <v>218.16487499999999</v>
          </cell>
        </row>
        <row r="158">
          <cell r="A158">
            <v>39</v>
          </cell>
          <cell r="B158" t="str">
            <v>391-2</v>
          </cell>
          <cell r="C158" t="str">
            <v>OFFICE FURN. &amp; EQUIP. DATA. P.</v>
          </cell>
          <cell r="F158"/>
          <cell r="G158"/>
          <cell r="H158"/>
          <cell r="I158"/>
          <cell r="J158"/>
          <cell r="L158"/>
        </row>
        <row r="159">
          <cell r="A159">
            <v>40</v>
          </cell>
          <cell r="B159"/>
          <cell r="C159"/>
          <cell r="D159" t="str">
            <v>Lake/Masury</v>
          </cell>
          <cell r="F159">
            <v>43749.75</v>
          </cell>
          <cell r="G159">
            <v>0</v>
          </cell>
          <cell r="H159">
            <v>43749.75</v>
          </cell>
          <cell r="I159">
            <v>9.1200000000000003E-2</v>
          </cell>
          <cell r="J159">
            <v>3989.9771999999998</v>
          </cell>
          <cell r="L159">
            <v>2992.4829</v>
          </cell>
        </row>
        <row r="160">
          <cell r="A160">
            <v>41</v>
          </cell>
          <cell r="B160" t="str">
            <v>391-3</v>
          </cell>
          <cell r="C160" t="str">
            <v>OFFICE FURN. &amp; EQUIP. COMPUTERS</v>
          </cell>
          <cell r="F160"/>
          <cell r="G160"/>
          <cell r="H160"/>
          <cell r="I160"/>
          <cell r="J160"/>
          <cell r="L160"/>
        </row>
        <row r="161">
          <cell r="A161">
            <v>42</v>
          </cell>
          <cell r="B161"/>
          <cell r="C161"/>
          <cell r="D161" t="str">
            <v>Lake/Masury</v>
          </cell>
          <cell r="F161">
            <v>263788.58</v>
          </cell>
          <cell r="G161">
            <v>0</v>
          </cell>
          <cell r="H161">
            <v>263788.58</v>
          </cell>
          <cell r="I161">
            <v>0.121</v>
          </cell>
          <cell r="J161">
            <v>31918.418180000001</v>
          </cell>
          <cell r="L161">
            <v>23938.813634999999</v>
          </cell>
        </row>
        <row r="162">
          <cell r="A162">
            <v>43</v>
          </cell>
          <cell r="B162"/>
          <cell r="C162"/>
          <cell r="D162" t="str">
            <v>Prior American</v>
          </cell>
          <cell r="F162">
            <v>596506.49</v>
          </cell>
          <cell r="G162">
            <v>0</v>
          </cell>
          <cell r="H162">
            <v>596506.49</v>
          </cell>
          <cell r="I162">
            <v>0.17499999999999999</v>
          </cell>
          <cell r="J162">
            <v>104388.63575</v>
          </cell>
          <cell r="L162">
            <v>78291.476812499997</v>
          </cell>
        </row>
        <row r="163">
          <cell r="A163">
            <v>44</v>
          </cell>
          <cell r="B163">
            <v>392</v>
          </cell>
          <cell r="C163" t="str">
            <v>TRANSP. EQUIP. FULLY DEPRE.</v>
          </cell>
          <cell r="D163"/>
          <cell r="E163"/>
          <cell r="F163"/>
          <cell r="G163"/>
          <cell r="H163"/>
          <cell r="I163"/>
          <cell r="J163"/>
          <cell r="L163"/>
        </row>
        <row r="164">
          <cell r="A164">
            <v>45</v>
          </cell>
          <cell r="B164"/>
          <cell r="C164"/>
          <cell r="D164" t="str">
            <v>Lake/Masury</v>
          </cell>
          <cell r="F164">
            <v>74208.22</v>
          </cell>
          <cell r="G164">
            <v>0</v>
          </cell>
          <cell r="H164">
            <v>74208.22</v>
          </cell>
          <cell r="I164">
            <v>0</v>
          </cell>
          <cell r="J164">
            <v>0</v>
          </cell>
          <cell r="L164">
            <v>0</v>
          </cell>
        </row>
        <row r="165">
          <cell r="A165">
            <v>46</v>
          </cell>
          <cell r="B165" t="str">
            <v>392-1</v>
          </cell>
          <cell r="C165" t="str">
            <v>TRANSPORTATION  EQUIPMENT</v>
          </cell>
          <cell r="D165"/>
          <cell r="E165"/>
          <cell r="F165"/>
          <cell r="G165"/>
          <cell r="H165"/>
          <cell r="I165"/>
          <cell r="J165"/>
          <cell r="K165"/>
          <cell r="L165"/>
        </row>
        <row r="166">
          <cell r="A166">
            <v>47</v>
          </cell>
          <cell r="B166"/>
          <cell r="C166"/>
          <cell r="D166" t="str">
            <v>Lake/Masury</v>
          </cell>
          <cell r="F166">
            <v>706371.21</v>
          </cell>
          <cell r="G166">
            <v>106664</v>
          </cell>
          <cell r="H166">
            <v>813035.21</v>
          </cell>
          <cell r="I166">
            <v>0.1</v>
          </cell>
          <cell r="J166">
            <v>81303.520999999993</v>
          </cell>
          <cell r="L166">
            <v>60977.640749999999</v>
          </cell>
        </row>
        <row r="167">
          <cell r="A167">
            <v>48</v>
          </cell>
          <cell r="B167"/>
          <cell r="C167"/>
          <cell r="D167" t="str">
            <v>Prior American</v>
          </cell>
          <cell r="F167">
            <v>1607664.92</v>
          </cell>
          <cell r="G167">
            <v>805386</v>
          </cell>
          <cell r="H167">
            <v>2413050.92</v>
          </cell>
          <cell r="I167">
            <v>7.1999999999999995E-2</v>
          </cell>
          <cell r="J167">
            <v>173739.66623999999</v>
          </cell>
          <cell r="L167">
            <v>130304.74967999999</v>
          </cell>
        </row>
        <row r="168">
          <cell r="A168">
            <v>49</v>
          </cell>
          <cell r="B168">
            <v>393</v>
          </cell>
          <cell r="C168" t="str">
            <v>STORES EQUIPMENT</v>
          </cell>
          <cell r="D168"/>
          <cell r="E168"/>
          <cell r="F168"/>
          <cell r="G168"/>
          <cell r="H168"/>
          <cell r="I168"/>
          <cell r="J168"/>
          <cell r="L168"/>
        </row>
        <row r="169">
          <cell r="A169">
            <v>50</v>
          </cell>
          <cell r="B169"/>
          <cell r="C169"/>
          <cell r="D169" t="str">
            <v>Lake/Masury</v>
          </cell>
          <cell r="E169"/>
          <cell r="F169">
            <v>5159.18</v>
          </cell>
          <cell r="G169">
            <v>0</v>
          </cell>
          <cell r="H169">
            <v>5159.18</v>
          </cell>
          <cell r="I169">
            <v>0.03</v>
          </cell>
          <cell r="J169">
            <v>154.77539999999999</v>
          </cell>
          <cell r="L169">
            <v>116.08154999999999</v>
          </cell>
        </row>
        <row r="170">
          <cell r="A170">
            <v>51</v>
          </cell>
          <cell r="B170"/>
          <cell r="C170"/>
          <cell r="D170" t="str">
            <v>Prior American</v>
          </cell>
          <cell r="E170"/>
          <cell r="F170">
            <v>19445.25</v>
          </cell>
          <cell r="G170">
            <v>0</v>
          </cell>
          <cell r="H170">
            <v>19445.25</v>
          </cell>
          <cell r="I170">
            <v>0.04</v>
          </cell>
          <cell r="J170">
            <v>777.81</v>
          </cell>
          <cell r="L170">
            <v>583.35749999999996</v>
          </cell>
        </row>
        <row r="171">
          <cell r="A171">
            <v>52</v>
          </cell>
          <cell r="B171">
            <v>394</v>
          </cell>
          <cell r="C171" t="str">
            <v>TOOLS,SHOP &amp; GARAGE EQUIP.</v>
          </cell>
          <cell r="D171"/>
          <cell r="E171"/>
          <cell r="F171"/>
          <cell r="G171"/>
          <cell r="H171"/>
          <cell r="I171"/>
          <cell r="J171"/>
          <cell r="L171"/>
        </row>
        <row r="172">
          <cell r="A172">
            <v>53</v>
          </cell>
          <cell r="B172"/>
          <cell r="C172"/>
          <cell r="D172" t="str">
            <v>Lake/Masury</v>
          </cell>
          <cell r="E172"/>
          <cell r="F172">
            <v>356163.72</v>
          </cell>
          <cell r="G172">
            <v>0</v>
          </cell>
          <cell r="H172">
            <v>356163.72</v>
          </cell>
          <cell r="I172">
            <v>3.85E-2</v>
          </cell>
          <cell r="J172">
            <v>13712.30322</v>
          </cell>
          <cell r="L172">
            <v>10284.227414999999</v>
          </cell>
        </row>
        <row r="173">
          <cell r="A173">
            <v>54</v>
          </cell>
          <cell r="B173"/>
          <cell r="C173"/>
          <cell r="D173" t="str">
            <v>Prior American</v>
          </cell>
          <cell r="E173"/>
          <cell r="F173">
            <v>1405843.54</v>
          </cell>
          <cell r="G173">
            <v>0</v>
          </cell>
          <cell r="H173">
            <v>1405843.54</v>
          </cell>
          <cell r="I173">
            <v>0.04</v>
          </cell>
          <cell r="J173">
            <v>56233.741600000001</v>
          </cell>
          <cell r="L173">
            <v>42175.306199999999</v>
          </cell>
        </row>
        <row r="174">
          <cell r="A174">
            <v>55</v>
          </cell>
          <cell r="B174"/>
          <cell r="C174"/>
          <cell r="D174" t="str">
            <v>Mohawk</v>
          </cell>
          <cell r="E174"/>
          <cell r="F174">
            <v>5733.32</v>
          </cell>
          <cell r="G174">
            <v>0</v>
          </cell>
          <cell r="H174">
            <v>5733.32</v>
          </cell>
          <cell r="I174">
            <v>0.04</v>
          </cell>
          <cell r="J174">
            <v>229.33279999999999</v>
          </cell>
          <cell r="L174">
            <v>171.99959999999999</v>
          </cell>
        </row>
        <row r="175">
          <cell r="A175">
            <v>56</v>
          </cell>
          <cell r="B175"/>
          <cell r="C175"/>
          <cell r="D175" t="str">
            <v>Tomahawk</v>
          </cell>
          <cell r="E175"/>
          <cell r="F175">
            <v>289.99</v>
          </cell>
          <cell r="G175">
            <v>0</v>
          </cell>
          <cell r="H175">
            <v>289.99</v>
          </cell>
          <cell r="I175">
            <v>0.04</v>
          </cell>
          <cell r="J175">
            <v>11.599600000000001</v>
          </cell>
          <cell r="L175">
            <v>8.6997</v>
          </cell>
        </row>
        <row r="176">
          <cell r="A176">
            <v>57</v>
          </cell>
          <cell r="F176"/>
          <cell r="G176"/>
          <cell r="H176"/>
          <cell r="J176"/>
          <cell r="L176"/>
        </row>
        <row r="177">
          <cell r="A177">
            <v>58</v>
          </cell>
          <cell r="F177"/>
          <cell r="G177"/>
          <cell r="H177"/>
          <cell r="J177"/>
          <cell r="L177"/>
        </row>
        <row r="178">
          <cell r="A178"/>
          <cell r="F178"/>
          <cell r="G178"/>
          <cell r="H178"/>
          <cell r="J178"/>
          <cell r="L178"/>
        </row>
        <row r="179">
          <cell r="A179"/>
          <cell r="F179"/>
          <cell r="G179"/>
          <cell r="H179"/>
          <cell r="J179"/>
          <cell r="L179"/>
        </row>
        <row r="180">
          <cell r="A180"/>
          <cell r="F180"/>
          <cell r="G180"/>
          <cell r="H180"/>
          <cell r="J180"/>
          <cell r="L180"/>
        </row>
        <row r="181">
          <cell r="A181"/>
          <cell r="F181"/>
          <cell r="G181"/>
          <cell r="H181"/>
          <cell r="J181"/>
          <cell r="L181"/>
        </row>
        <row r="182">
          <cell r="A182"/>
          <cell r="F182"/>
          <cell r="G182"/>
          <cell r="H182"/>
          <cell r="J182"/>
          <cell r="L182"/>
        </row>
        <row r="183">
          <cell r="A183"/>
          <cell r="F183"/>
          <cell r="G183"/>
          <cell r="H183"/>
          <cell r="J183"/>
          <cell r="L183"/>
        </row>
        <row r="184">
          <cell r="A184"/>
          <cell r="F184"/>
          <cell r="G184"/>
          <cell r="H184"/>
          <cell r="J184"/>
          <cell r="L184"/>
        </row>
        <row r="185">
          <cell r="A185"/>
          <cell r="F185"/>
          <cell r="G185"/>
          <cell r="H185"/>
          <cell r="J185"/>
          <cell r="L185"/>
        </row>
        <row r="186">
          <cell r="A186"/>
          <cell r="F186"/>
          <cell r="G186"/>
          <cell r="H186"/>
          <cell r="J186"/>
          <cell r="L186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</row>
        <row r="189">
          <cell r="A189"/>
        </row>
        <row r="190">
          <cell r="D190"/>
          <cell r="E190" t="str">
            <v>AQUA OHIO, INC</v>
          </cell>
          <cell r="F190" t="str">
            <v>AQUA OHIO, INC</v>
          </cell>
        </row>
        <row r="191">
          <cell r="D191"/>
          <cell r="E191" t="str">
            <v>PUCO REGULATED WATER DIVISIONS</v>
          </cell>
          <cell r="F191"/>
          <cell r="L191"/>
        </row>
        <row r="192">
          <cell r="D192"/>
          <cell r="E192" t="str">
            <v>CASE NO. 16-0907-WW-AIR</v>
          </cell>
          <cell r="F192"/>
        </row>
        <row r="193">
          <cell r="D193"/>
          <cell r="E193" t="str">
            <v>DEPRECIATION RESERVE</v>
          </cell>
          <cell r="F193"/>
        </row>
        <row r="194">
          <cell r="E194" t="str">
            <v>AS OF DECEMBER 31, 2016</v>
          </cell>
          <cell r="F194"/>
          <cell r="L194" t="str">
            <v>WPB-3a1</v>
          </cell>
        </row>
        <row r="195">
          <cell r="L195" t="str">
            <v>Page 3 of 3</v>
          </cell>
        </row>
        <row r="196">
          <cell r="A196"/>
        </row>
        <row r="197">
          <cell r="A197" t="str">
            <v>_</v>
          </cell>
          <cell r="B197" t="str">
            <v>_</v>
          </cell>
          <cell r="C197" t="str">
            <v>_</v>
          </cell>
          <cell r="D197" t="str">
            <v>_</v>
          </cell>
          <cell r="E197" t="str">
            <v>_</v>
          </cell>
          <cell r="F197" t="str">
            <v>_</v>
          </cell>
          <cell r="G197" t="str">
            <v>_</v>
          </cell>
          <cell r="H197" t="str">
            <v>_</v>
          </cell>
          <cell r="I197" t="str">
            <v>_</v>
          </cell>
          <cell r="J197" t="str">
            <v>_</v>
          </cell>
          <cell r="K197" t="str">
            <v>_</v>
          </cell>
          <cell r="L197" t="str">
            <v>_</v>
          </cell>
        </row>
        <row r="198">
          <cell r="F198" t="str">
            <v>PLANT IN</v>
          </cell>
          <cell r="G198" t="str">
            <v>PROJECTED PLANT</v>
          </cell>
          <cell r="H198" t="str">
            <v>PLANT IN</v>
          </cell>
          <cell r="I198" t="str">
            <v>CURRENT</v>
          </cell>
          <cell r="J198" t="str">
            <v>ANNUAL</v>
          </cell>
          <cell r="K198" t="str">
            <v>REFERENCE</v>
          </cell>
          <cell r="L198" t="str">
            <v>9/12 OF COL.</v>
          </cell>
        </row>
        <row r="199">
          <cell r="A199" t="str">
            <v>LINE</v>
          </cell>
          <cell r="B199" t="str">
            <v>ACCOUNT</v>
          </cell>
          <cell r="C199" t="str">
            <v>DESCRIPTION</v>
          </cell>
          <cell r="F199" t="str">
            <v>SERVICE</v>
          </cell>
          <cell r="G199" t="str">
            <v>IN SERVICE</v>
          </cell>
          <cell r="H199" t="str">
            <v>SERVICE</v>
          </cell>
          <cell r="I199" t="str">
            <v>ACCRUAL</v>
          </cell>
          <cell r="J199" t="str">
            <v>DEPRECIATION</v>
          </cell>
          <cell r="L199" t="str">
            <v>(E)FOR July -</v>
          </cell>
        </row>
        <row r="200">
          <cell r="A200" t="str">
            <v>NO.</v>
          </cell>
          <cell r="F200" t="str">
            <v>@ 3/31/2016</v>
          </cell>
          <cell r="G200" t="str">
            <v>April - Dec  '16</v>
          </cell>
          <cell r="H200" t="str">
            <v>@ 12/31/2016</v>
          </cell>
          <cell r="I200" t="str">
            <v>RATES</v>
          </cell>
          <cell r="J200" t="str">
            <v>EXPENSE</v>
          </cell>
          <cell r="L200" t="str">
            <v>Dec 2016 DEPR.</v>
          </cell>
        </row>
        <row r="201">
          <cell r="A201" t="str">
            <v>_</v>
          </cell>
          <cell r="B201" t="str">
            <v>_</v>
          </cell>
          <cell r="C201" t="str">
            <v>_</v>
          </cell>
          <cell r="D201" t="str">
            <v>_</v>
          </cell>
          <cell r="E201" t="str">
            <v>_</v>
          </cell>
          <cell r="F201" t="str">
            <v>_</v>
          </cell>
          <cell r="G201" t="str">
            <v>_</v>
          </cell>
          <cell r="H201" t="str">
            <v>_</v>
          </cell>
          <cell r="I201" t="str">
            <v>_</v>
          </cell>
          <cell r="J201" t="str">
            <v>_</v>
          </cell>
          <cell r="K201" t="str">
            <v>_</v>
          </cell>
          <cell r="L201">
            <v>0.75</v>
          </cell>
        </row>
        <row r="202">
          <cell r="A202">
            <v>1</v>
          </cell>
          <cell r="F202" t="str">
            <v>(A)</v>
          </cell>
          <cell r="G202" t="str">
            <v>(B)</v>
          </cell>
          <cell r="H202" t="str">
            <v>(C)</v>
          </cell>
          <cell r="I202" t="str">
            <v>(D)</v>
          </cell>
          <cell r="J202" t="str">
            <v>(E)</v>
          </cell>
          <cell r="L202" t="str">
            <v>(WPB-3a)</v>
          </cell>
        </row>
        <row r="203">
          <cell r="A203">
            <v>2</v>
          </cell>
          <cell r="B203" t="str">
            <v>395</v>
          </cell>
          <cell r="C203" t="str">
            <v>LABORATORY EQUIPMENT</v>
          </cell>
          <cell r="D203"/>
          <cell r="E203"/>
          <cell r="F203"/>
          <cell r="G203"/>
          <cell r="H203"/>
          <cell r="I203"/>
          <cell r="J203"/>
          <cell r="K203"/>
          <cell r="L203"/>
        </row>
        <row r="204">
          <cell r="A204">
            <v>3</v>
          </cell>
          <cell r="B204"/>
          <cell r="C204"/>
          <cell r="D204" t="str">
            <v>Lake/Masury</v>
          </cell>
          <cell r="E204"/>
          <cell r="F204">
            <v>89112.49</v>
          </cell>
          <cell r="G204">
            <v>0</v>
          </cell>
          <cell r="H204">
            <v>89112.49</v>
          </cell>
          <cell r="I204">
            <v>3.6200000000000003E-2</v>
          </cell>
          <cell r="J204">
            <v>3225.8721380000002</v>
          </cell>
          <cell r="K204"/>
          <cell r="L204">
            <v>2419.4041035</v>
          </cell>
        </row>
        <row r="205">
          <cell r="A205">
            <v>4</v>
          </cell>
          <cell r="B205"/>
          <cell r="C205"/>
          <cell r="D205" t="str">
            <v>Prior American</v>
          </cell>
          <cell r="E205"/>
          <cell r="F205">
            <v>472408.98</v>
          </cell>
          <cell r="G205">
            <v>0</v>
          </cell>
          <cell r="H205">
            <v>472408.98</v>
          </cell>
          <cell r="I205">
            <v>0.05</v>
          </cell>
          <cell r="J205">
            <v>23620.449000000001</v>
          </cell>
          <cell r="K205"/>
          <cell r="L205">
            <v>17715.336749999999</v>
          </cell>
        </row>
        <row r="206">
          <cell r="A206">
            <v>5</v>
          </cell>
          <cell r="B206" t="str">
            <v>396</v>
          </cell>
          <cell r="C206" t="str">
            <v>POWER OPERATED EQUIPMENT</v>
          </cell>
          <cell r="D206"/>
          <cell r="E206"/>
          <cell r="F206"/>
          <cell r="G206"/>
          <cell r="H206"/>
          <cell r="I206"/>
          <cell r="J206"/>
          <cell r="K206"/>
          <cell r="L206"/>
        </row>
        <row r="207">
          <cell r="A207">
            <v>6</v>
          </cell>
          <cell r="B207"/>
          <cell r="C207"/>
          <cell r="D207" t="str">
            <v>Lake/Masury</v>
          </cell>
          <cell r="E207"/>
          <cell r="F207">
            <v>590982.49</v>
          </cell>
          <cell r="G207">
            <v>27039</v>
          </cell>
          <cell r="H207">
            <v>618021.49</v>
          </cell>
          <cell r="I207">
            <v>5.3600000000000002E-2</v>
          </cell>
          <cell r="J207">
            <v>33125.951864000002</v>
          </cell>
          <cell r="K207"/>
          <cell r="L207">
            <v>24844.463898000002</v>
          </cell>
        </row>
        <row r="208">
          <cell r="A208">
            <v>7</v>
          </cell>
          <cell r="B208"/>
          <cell r="C208"/>
          <cell r="D208" t="str">
            <v>Prior American</v>
          </cell>
          <cell r="E208"/>
          <cell r="F208">
            <v>1010778.67</v>
          </cell>
          <cell r="G208">
            <v>0</v>
          </cell>
          <cell r="H208">
            <v>1010778.67</v>
          </cell>
          <cell r="I208">
            <v>6.25E-2</v>
          </cell>
          <cell r="J208">
            <v>63173.666875000003</v>
          </cell>
          <cell r="K208"/>
          <cell r="L208">
            <v>47380.250156249997</v>
          </cell>
        </row>
        <row r="209">
          <cell r="A209">
            <v>8</v>
          </cell>
          <cell r="B209" t="str">
            <v>397</v>
          </cell>
          <cell r="C209" t="str">
            <v>COMMUNICATION EQUIPMENT</v>
          </cell>
          <cell r="D209"/>
          <cell r="E209"/>
          <cell r="F209"/>
          <cell r="G209"/>
          <cell r="H209"/>
          <cell r="I209"/>
          <cell r="J209"/>
          <cell r="K209"/>
          <cell r="L209"/>
        </row>
        <row r="210">
          <cell r="A210">
            <v>9</v>
          </cell>
          <cell r="B210"/>
          <cell r="C210"/>
          <cell r="D210" t="str">
            <v>Lake/Masury</v>
          </cell>
          <cell r="E210"/>
          <cell r="F210">
            <v>806372.03</v>
          </cell>
          <cell r="G210">
            <v>0</v>
          </cell>
          <cell r="H210">
            <v>806372.03</v>
          </cell>
          <cell r="I210">
            <v>6.1499999999999999E-2</v>
          </cell>
          <cell r="J210">
            <v>49591.879845000003</v>
          </cell>
          <cell r="K210"/>
          <cell r="L210">
            <v>37193.909883749999</v>
          </cell>
        </row>
        <row r="211">
          <cell r="A211">
            <v>10</v>
          </cell>
          <cell r="B211"/>
          <cell r="C211"/>
          <cell r="D211" t="str">
            <v>Prior American</v>
          </cell>
          <cell r="E211"/>
          <cell r="F211">
            <v>2821160.51</v>
          </cell>
          <cell r="G211">
            <v>0</v>
          </cell>
          <cell r="H211">
            <v>2821160.51</v>
          </cell>
          <cell r="I211">
            <v>6.6699999999999995E-2</v>
          </cell>
          <cell r="J211">
            <v>188171.406017</v>
          </cell>
          <cell r="K211"/>
          <cell r="L211">
            <v>141128.55451275001</v>
          </cell>
        </row>
        <row r="212">
          <cell r="A212">
            <v>11</v>
          </cell>
          <cell r="B212" t="str">
            <v>398</v>
          </cell>
          <cell r="C212" t="str">
            <v>MISCELLANEOUS EQUIPMENT</v>
          </cell>
          <cell r="D212"/>
          <cell r="E212"/>
          <cell r="F212"/>
          <cell r="G212"/>
          <cell r="H212"/>
          <cell r="I212"/>
          <cell r="J212"/>
          <cell r="K212"/>
          <cell r="L212"/>
        </row>
        <row r="213">
          <cell r="A213">
            <v>12</v>
          </cell>
          <cell r="B213"/>
          <cell r="C213"/>
          <cell r="D213" t="str">
            <v>Lake/Masury</v>
          </cell>
          <cell r="E213"/>
          <cell r="F213">
            <v>32603.45</v>
          </cell>
          <cell r="G213">
            <v>0</v>
          </cell>
          <cell r="H213">
            <v>32603.45</v>
          </cell>
          <cell r="I213">
            <v>5.3199999999999997E-2</v>
          </cell>
          <cell r="J213">
            <v>1734.5035399999999</v>
          </cell>
          <cell r="K213"/>
          <cell r="L213">
            <v>1300.877655</v>
          </cell>
        </row>
        <row r="214">
          <cell r="A214">
            <v>13</v>
          </cell>
          <cell r="B214"/>
          <cell r="C214"/>
          <cell r="D214" t="str">
            <v>Prior American</v>
          </cell>
          <cell r="E214"/>
          <cell r="F214">
            <v>274266.21999999997</v>
          </cell>
          <cell r="G214">
            <v>0</v>
          </cell>
          <cell r="H214">
            <v>274266.21999999997</v>
          </cell>
          <cell r="I214">
            <v>0.05</v>
          </cell>
          <cell r="J214">
            <v>13713.311</v>
          </cell>
          <cell r="K214"/>
          <cell r="L214">
            <v>10284.983249999999</v>
          </cell>
        </row>
        <row r="215">
          <cell r="A215">
            <v>14</v>
          </cell>
          <cell r="B215" t="str">
            <v>399</v>
          </cell>
          <cell r="C215" t="str">
            <v>OTHER TANGIBLE PROPERTY</v>
          </cell>
          <cell r="D215"/>
          <cell r="E215"/>
          <cell r="F215"/>
          <cell r="G215"/>
          <cell r="H215"/>
          <cell r="I215"/>
          <cell r="J215"/>
          <cell r="K215"/>
          <cell r="L215"/>
        </row>
        <row r="216">
          <cell r="A216">
            <v>15</v>
          </cell>
          <cell r="B216"/>
          <cell r="C216"/>
          <cell r="D216" t="str">
            <v>Prior American</v>
          </cell>
          <cell r="E216"/>
          <cell r="F216">
            <v>7677.06</v>
          </cell>
          <cell r="G216">
            <v>0</v>
          </cell>
          <cell r="H216">
            <v>7677.06</v>
          </cell>
          <cell r="I216">
            <v>0.05</v>
          </cell>
          <cell r="J216">
            <v>383.85300000000001</v>
          </cell>
          <cell r="K216"/>
          <cell r="L216">
            <v>287.88974999999999</v>
          </cell>
        </row>
        <row r="217">
          <cell r="A217">
            <v>16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L217"/>
        </row>
        <row r="218">
          <cell r="A218">
            <v>17</v>
          </cell>
          <cell r="F218" t="str">
            <v>-</v>
          </cell>
          <cell r="G218" t="str">
            <v>-</v>
          </cell>
          <cell r="H218" t="str">
            <v>-</v>
          </cell>
          <cell r="I218"/>
          <cell r="J218" t="str">
            <v>-</v>
          </cell>
          <cell r="K218"/>
          <cell r="L218" t="str">
            <v>-</v>
          </cell>
        </row>
        <row r="219">
          <cell r="A219">
            <v>18</v>
          </cell>
          <cell r="F219">
            <v>304761376.80000001</v>
          </cell>
          <cell r="G219">
            <v>8856387.6699999999</v>
          </cell>
          <cell r="H219">
            <v>313617764.47000003</v>
          </cell>
          <cell r="I219"/>
          <cell r="J219">
            <v>7522422.7855885997</v>
          </cell>
          <cell r="L219">
            <v>5641817.0891914498</v>
          </cell>
        </row>
        <row r="220">
          <cell r="A220">
            <v>19</v>
          </cell>
          <cell r="F220" t="str">
            <v>=</v>
          </cell>
          <cell r="G220" t="str">
            <v>=</v>
          </cell>
          <cell r="H220" t="str">
            <v>=</v>
          </cell>
          <cell r="I220"/>
          <cell r="J220" t="str">
            <v>=</v>
          </cell>
          <cell r="K220"/>
          <cell r="L220" t="str">
            <v>=</v>
          </cell>
        </row>
        <row r="221">
          <cell r="A221"/>
          <cell r="F221"/>
          <cell r="G221"/>
          <cell r="H221"/>
          <cell r="I221"/>
          <cell r="L221"/>
        </row>
        <row r="222">
          <cell r="A222"/>
          <cell r="H222"/>
          <cell r="I222"/>
          <cell r="K222"/>
          <cell r="L222"/>
        </row>
        <row r="223">
          <cell r="A223"/>
          <cell r="G223"/>
          <cell r="H223"/>
          <cell r="I223"/>
          <cell r="L223"/>
        </row>
        <row r="224">
          <cell r="A224"/>
          <cell r="H224"/>
          <cell r="I224"/>
          <cell r="K224"/>
          <cell r="L224"/>
        </row>
        <row r="225">
          <cell r="A225"/>
          <cell r="H225"/>
          <cell r="I225"/>
          <cell r="L225"/>
        </row>
        <row r="226">
          <cell r="A226"/>
          <cell r="H226"/>
          <cell r="I226"/>
          <cell r="L226"/>
        </row>
        <row r="227">
          <cell r="A227"/>
          <cell r="H227"/>
          <cell r="I227"/>
          <cell r="L227"/>
        </row>
        <row r="228">
          <cell r="A228"/>
          <cell r="H228"/>
          <cell r="I228"/>
          <cell r="K228"/>
          <cell r="L228"/>
        </row>
        <row r="229">
          <cell r="A229"/>
          <cell r="H229"/>
          <cell r="L229"/>
        </row>
        <row r="230">
          <cell r="A230"/>
          <cell r="H230"/>
          <cell r="K230"/>
          <cell r="L230"/>
        </row>
        <row r="231">
          <cell r="A231"/>
        </row>
        <row r="232">
          <cell r="D232"/>
          <cell r="E232"/>
          <cell r="F232" t="str">
            <v>AQUA OHIO, INC</v>
          </cell>
          <cell r="G232"/>
        </row>
        <row r="233">
          <cell r="D233"/>
          <cell r="E233" t="str">
            <v>PUCO REGULATED WATER DIVISIONS</v>
          </cell>
          <cell r="F233"/>
          <cell r="G233"/>
          <cell r="L233"/>
        </row>
        <row r="234">
          <cell r="D234"/>
          <cell r="E234" t="str">
            <v>CASE NO. 16-0907-WW-AIR</v>
          </cell>
          <cell r="F234"/>
          <cell r="G234"/>
        </row>
        <row r="235">
          <cell r="D235"/>
          <cell r="E235" t="str">
            <v>DEPRECIATION RESERVE</v>
          </cell>
          <cell r="F235"/>
          <cell r="G235"/>
        </row>
        <row r="236">
          <cell r="D236"/>
          <cell r="E236" t="str">
            <v>SERVICE CENTER</v>
          </cell>
          <cell r="F236" t="str">
            <v>SERVICE CENTER</v>
          </cell>
          <cell r="G236"/>
          <cell r="L236" t="str">
            <v>WPB-3b1</v>
          </cell>
        </row>
        <row r="237">
          <cell r="E237" t="str">
            <v>AS OF DECEMBER 31, 2016</v>
          </cell>
          <cell r="F237"/>
          <cell r="G237"/>
        </row>
        <row r="238">
          <cell r="A238"/>
          <cell r="B238" t="str">
            <v>_</v>
          </cell>
          <cell r="C238" t="str">
            <v>_</v>
          </cell>
          <cell r="D238" t="str">
            <v>_</v>
          </cell>
          <cell r="E238" t="str">
            <v>_</v>
          </cell>
          <cell r="F238" t="str">
            <v>_</v>
          </cell>
          <cell r="G238" t="str">
            <v>_</v>
          </cell>
          <cell r="H238" t="str">
            <v>_</v>
          </cell>
          <cell r="I238" t="str">
            <v>_</v>
          </cell>
          <cell r="J238" t="str">
            <v>_</v>
          </cell>
          <cell r="K238" t="str">
            <v>_</v>
          </cell>
          <cell r="L238" t="str">
            <v>_</v>
          </cell>
        </row>
        <row r="239">
          <cell r="F239" t="str">
            <v>PLANT IN</v>
          </cell>
          <cell r="G239" t="str">
            <v>PROJECTED PLANT</v>
          </cell>
          <cell r="H239" t="str">
            <v>PLANT IN</v>
          </cell>
          <cell r="I239" t="str">
            <v>CURRENT</v>
          </cell>
          <cell r="J239" t="str">
            <v>ANNUAL</v>
          </cell>
          <cell r="K239" t="str">
            <v>REFERENCE</v>
          </cell>
          <cell r="L239" t="str">
            <v>9/12 OF COL.</v>
          </cell>
        </row>
        <row r="240">
          <cell r="A240"/>
          <cell r="B240" t="str">
            <v>ACCOUNT</v>
          </cell>
          <cell r="C240" t="str">
            <v>DESCRIPTION</v>
          </cell>
          <cell r="F240" t="str">
            <v>SERVICE</v>
          </cell>
          <cell r="G240" t="str">
            <v>IN SERVICE</v>
          </cell>
          <cell r="H240" t="str">
            <v>SERVICE</v>
          </cell>
          <cell r="I240" t="str">
            <v>ACCRUAL</v>
          </cell>
          <cell r="J240" t="str">
            <v>DEPRECIATION</v>
          </cell>
          <cell r="L240" t="str">
            <v>(E) FOR Jul -</v>
          </cell>
        </row>
        <row r="241">
          <cell r="A241"/>
          <cell r="F241" t="str">
            <v>@ 3/31/2016</v>
          </cell>
          <cell r="G241" t="str">
            <v>April - Dec  '16</v>
          </cell>
          <cell r="H241" t="str">
            <v>@ 12/31/2016</v>
          </cell>
          <cell r="I241" t="str">
            <v>RATES</v>
          </cell>
          <cell r="J241" t="str">
            <v>EXP. (A)*(B)</v>
          </cell>
          <cell r="L241" t="str">
            <v>Dec 2016 DEPR.</v>
          </cell>
        </row>
        <row r="242">
          <cell r="A242"/>
          <cell r="B242" t="str">
            <v>_</v>
          </cell>
          <cell r="C242" t="str">
            <v>_</v>
          </cell>
          <cell r="D242" t="str">
            <v>_</v>
          </cell>
          <cell r="E242" t="str">
            <v>_</v>
          </cell>
          <cell r="F242" t="str">
            <v>_</v>
          </cell>
          <cell r="G242" t="str">
            <v>_</v>
          </cell>
          <cell r="H242" t="str">
            <v>_</v>
          </cell>
          <cell r="I242" t="str">
            <v>_</v>
          </cell>
          <cell r="J242" t="str">
            <v>_</v>
          </cell>
          <cell r="K242" t="str">
            <v>_</v>
          </cell>
          <cell r="L242">
            <v>0.75</v>
          </cell>
        </row>
        <row r="243">
          <cell r="A243">
            <v>1</v>
          </cell>
          <cell r="F243" t="str">
            <v>(A)</v>
          </cell>
          <cell r="G243" t="str">
            <v>(B)</v>
          </cell>
          <cell r="H243" t="str">
            <v>(C)</v>
          </cell>
          <cell r="I243" t="str">
            <v>(D)</v>
          </cell>
          <cell r="J243" t="str">
            <v>(E)</v>
          </cell>
          <cell r="L243" t="str">
            <v>(WPB-3b)</v>
          </cell>
        </row>
        <row r="244">
          <cell r="A244">
            <v>2</v>
          </cell>
          <cell r="B244" t="str">
            <v>303</v>
          </cell>
          <cell r="C244" t="str">
            <v>MISC. INTANGIBLE PLANT</v>
          </cell>
          <cell r="F244">
            <v>13674480.789999999</v>
          </cell>
          <cell r="G244">
            <v>0</v>
          </cell>
          <cell r="H244">
            <v>13674480.789999999</v>
          </cell>
          <cell r="I244">
            <v>0</v>
          </cell>
          <cell r="J244">
            <v>1453701</v>
          </cell>
          <cell r="K244" t="str">
            <v>ACTUALS</v>
          </cell>
          <cell r="L244">
            <v>1090275.75</v>
          </cell>
        </row>
        <row r="245">
          <cell r="A245">
            <v>3</v>
          </cell>
          <cell r="F245"/>
          <cell r="G245"/>
          <cell r="I245"/>
          <cell r="J245"/>
          <cell r="L245"/>
        </row>
        <row r="246">
          <cell r="A246">
            <v>4</v>
          </cell>
          <cell r="B246" t="str">
            <v>389</v>
          </cell>
          <cell r="C246" t="str">
            <v>LAND &amp; LAND RIGHTS - GEN PLANT</v>
          </cell>
          <cell r="F246">
            <v>693797</v>
          </cell>
          <cell r="G246">
            <v>0</v>
          </cell>
          <cell r="H246">
            <v>693797</v>
          </cell>
          <cell r="I246">
            <v>0</v>
          </cell>
          <cell r="J246">
            <v>0</v>
          </cell>
          <cell r="L246">
            <v>0</v>
          </cell>
        </row>
        <row r="247">
          <cell r="A247">
            <v>5</v>
          </cell>
          <cell r="F247"/>
          <cell r="G247"/>
          <cell r="I247"/>
          <cell r="J247"/>
          <cell r="L247"/>
        </row>
        <row r="248">
          <cell r="A248">
            <v>6</v>
          </cell>
          <cell r="B248" t="str">
            <v>390</v>
          </cell>
          <cell r="C248" t="str">
            <v>STRUCTURES AND IMPROVE.</v>
          </cell>
          <cell r="F248">
            <v>1099619.56</v>
          </cell>
          <cell r="G248">
            <v>0</v>
          </cell>
          <cell r="H248">
            <v>1099619.56</v>
          </cell>
          <cell r="I248">
            <v>2.1000000000000001E-2</v>
          </cell>
          <cell r="J248">
            <v>23092.010760000001</v>
          </cell>
          <cell r="L248">
            <v>17319.00807</v>
          </cell>
        </row>
        <row r="249">
          <cell r="A249">
            <v>7</v>
          </cell>
          <cell r="F249"/>
          <cell r="G249"/>
          <cell r="I249"/>
          <cell r="J249"/>
          <cell r="L249"/>
        </row>
        <row r="250">
          <cell r="A250">
            <v>8</v>
          </cell>
          <cell r="B250" t="str">
            <v>390-1</v>
          </cell>
          <cell r="C250" t="str">
            <v>STRUCT.&amp; IMPROVE. LEASEHOLD</v>
          </cell>
          <cell r="F250">
            <v>987084.87</v>
          </cell>
          <cell r="G250">
            <v>0</v>
          </cell>
          <cell r="H250">
            <v>987084.87</v>
          </cell>
          <cell r="I250">
            <v>0</v>
          </cell>
          <cell r="J250">
            <v>2107.44</v>
          </cell>
          <cell r="K250" t="str">
            <v>ACTUALS</v>
          </cell>
          <cell r="L250">
            <v>1580.58</v>
          </cell>
        </row>
        <row r="251">
          <cell r="A251">
            <v>9</v>
          </cell>
          <cell r="F251"/>
          <cell r="G251"/>
          <cell r="I251"/>
          <cell r="J251"/>
          <cell r="L251"/>
        </row>
        <row r="252">
          <cell r="A252">
            <v>10</v>
          </cell>
          <cell r="B252" t="str">
            <v>391-1</v>
          </cell>
          <cell r="C252" t="str">
            <v>OFFICE FURNITURE &amp; EQUIP.</v>
          </cell>
          <cell r="F252">
            <v>147696.04</v>
          </cell>
          <cell r="G252">
            <v>0</v>
          </cell>
          <cell r="H252">
            <v>147696.04</v>
          </cell>
          <cell r="I252">
            <v>3.5900000000000001E-2</v>
          </cell>
          <cell r="J252">
            <v>5302.2878360000004</v>
          </cell>
          <cell r="K252"/>
          <cell r="L252">
            <v>3976.7158770000001</v>
          </cell>
        </row>
        <row r="253">
          <cell r="A253">
            <v>11</v>
          </cell>
          <cell r="F253"/>
          <cell r="G253"/>
          <cell r="I253"/>
          <cell r="J253"/>
          <cell r="L253"/>
        </row>
        <row r="254">
          <cell r="A254">
            <v>12</v>
          </cell>
          <cell r="B254" t="str">
            <v>391-2</v>
          </cell>
          <cell r="C254" t="str">
            <v>OFFICE FURN. &amp; EQUIP. DATA. P.</v>
          </cell>
          <cell r="D254"/>
          <cell r="E254"/>
          <cell r="F254">
            <v>738921.86</v>
          </cell>
          <cell r="G254">
            <v>0</v>
          </cell>
          <cell r="H254">
            <v>738921.86</v>
          </cell>
          <cell r="I254">
            <v>9.1200000000000003E-2</v>
          </cell>
          <cell r="J254">
            <v>67389.673632000005</v>
          </cell>
          <cell r="L254">
            <v>50542.255224</v>
          </cell>
        </row>
        <row r="255">
          <cell r="A255">
            <v>13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L255"/>
        </row>
        <row r="256">
          <cell r="A256">
            <v>14</v>
          </cell>
          <cell r="B256" t="str">
            <v>391-3</v>
          </cell>
          <cell r="C256" t="str">
            <v>OFFICE FURN. &amp; EQUIP. COMPUTERS</v>
          </cell>
          <cell r="D256"/>
          <cell r="E256"/>
          <cell r="F256">
            <v>2130007.39</v>
          </cell>
          <cell r="G256">
            <v>0</v>
          </cell>
          <cell r="H256">
            <v>2130007.39</v>
          </cell>
          <cell r="I256">
            <v>0.121</v>
          </cell>
          <cell r="J256">
            <v>257730.89418999999</v>
          </cell>
          <cell r="L256">
            <v>193298.17064249999</v>
          </cell>
        </row>
        <row r="257">
          <cell r="A257">
            <v>15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L257"/>
        </row>
        <row r="258">
          <cell r="A258">
            <v>16</v>
          </cell>
          <cell r="B258" t="str">
            <v>392</v>
          </cell>
          <cell r="C258" t="str">
            <v>TRANSP. EQUIP. FULLY DEPR.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</row>
        <row r="259">
          <cell r="A259">
            <v>17</v>
          </cell>
          <cell r="F259"/>
          <cell r="G259"/>
          <cell r="J259"/>
          <cell r="L259"/>
        </row>
        <row r="260">
          <cell r="A260">
            <v>18</v>
          </cell>
          <cell r="B260" t="str">
            <v>392-1</v>
          </cell>
          <cell r="C260" t="str">
            <v>TRANSPORTATION EQUIPMENT</v>
          </cell>
          <cell r="F260">
            <v>122152.91</v>
          </cell>
          <cell r="G260">
            <v>0</v>
          </cell>
          <cell r="H260">
            <v>122152.91</v>
          </cell>
          <cell r="I260">
            <v>0.1</v>
          </cell>
          <cell r="J260">
            <v>12215.290999999999</v>
          </cell>
          <cell r="K260"/>
          <cell r="L260">
            <v>9161.4682499999999</v>
          </cell>
        </row>
        <row r="261">
          <cell r="A261">
            <v>19</v>
          </cell>
          <cell r="F261"/>
          <cell r="G261"/>
          <cell r="J261"/>
          <cell r="L261"/>
        </row>
        <row r="262">
          <cell r="A262">
            <v>20</v>
          </cell>
          <cell r="B262" t="str">
            <v>393</v>
          </cell>
          <cell r="C262" t="str">
            <v>STORES EQUIPMENT</v>
          </cell>
          <cell r="F262">
            <v>0</v>
          </cell>
          <cell r="G262">
            <v>0</v>
          </cell>
          <cell r="H262">
            <v>0</v>
          </cell>
          <cell r="I262">
            <v>0.03</v>
          </cell>
          <cell r="J262">
            <v>0</v>
          </cell>
          <cell r="L262">
            <v>0</v>
          </cell>
        </row>
        <row r="263">
          <cell r="A263">
            <v>21</v>
          </cell>
          <cell r="F263"/>
          <cell r="G263"/>
          <cell r="I263"/>
          <cell r="J263"/>
          <cell r="L263"/>
        </row>
        <row r="264">
          <cell r="A264">
            <v>22</v>
          </cell>
          <cell r="B264" t="str">
            <v>394</v>
          </cell>
          <cell r="C264" t="str">
            <v>TOOLS,SHOP &amp; GARAGE EQUIP.</v>
          </cell>
          <cell r="F264">
            <v>64811.72</v>
          </cell>
          <cell r="G264">
            <v>0</v>
          </cell>
          <cell r="H264">
            <v>64811.72</v>
          </cell>
          <cell r="I264">
            <v>3.85E-2</v>
          </cell>
          <cell r="J264">
            <v>2495.2512200000001</v>
          </cell>
          <cell r="L264">
            <v>1871.4384150000001</v>
          </cell>
        </row>
        <row r="265">
          <cell r="A265">
            <v>23</v>
          </cell>
          <cell r="B265"/>
          <cell r="C265"/>
          <cell r="F265"/>
          <cell r="G265"/>
          <cell r="H265"/>
          <cell r="I265"/>
          <cell r="J265"/>
          <cell r="L265"/>
        </row>
        <row r="266">
          <cell r="A266">
            <v>24</v>
          </cell>
          <cell r="B266" t="str">
            <v>395</v>
          </cell>
          <cell r="C266" t="str">
            <v>LABORATORY EQUIPMENT</v>
          </cell>
          <cell r="D266"/>
          <cell r="E266"/>
          <cell r="F266">
            <v>0</v>
          </cell>
          <cell r="G266">
            <v>0</v>
          </cell>
          <cell r="H266">
            <v>0</v>
          </cell>
          <cell r="I266">
            <v>3.6200000000000003E-2</v>
          </cell>
          <cell r="J266">
            <v>0</v>
          </cell>
          <cell r="L266">
            <v>0</v>
          </cell>
        </row>
        <row r="267">
          <cell r="A267">
            <v>25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L267"/>
        </row>
        <row r="268">
          <cell r="A268">
            <v>26</v>
          </cell>
          <cell r="B268" t="str">
            <v>397</v>
          </cell>
          <cell r="C268" t="str">
            <v>COMMUNICATIONS EQUIPMENT</v>
          </cell>
          <cell r="D268"/>
          <cell r="E268"/>
          <cell r="F268">
            <v>132848.01999999999</v>
          </cell>
          <cell r="G268">
            <v>0</v>
          </cell>
          <cell r="H268">
            <v>132848.01999999999</v>
          </cell>
          <cell r="I268">
            <v>6.1499999999999999E-2</v>
          </cell>
          <cell r="J268">
            <v>8170.1532299999999</v>
          </cell>
          <cell r="L268">
            <v>6127.6149224999999</v>
          </cell>
        </row>
        <row r="269">
          <cell r="A269">
            <v>27</v>
          </cell>
          <cell r="B269"/>
          <cell r="C269"/>
          <cell r="D269"/>
          <cell r="E269"/>
          <cell r="F269"/>
          <cell r="G269"/>
          <cell r="H269"/>
          <cell r="I269"/>
          <cell r="J269"/>
          <cell r="L269"/>
        </row>
        <row r="270">
          <cell r="A270">
            <v>28</v>
          </cell>
          <cell r="B270" t="str">
            <v>398</v>
          </cell>
          <cell r="C270" t="str">
            <v>MISCELLANEOUS EQUIPMENT</v>
          </cell>
          <cell r="D270"/>
          <cell r="E270"/>
          <cell r="F270">
            <v>40808.54</v>
          </cell>
          <cell r="G270">
            <v>0</v>
          </cell>
          <cell r="H270">
            <v>40808.54</v>
          </cell>
          <cell r="I270">
            <v>5.3199999999999997E-2</v>
          </cell>
          <cell r="J270">
            <v>2171.0143280000002</v>
          </cell>
          <cell r="L270">
            <v>1628.2607459999999</v>
          </cell>
        </row>
        <row r="271">
          <cell r="A271">
            <v>29</v>
          </cell>
          <cell r="B271"/>
          <cell r="C271"/>
          <cell r="D271"/>
          <cell r="E271"/>
          <cell r="F271"/>
          <cell r="G271"/>
          <cell r="H271"/>
          <cell r="I271"/>
          <cell r="J271"/>
          <cell r="L271"/>
        </row>
        <row r="272">
          <cell r="A272">
            <v>30</v>
          </cell>
          <cell r="C272"/>
          <cell r="F272" t="str">
            <v>-</v>
          </cell>
          <cell r="G272" t="str">
            <v>-</v>
          </cell>
          <cell r="H272" t="str">
            <v>-</v>
          </cell>
          <cell r="J272" t="str">
            <v>-</v>
          </cell>
          <cell r="L272" t="str">
            <v>-</v>
          </cell>
        </row>
        <row r="273">
          <cell r="A273">
            <v>31</v>
          </cell>
          <cell r="F273">
            <v>19832228.699999999</v>
          </cell>
          <cell r="G273">
            <v>0</v>
          </cell>
          <cell r="H273">
            <v>19832228.699999999</v>
          </cell>
          <cell r="I273"/>
          <cell r="J273">
            <v>1834375.0161959999</v>
          </cell>
          <cell r="K273"/>
          <cell r="L273">
            <v>1375781.2621470001</v>
          </cell>
        </row>
        <row r="274">
          <cell r="A274">
            <v>32</v>
          </cell>
          <cell r="F274" t="str">
            <v>=</v>
          </cell>
          <cell r="G274" t="str">
            <v>=</v>
          </cell>
          <cell r="H274" t="str">
            <v>=</v>
          </cell>
          <cell r="J274" t="str">
            <v>=</v>
          </cell>
          <cell r="L274" t="str">
            <v>=</v>
          </cell>
        </row>
        <row r="275">
          <cell r="A275">
            <v>33</v>
          </cell>
          <cell r="F275"/>
          <cell r="H275"/>
        </row>
        <row r="276">
          <cell r="A276"/>
        </row>
        <row r="277">
          <cell r="A277"/>
          <cell r="E277" t="str">
            <v>GRAND TOTALS</v>
          </cell>
          <cell r="F277">
            <v>324593605.5</v>
          </cell>
          <cell r="G277">
            <v>8856387.6699999999</v>
          </cell>
          <cell r="H277">
            <v>333449993.17000002</v>
          </cell>
          <cell r="I277"/>
          <cell r="J277">
            <v>9356797.8017845992</v>
          </cell>
          <cell r="K277"/>
          <cell r="L277">
            <v>7017598.3513384499</v>
          </cell>
        </row>
        <row r="278">
          <cell r="A278"/>
          <cell r="F278"/>
          <cell r="G278"/>
          <cell r="H278"/>
        </row>
        <row r="279">
          <cell r="A279"/>
        </row>
        <row r="280">
          <cell r="A280"/>
          <cell r="G280"/>
          <cell r="H280"/>
        </row>
        <row r="281">
          <cell r="A281"/>
          <cell r="F281"/>
        </row>
        <row r="282">
          <cell r="A282"/>
        </row>
        <row r="283">
          <cell r="A283"/>
        </row>
        <row r="284">
          <cell r="A284"/>
        </row>
        <row r="285">
          <cell r="D285"/>
          <cell r="E285" t="str">
            <v>AQUA OHIO, INC</v>
          </cell>
          <cell r="F285" t="str">
            <v>AQUA OHIO, INC</v>
          </cell>
          <cell r="G285"/>
        </row>
        <row r="286">
          <cell r="D286"/>
          <cell r="E286" t="str">
            <v>PUCO REGULATED WATER DIVISIONS</v>
          </cell>
          <cell r="F286"/>
          <cell r="G286"/>
          <cell r="L286"/>
        </row>
        <row r="287">
          <cell r="D287"/>
          <cell r="E287" t="str">
            <v>CASE NO. 16-0907-WW-AIR</v>
          </cell>
          <cell r="F287"/>
          <cell r="G287"/>
        </row>
        <row r="288">
          <cell r="D288"/>
          <cell r="E288" t="str">
            <v>DEPRECIATION RESERVE</v>
          </cell>
          <cell r="F288"/>
          <cell r="G288"/>
        </row>
        <row r="289">
          <cell r="E289" t="str">
            <v>AS OF DECEMBER 31, 2016</v>
          </cell>
          <cell r="F289"/>
          <cell r="G289"/>
          <cell r="L289" t="str">
            <v>WPB-3c</v>
          </cell>
        </row>
        <row r="290">
          <cell r="A290"/>
          <cell r="E290" t="str">
            <v>CONTRIBUTIONS</v>
          </cell>
          <cell r="F290"/>
          <cell r="G290"/>
        </row>
        <row r="291">
          <cell r="A291" t="str">
            <v>_</v>
          </cell>
          <cell r="B291" t="str">
            <v>_</v>
          </cell>
          <cell r="C291" t="str">
            <v>_</v>
          </cell>
          <cell r="D291" t="str">
            <v>_</v>
          </cell>
          <cell r="E291" t="str">
            <v>_</v>
          </cell>
          <cell r="F291" t="str">
            <v>_</v>
          </cell>
          <cell r="G291" t="str">
            <v>_</v>
          </cell>
          <cell r="H291" t="str">
            <v>_</v>
          </cell>
          <cell r="I291" t="str">
            <v>_</v>
          </cell>
          <cell r="J291" t="str">
            <v>_</v>
          </cell>
          <cell r="K291" t="str">
            <v>_</v>
          </cell>
          <cell r="L291" t="str">
            <v>_</v>
          </cell>
        </row>
        <row r="292">
          <cell r="F292" t="str">
            <v>CIAC IN</v>
          </cell>
          <cell r="G292" t="str">
            <v>PROJECTED CIAC</v>
          </cell>
          <cell r="H292" t="str">
            <v>CIAC IN</v>
          </cell>
          <cell r="I292" t="str">
            <v>CURRENT</v>
          </cell>
          <cell r="J292" t="str">
            <v>ANNUAL</v>
          </cell>
          <cell r="K292" t="str">
            <v>REFERENCE</v>
          </cell>
          <cell r="L292" t="str">
            <v>9/12 OF COL.</v>
          </cell>
        </row>
        <row r="293">
          <cell r="A293" t="str">
            <v>LINE</v>
          </cell>
          <cell r="B293" t="str">
            <v>ACCOUNT</v>
          </cell>
          <cell r="C293" t="str">
            <v>DESCRIPTION</v>
          </cell>
          <cell r="F293" t="str">
            <v>SERVICE</v>
          </cell>
          <cell r="G293" t="str">
            <v>IN SERVICE</v>
          </cell>
          <cell r="H293" t="str">
            <v>SERVICE</v>
          </cell>
          <cell r="I293" t="str">
            <v>ACCRUAL</v>
          </cell>
          <cell r="J293" t="str">
            <v>DEPRECIATION</v>
          </cell>
          <cell r="L293" t="str">
            <v>(E) FOR April -</v>
          </cell>
        </row>
        <row r="294">
          <cell r="A294" t="str">
            <v>NO.</v>
          </cell>
          <cell r="F294" t="str">
            <v>@ 3/31/2016</v>
          </cell>
          <cell r="G294" t="str">
            <v>April - Dec '16</v>
          </cell>
          <cell r="H294" t="str">
            <v>@ 12/31/2016</v>
          </cell>
          <cell r="I294" t="str">
            <v>RATES</v>
          </cell>
          <cell r="J294" t="str">
            <v>EXPENSE</v>
          </cell>
          <cell r="L294" t="str">
            <v>Dec 2016 DEPR.</v>
          </cell>
        </row>
        <row r="295">
          <cell r="A295" t="str">
            <v>_</v>
          </cell>
          <cell r="B295" t="str">
            <v>_</v>
          </cell>
          <cell r="C295" t="str">
            <v>_</v>
          </cell>
          <cell r="D295" t="str">
            <v>_</v>
          </cell>
          <cell r="E295" t="str">
            <v>_</v>
          </cell>
          <cell r="F295" t="str">
            <v>_</v>
          </cell>
          <cell r="G295" t="str">
            <v>_</v>
          </cell>
          <cell r="H295" t="str">
            <v>_</v>
          </cell>
          <cell r="I295" t="str">
            <v>_</v>
          </cell>
          <cell r="J295" t="str">
            <v>_</v>
          </cell>
          <cell r="K295" t="str">
            <v>_</v>
          </cell>
          <cell r="L295">
            <v>0.75</v>
          </cell>
        </row>
        <row r="296">
          <cell r="A296">
            <v>1</v>
          </cell>
          <cell r="F296" t="str">
            <v>(A)</v>
          </cell>
          <cell r="G296" t="str">
            <v>(B)</v>
          </cell>
          <cell r="H296" t="str">
            <v>(C)</v>
          </cell>
          <cell r="I296" t="str">
            <v>(D)</v>
          </cell>
          <cell r="J296" t="str">
            <v>(E)</v>
          </cell>
          <cell r="L296" t="str">
            <v>(WPB-3a)</v>
          </cell>
        </row>
        <row r="297">
          <cell r="A297">
            <v>2</v>
          </cell>
          <cell r="B297" t="str">
            <v>310</v>
          </cell>
          <cell r="C297" t="str">
            <v>SOS LAND &amp; LAND RIGHTS</v>
          </cell>
          <cell r="F297"/>
          <cell r="G297"/>
          <cell r="H297"/>
          <cell r="I297"/>
          <cell r="J297"/>
          <cell r="L297"/>
        </row>
        <row r="298">
          <cell r="A298">
            <v>3</v>
          </cell>
          <cell r="B298"/>
          <cell r="D298" t="str">
            <v>Prior American</v>
          </cell>
          <cell r="F298">
            <v>23391</v>
          </cell>
          <cell r="G298"/>
          <cell r="H298">
            <v>23391</v>
          </cell>
          <cell r="I298">
            <v>0</v>
          </cell>
          <cell r="J298">
            <v>0</v>
          </cell>
          <cell r="L298">
            <v>0</v>
          </cell>
        </row>
        <row r="299">
          <cell r="A299">
            <v>4</v>
          </cell>
          <cell r="B299" t="str">
            <v>311</v>
          </cell>
          <cell r="C299" t="str">
            <v>SOS STRUCTURES &amp; IMPROVEMENTS</v>
          </cell>
          <cell r="F299"/>
          <cell r="G299"/>
          <cell r="H299"/>
          <cell r="I299"/>
          <cell r="J299"/>
          <cell r="L299"/>
        </row>
        <row r="300">
          <cell r="A300">
            <v>5</v>
          </cell>
          <cell r="B300"/>
          <cell r="D300" t="str">
            <v>Prior American</v>
          </cell>
          <cell r="F300">
            <v>89081</v>
          </cell>
          <cell r="G300"/>
          <cell r="H300">
            <v>89081</v>
          </cell>
          <cell r="I300">
            <v>2.63E-2</v>
          </cell>
          <cell r="J300">
            <v>2342.8303000000001</v>
          </cell>
          <cell r="L300">
            <v>1757.1227249999999</v>
          </cell>
        </row>
        <row r="301">
          <cell r="A301">
            <v>6</v>
          </cell>
          <cell r="B301" t="str">
            <v>313</v>
          </cell>
          <cell r="C301" t="str">
            <v>LAKE,RIVER &amp; OTHER INTAKES</v>
          </cell>
          <cell r="F301"/>
          <cell r="G301"/>
          <cell r="H301"/>
          <cell r="I301"/>
          <cell r="J301"/>
          <cell r="K301"/>
          <cell r="L301"/>
        </row>
        <row r="302">
          <cell r="A302">
            <v>7</v>
          </cell>
          <cell r="B302"/>
          <cell r="C302"/>
          <cell r="D302" t="str">
            <v>Lake/Masury</v>
          </cell>
          <cell r="F302">
            <v>58527</v>
          </cell>
          <cell r="G302"/>
          <cell r="H302">
            <v>58527</v>
          </cell>
          <cell r="I302">
            <v>2.4899999999999999E-2</v>
          </cell>
          <cell r="J302">
            <v>1457.3223</v>
          </cell>
          <cell r="K302"/>
          <cell r="L302">
            <v>1092.9917250000001</v>
          </cell>
        </row>
        <row r="303">
          <cell r="A303">
            <v>8</v>
          </cell>
          <cell r="B303" t="str">
            <v>314</v>
          </cell>
          <cell r="C303" t="str">
            <v>WELLS AND SRINGS</v>
          </cell>
          <cell r="F303"/>
          <cell r="G303"/>
          <cell r="H303"/>
          <cell r="I303"/>
          <cell r="J303"/>
          <cell r="K303"/>
          <cell r="L303"/>
        </row>
        <row r="304">
          <cell r="A304">
            <v>9</v>
          </cell>
          <cell r="B304"/>
          <cell r="C304"/>
          <cell r="D304" t="str">
            <v>Prior American</v>
          </cell>
          <cell r="F304">
            <v>71050</v>
          </cell>
          <cell r="G304"/>
          <cell r="H304">
            <v>71050</v>
          </cell>
          <cell r="I304">
            <v>2.6599999999999999E-2</v>
          </cell>
          <cell r="J304">
            <v>1889.93</v>
          </cell>
          <cell r="K304"/>
          <cell r="L304">
            <v>1417.4475</v>
          </cell>
        </row>
        <row r="305">
          <cell r="A305">
            <v>10</v>
          </cell>
          <cell r="B305" t="str">
            <v>321</v>
          </cell>
          <cell r="C305" t="str">
            <v>STRUCTURES AND IMPROVE - PUMPING</v>
          </cell>
          <cell r="F305"/>
          <cell r="G305"/>
          <cell r="H305"/>
          <cell r="I305"/>
          <cell r="J305"/>
          <cell r="K305"/>
          <cell r="L305"/>
        </row>
        <row r="306">
          <cell r="A306">
            <v>11</v>
          </cell>
          <cell r="B306"/>
          <cell r="C306"/>
          <cell r="D306" t="str">
            <v>Lake/Masury</v>
          </cell>
          <cell r="F306">
            <v>112421</v>
          </cell>
          <cell r="G306"/>
          <cell r="H306">
            <v>112421</v>
          </cell>
          <cell r="I306">
            <v>2.18E-2</v>
          </cell>
          <cell r="J306">
            <v>2450.7777999999998</v>
          </cell>
          <cell r="K306"/>
          <cell r="L306">
            <v>1838.0833500000001</v>
          </cell>
        </row>
        <row r="307">
          <cell r="A307">
            <v>12</v>
          </cell>
          <cell r="B307"/>
          <cell r="C307"/>
          <cell r="D307" t="str">
            <v>Prior American</v>
          </cell>
          <cell r="F307">
            <v>3326</v>
          </cell>
          <cell r="G307"/>
          <cell r="H307">
            <v>3326</v>
          </cell>
          <cell r="I307">
            <v>0.04</v>
          </cell>
          <cell r="J307">
            <v>133.04</v>
          </cell>
          <cell r="K307"/>
          <cell r="L307">
            <v>99.78</v>
          </cell>
        </row>
        <row r="308">
          <cell r="A308">
            <v>13</v>
          </cell>
          <cell r="B308" t="str">
            <v>325</v>
          </cell>
          <cell r="C308" t="str">
            <v>ELECTRIC PUMPING EQIUPMENT</v>
          </cell>
          <cell r="F308"/>
          <cell r="G308"/>
          <cell r="H308"/>
          <cell r="I308"/>
          <cell r="J308"/>
          <cell r="L308"/>
        </row>
        <row r="309">
          <cell r="A309">
            <v>14</v>
          </cell>
          <cell r="B309"/>
          <cell r="C309"/>
          <cell r="D309" t="str">
            <v>Lake/Masury</v>
          </cell>
          <cell r="F309">
            <v>190320</v>
          </cell>
          <cell r="G309"/>
          <cell r="H309">
            <v>190320</v>
          </cell>
          <cell r="I309">
            <v>2.8400000000000002E-2</v>
          </cell>
          <cell r="J309">
            <v>5405.0879999999997</v>
          </cell>
          <cell r="L309">
            <v>4053.8159999999998</v>
          </cell>
        </row>
        <row r="310">
          <cell r="A310">
            <v>15</v>
          </cell>
          <cell r="B310"/>
          <cell r="C310"/>
          <cell r="D310" t="str">
            <v>Prior American</v>
          </cell>
          <cell r="F310">
            <v>41882.04</v>
          </cell>
          <cell r="G310"/>
          <cell r="H310">
            <v>41882.04</v>
          </cell>
          <cell r="I310">
            <v>3.0300000000000001E-2</v>
          </cell>
          <cell r="J310">
            <v>1269.0258120000001</v>
          </cell>
          <cell r="L310">
            <v>951.76935900000001</v>
          </cell>
        </row>
        <row r="311">
          <cell r="A311">
            <v>16</v>
          </cell>
          <cell r="B311">
            <v>327</v>
          </cell>
          <cell r="C311" t="str">
            <v>ELECTRIC PUMPING EQIUPMENT</v>
          </cell>
          <cell r="F311"/>
          <cell r="G311"/>
          <cell r="H311"/>
          <cell r="I311"/>
          <cell r="J311"/>
          <cell r="L311"/>
        </row>
        <row r="312">
          <cell r="A312">
            <v>17</v>
          </cell>
          <cell r="B312"/>
          <cell r="C312"/>
          <cell r="D312" t="str">
            <v>Prior American</v>
          </cell>
          <cell r="F312">
            <v>1493.12</v>
          </cell>
          <cell r="G312"/>
          <cell r="H312">
            <v>1493.12</v>
          </cell>
          <cell r="I312">
            <v>3.0300000000000001E-2</v>
          </cell>
          <cell r="J312">
            <v>45.241536000000004</v>
          </cell>
          <cell r="L312">
            <v>33.931151999999997</v>
          </cell>
        </row>
        <row r="313">
          <cell r="A313">
            <v>18</v>
          </cell>
          <cell r="B313">
            <v>328</v>
          </cell>
          <cell r="C313" t="str">
            <v>ELECTRIC PUMPING EQIUPMENT</v>
          </cell>
          <cell r="F313"/>
          <cell r="G313"/>
          <cell r="H313"/>
          <cell r="I313"/>
          <cell r="J313"/>
          <cell r="L313"/>
        </row>
        <row r="314">
          <cell r="A314">
            <v>19</v>
          </cell>
          <cell r="B314"/>
          <cell r="C314"/>
          <cell r="D314" t="str">
            <v>Prior American</v>
          </cell>
          <cell r="F314">
            <v>330.84</v>
          </cell>
          <cell r="G314"/>
          <cell r="H314">
            <v>330.84</v>
          </cell>
          <cell r="I314">
            <v>3.0300000000000001E-2</v>
          </cell>
          <cell r="J314">
            <v>10.024452</v>
          </cell>
          <cell r="L314">
            <v>7.5183390000000001</v>
          </cell>
        </row>
        <row r="315">
          <cell r="A315">
            <v>20</v>
          </cell>
          <cell r="B315" t="str">
            <v>331</v>
          </cell>
          <cell r="C315" t="str">
            <v>STRUCTURES AND IMPROVE. - WTP</v>
          </cell>
          <cell r="F315"/>
          <cell r="G315"/>
          <cell r="H315"/>
          <cell r="I315"/>
          <cell r="J315"/>
          <cell r="L315"/>
        </row>
        <row r="316">
          <cell r="A316">
            <v>21</v>
          </cell>
          <cell r="B316"/>
          <cell r="C316"/>
          <cell r="D316" t="str">
            <v>Lake/Masury</v>
          </cell>
          <cell r="F316">
            <v>179636.6</v>
          </cell>
          <cell r="G316"/>
          <cell r="H316">
            <v>179636.6</v>
          </cell>
          <cell r="I316">
            <v>3.9600000000000003E-2</v>
          </cell>
          <cell r="J316">
            <v>7113.6093600000004</v>
          </cell>
          <cell r="L316">
            <v>5335.2070199999998</v>
          </cell>
        </row>
        <row r="317">
          <cell r="A317">
            <v>22</v>
          </cell>
          <cell r="B317" t="str">
            <v>332</v>
          </cell>
          <cell r="C317" t="str">
            <v>WATER TREATMENT EQUIPMENT</v>
          </cell>
          <cell r="F317"/>
          <cell r="G317"/>
          <cell r="H317"/>
          <cell r="I317"/>
          <cell r="J317"/>
          <cell r="L317"/>
        </row>
        <row r="318">
          <cell r="A318">
            <v>23</v>
          </cell>
          <cell r="B318"/>
          <cell r="C318"/>
          <cell r="D318" t="str">
            <v>Lake/Masury</v>
          </cell>
          <cell r="F318">
            <v>825200.18</v>
          </cell>
          <cell r="G318"/>
          <cell r="H318">
            <v>825200.18</v>
          </cell>
          <cell r="I318">
            <v>2.6200000000000001E-2</v>
          </cell>
          <cell r="J318">
            <v>21620.244716000001</v>
          </cell>
          <cell r="L318">
            <v>16215.183537000001</v>
          </cell>
        </row>
        <row r="319">
          <cell r="A319">
            <v>24</v>
          </cell>
          <cell r="B319" t="str">
            <v>340</v>
          </cell>
          <cell r="C319" t="str">
            <v>LAND &amp; LAND RIGHTS</v>
          </cell>
          <cell r="F319"/>
          <cell r="H319"/>
          <cell r="I319"/>
          <cell r="J319"/>
          <cell r="L319"/>
        </row>
        <row r="320">
          <cell r="A320">
            <v>25</v>
          </cell>
          <cell r="B320"/>
          <cell r="C320"/>
          <cell r="D320" t="str">
            <v>Lake/Masury</v>
          </cell>
          <cell r="F320">
            <v>1651.25</v>
          </cell>
          <cell r="H320">
            <v>1651.25</v>
          </cell>
          <cell r="I320">
            <v>0</v>
          </cell>
          <cell r="J320">
            <v>0</v>
          </cell>
          <cell r="L320">
            <v>0</v>
          </cell>
        </row>
        <row r="321">
          <cell r="A321">
            <v>26</v>
          </cell>
          <cell r="B321" t="str">
            <v>342</v>
          </cell>
          <cell r="C321" t="str">
            <v>DISTIB. RES. &amp; STANDPIPES</v>
          </cell>
          <cell r="F321"/>
          <cell r="G321"/>
          <cell r="H321"/>
          <cell r="I321"/>
          <cell r="J321"/>
          <cell r="L321"/>
        </row>
        <row r="322">
          <cell r="A322">
            <v>27</v>
          </cell>
          <cell r="B322"/>
          <cell r="C322"/>
          <cell r="D322" t="str">
            <v>Lake/Masury</v>
          </cell>
          <cell r="F322">
            <v>251995.61</v>
          </cell>
          <cell r="G322"/>
          <cell r="H322">
            <v>251995.61</v>
          </cell>
          <cell r="I322">
            <v>2.2700000000000001E-2</v>
          </cell>
          <cell r="J322">
            <v>5720.3003470000003</v>
          </cell>
          <cell r="L322">
            <v>4290.2252602500002</v>
          </cell>
        </row>
        <row r="323">
          <cell r="A323">
            <v>28</v>
          </cell>
          <cell r="B323"/>
          <cell r="C323"/>
          <cell r="D323" t="str">
            <v>Prior American</v>
          </cell>
          <cell r="F323">
            <v>307770</v>
          </cell>
          <cell r="G323"/>
          <cell r="H323">
            <v>307770</v>
          </cell>
          <cell r="I323">
            <v>1.8599999999999998E-2</v>
          </cell>
          <cell r="J323">
            <v>5724.5219999999999</v>
          </cell>
          <cell r="L323">
            <v>4293.3914999999997</v>
          </cell>
        </row>
        <row r="324">
          <cell r="A324">
            <v>29</v>
          </cell>
          <cell r="B324" t="str">
            <v>343</v>
          </cell>
          <cell r="C324" t="str">
            <v>TRANS. &amp; DISTR. MAINS</v>
          </cell>
          <cell r="F324"/>
          <cell r="G324"/>
          <cell r="H324"/>
          <cell r="I324"/>
          <cell r="J324"/>
          <cell r="L324"/>
        </row>
        <row r="325">
          <cell r="A325">
            <v>30</v>
          </cell>
          <cell r="B325"/>
          <cell r="C325"/>
          <cell r="D325" t="str">
            <v>Lake/Masury</v>
          </cell>
          <cell r="F325">
            <v>23337941.370000001</v>
          </cell>
          <cell r="G325"/>
          <cell r="H325">
            <v>23337941.370000001</v>
          </cell>
          <cell r="I325">
            <v>1.4999999999999999E-2</v>
          </cell>
          <cell r="J325">
            <v>350069.12054999999</v>
          </cell>
          <cell r="L325">
            <v>262551.84041250002</v>
          </cell>
        </row>
        <row r="326">
          <cell r="A326">
            <v>31</v>
          </cell>
          <cell r="B326"/>
          <cell r="C326"/>
          <cell r="D326" t="str">
            <v>Prior American</v>
          </cell>
          <cell r="F326">
            <v>2845472.69</v>
          </cell>
          <cell r="G326"/>
          <cell r="H326">
            <v>2845472.69</v>
          </cell>
          <cell r="I326">
            <v>1.46E-2</v>
          </cell>
          <cell r="J326">
            <v>41543.901274000003</v>
          </cell>
          <cell r="L326">
            <v>31157.925955499999</v>
          </cell>
        </row>
        <row r="327">
          <cell r="A327">
            <v>32</v>
          </cell>
          <cell r="B327"/>
          <cell r="C327"/>
          <cell r="D327" t="str">
            <v>Mohawk</v>
          </cell>
          <cell r="F327">
            <v>164117</v>
          </cell>
          <cell r="G327"/>
          <cell r="H327">
            <v>164117</v>
          </cell>
          <cell r="I327">
            <v>1.54E-2</v>
          </cell>
          <cell r="J327">
            <v>2527.4018000000001</v>
          </cell>
          <cell r="L327">
            <v>1895.55135</v>
          </cell>
        </row>
        <row r="328">
          <cell r="A328">
            <v>33</v>
          </cell>
          <cell r="B328"/>
          <cell r="C328"/>
          <cell r="D328" t="str">
            <v>Tomahawk</v>
          </cell>
          <cell r="F328">
            <v>87383</v>
          </cell>
          <cell r="G328"/>
          <cell r="H328">
            <v>87383</v>
          </cell>
          <cell r="I328">
            <v>1.54E-2</v>
          </cell>
          <cell r="J328">
            <v>1345.6982</v>
          </cell>
          <cell r="L328">
            <v>1009.27365</v>
          </cell>
        </row>
        <row r="329">
          <cell r="A329">
            <v>34</v>
          </cell>
          <cell r="B329" t="str">
            <v>345</v>
          </cell>
          <cell r="C329" t="str">
            <v>SERVICES</v>
          </cell>
          <cell r="F329"/>
          <cell r="G329"/>
          <cell r="H329">
            <v>0</v>
          </cell>
          <cell r="I329"/>
          <cell r="J329"/>
          <cell r="L329"/>
        </row>
        <row r="330">
          <cell r="A330">
            <v>35</v>
          </cell>
          <cell r="B330"/>
          <cell r="C330"/>
          <cell r="D330" t="str">
            <v>Lake/Masury</v>
          </cell>
          <cell r="F330">
            <v>1057613.8600000001</v>
          </cell>
          <cell r="G330"/>
          <cell r="H330">
            <v>1057613.8600000001</v>
          </cell>
          <cell r="I330">
            <v>2.5000000000000001E-2</v>
          </cell>
          <cell r="J330">
            <v>26440.3465</v>
          </cell>
          <cell r="L330">
            <v>19830.259875</v>
          </cell>
        </row>
        <row r="331">
          <cell r="A331">
            <v>36</v>
          </cell>
          <cell r="B331"/>
          <cell r="C331"/>
          <cell r="D331" t="str">
            <v>Prior American</v>
          </cell>
          <cell r="F331">
            <v>365598</v>
          </cell>
          <cell r="G331"/>
          <cell r="H331">
            <v>365598</v>
          </cell>
          <cell r="I331">
            <v>0.04</v>
          </cell>
          <cell r="J331">
            <v>14623.92</v>
          </cell>
          <cell r="L331">
            <v>10967.94</v>
          </cell>
        </row>
        <row r="332">
          <cell r="A332">
            <v>37</v>
          </cell>
          <cell r="B332"/>
          <cell r="C332"/>
          <cell r="D332" t="str">
            <v>Mohawk</v>
          </cell>
          <cell r="F332">
            <v>106654</v>
          </cell>
          <cell r="G332"/>
          <cell r="H332">
            <v>106654</v>
          </cell>
          <cell r="I332">
            <v>0.02</v>
          </cell>
          <cell r="J332">
            <v>2133.08</v>
          </cell>
          <cell r="L332">
            <v>1599.81</v>
          </cell>
        </row>
        <row r="333">
          <cell r="A333">
            <v>38</v>
          </cell>
          <cell r="B333" t="str">
            <v>346</v>
          </cell>
          <cell r="C333" t="str">
            <v>METERS</v>
          </cell>
          <cell r="F333"/>
          <cell r="G333"/>
          <cell r="H333"/>
          <cell r="I333"/>
          <cell r="J333"/>
          <cell r="K333"/>
          <cell r="L333"/>
        </row>
        <row r="334">
          <cell r="A334">
            <v>39</v>
          </cell>
          <cell r="B334"/>
          <cell r="C334"/>
          <cell r="D334" t="str">
            <v>Prior American</v>
          </cell>
          <cell r="F334">
            <v>290056</v>
          </cell>
          <cell r="G334"/>
          <cell r="H334">
            <v>290056</v>
          </cell>
          <cell r="I334">
            <v>4.1099999999999998E-2</v>
          </cell>
          <cell r="J334">
            <v>11921.301600000001</v>
          </cell>
          <cell r="K334"/>
          <cell r="L334">
            <v>8940.9761999999992</v>
          </cell>
        </row>
        <row r="335">
          <cell r="A335">
            <v>40</v>
          </cell>
          <cell r="B335" t="str">
            <v>347</v>
          </cell>
          <cell r="C335" t="str">
            <v>METER INSTALLATIONS</v>
          </cell>
          <cell r="F335">
            <v>0</v>
          </cell>
          <cell r="G335"/>
          <cell r="H335">
            <v>0</v>
          </cell>
          <cell r="I335">
            <v>0</v>
          </cell>
          <cell r="J335">
            <v>0</v>
          </cell>
          <cell r="L335">
            <v>0</v>
          </cell>
        </row>
        <row r="336">
          <cell r="A336">
            <v>41</v>
          </cell>
          <cell r="B336" t="str">
            <v>348</v>
          </cell>
          <cell r="C336" t="str">
            <v>HYDRANTS</v>
          </cell>
          <cell r="F336"/>
          <cell r="G336"/>
          <cell r="H336"/>
          <cell r="I336"/>
          <cell r="J336"/>
          <cell r="L336"/>
        </row>
        <row r="337">
          <cell r="A337">
            <v>42</v>
          </cell>
          <cell r="B337"/>
          <cell r="C337"/>
          <cell r="D337" t="str">
            <v>Lake/Masury</v>
          </cell>
          <cell r="F337">
            <v>2161069.34</v>
          </cell>
          <cell r="G337"/>
          <cell r="H337">
            <v>2161069.34</v>
          </cell>
          <cell r="I337">
            <v>1.5699999999999999E-2</v>
          </cell>
          <cell r="J337">
            <v>33928.788637999998</v>
          </cell>
          <cell r="L337">
            <v>25446.591478499999</v>
          </cell>
        </row>
        <row r="338">
          <cell r="A338">
            <v>43</v>
          </cell>
          <cell r="B338"/>
          <cell r="C338"/>
          <cell r="D338" t="str">
            <v>Prior American</v>
          </cell>
          <cell r="F338">
            <v>160769.04</v>
          </cell>
          <cell r="G338"/>
          <cell r="H338">
            <v>160769.04</v>
          </cell>
          <cell r="I338">
            <v>1.7500000000000002E-2</v>
          </cell>
          <cell r="J338">
            <v>2813.4582</v>
          </cell>
          <cell r="L338">
            <v>2110.0936499999998</v>
          </cell>
        </row>
        <row r="339">
          <cell r="A339">
            <v>44</v>
          </cell>
          <cell r="B339" t="str">
            <v>390</v>
          </cell>
          <cell r="C339" t="str">
            <v>GP STRUCTURES &amp; IMPROVEMENTS</v>
          </cell>
          <cell r="F339">
            <v>0</v>
          </cell>
          <cell r="G339"/>
          <cell r="H339">
            <v>0</v>
          </cell>
          <cell r="I339">
            <v>0</v>
          </cell>
          <cell r="J339">
            <v>0</v>
          </cell>
          <cell r="K339"/>
          <cell r="L339">
            <v>0</v>
          </cell>
        </row>
        <row r="340">
          <cell r="A340">
            <v>45</v>
          </cell>
          <cell r="B340" t="str">
            <v>390-1</v>
          </cell>
          <cell r="C340" t="str">
            <v>STRUCTURES AND IMPROVE.-LEASED</v>
          </cell>
          <cell r="F340"/>
          <cell r="G340"/>
          <cell r="H340"/>
          <cell r="I340"/>
          <cell r="J340"/>
          <cell r="K340"/>
          <cell r="L340"/>
        </row>
        <row r="341">
          <cell r="A341">
            <v>46</v>
          </cell>
          <cell r="B341"/>
          <cell r="C341"/>
          <cell r="D341" t="str">
            <v>Lake/Masury</v>
          </cell>
          <cell r="F341">
            <v>2000</v>
          </cell>
          <cell r="G341"/>
          <cell r="H341">
            <v>2000</v>
          </cell>
          <cell r="I341">
            <v>0</v>
          </cell>
          <cell r="J341">
            <v>0</v>
          </cell>
          <cell r="K341"/>
          <cell r="L341">
            <v>0</v>
          </cell>
        </row>
        <row r="342">
          <cell r="A342">
            <v>47</v>
          </cell>
          <cell r="B342" t="str">
            <v>397</v>
          </cell>
          <cell r="C342" t="str">
            <v>COMMUNICATIONS EQUIPMENT</v>
          </cell>
          <cell r="F342"/>
          <cell r="G342"/>
          <cell r="H342"/>
          <cell r="I342"/>
          <cell r="J342"/>
          <cell r="K342"/>
          <cell r="L342"/>
        </row>
        <row r="343">
          <cell r="A343">
            <v>48</v>
          </cell>
          <cell r="B343"/>
          <cell r="C343"/>
          <cell r="D343" t="str">
            <v>Lake/Masury</v>
          </cell>
          <cell r="F343">
            <v>130302.25</v>
          </cell>
          <cell r="G343"/>
          <cell r="H343">
            <v>130302.25</v>
          </cell>
          <cell r="I343">
            <v>6.1499999999999999E-2</v>
          </cell>
          <cell r="J343">
            <v>8013.5883750000003</v>
          </cell>
          <cell r="L343">
            <v>6010.1912812500004</v>
          </cell>
        </row>
        <row r="344">
          <cell r="A344">
            <v>49</v>
          </cell>
          <cell r="B344"/>
          <cell r="C344"/>
          <cell r="D344" t="str">
            <v>Prior American</v>
          </cell>
          <cell r="E344"/>
          <cell r="F344">
            <v>26025</v>
          </cell>
          <cell r="G344"/>
          <cell r="H344">
            <v>26025</v>
          </cell>
          <cell r="I344">
            <v>6.6699999999999995E-2</v>
          </cell>
          <cell r="J344">
            <v>1735.8675000000001</v>
          </cell>
          <cell r="K344"/>
          <cell r="L344">
            <v>1301.900625</v>
          </cell>
        </row>
        <row r="345">
          <cell r="A345">
            <v>50</v>
          </cell>
          <cell r="B345"/>
          <cell r="C345"/>
          <cell r="F345"/>
          <cell r="G345"/>
          <cell r="H345"/>
          <cell r="I345"/>
          <cell r="J345"/>
          <cell r="L345"/>
        </row>
        <row r="346">
          <cell r="A346">
            <v>51</v>
          </cell>
          <cell r="C346" t="str">
            <v>TOTAL CIAC</v>
          </cell>
          <cell r="F346">
            <v>32893077.190000001</v>
          </cell>
          <cell r="G346"/>
          <cell r="H346">
            <v>32893077.190000001</v>
          </cell>
          <cell r="I346"/>
          <cell r="J346">
            <v>552278.42926</v>
          </cell>
          <cell r="L346">
            <v>414208.82194499997</v>
          </cell>
        </row>
        <row r="348">
          <cell r="C348" t="str">
            <v>NET RESERVE</v>
          </cell>
          <cell r="F348">
            <v>291700528.31</v>
          </cell>
          <cell r="H348">
            <v>300556915.98000002</v>
          </cell>
          <cell r="J348">
            <v>8804519.3725246005</v>
          </cell>
          <cell r="L348">
            <v>6603389.5293934504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/>
          </cell>
          <cell r="H1"/>
          <cell r="I1"/>
          <cell r="J1"/>
          <cell r="K1"/>
        </row>
        <row r="2">
          <cell r="A2"/>
          <cell r="H2"/>
          <cell r="I2"/>
          <cell r="J2"/>
          <cell r="K2" t="str">
            <v>DATE</v>
          </cell>
        </row>
        <row r="3">
          <cell r="A3"/>
          <cell r="E3" t="str">
            <v>AQUA OHIO, INC</v>
          </cell>
          <cell r="H3"/>
          <cell r="I3"/>
          <cell r="J3"/>
          <cell r="K3" t="str">
            <v>3/14/16</v>
          </cell>
        </row>
        <row r="4">
          <cell r="A4"/>
          <cell r="D4" t="str">
            <v>PUCO REGULATED WATER DIVISIONS</v>
          </cell>
          <cell r="E4"/>
          <cell r="H4"/>
          <cell r="I4"/>
          <cell r="J4"/>
          <cell r="K4"/>
        </row>
        <row r="5">
          <cell r="A5"/>
          <cell r="D5" t="str">
            <v>CASE NO. 16-0907-WW-AIR</v>
          </cell>
          <cell r="H5"/>
          <cell r="I5"/>
          <cell r="J5"/>
          <cell r="K5"/>
        </row>
        <row r="6">
          <cell r="E6" t="str">
            <v>ADVANCES</v>
          </cell>
        </row>
        <row r="7">
          <cell r="A7"/>
          <cell r="D7" t="str">
            <v>AS OF DECEMBER 31, 2016</v>
          </cell>
          <cell r="K7" t="str">
            <v>WPB-6a</v>
          </cell>
        </row>
        <row r="8">
          <cell r="A8" t="str">
            <v>_</v>
          </cell>
          <cell r="B8" t="str">
            <v>_</v>
          </cell>
          <cell r="C8" t="str">
            <v>_</v>
          </cell>
          <cell r="D8" t="str">
            <v>_</v>
          </cell>
          <cell r="E8" t="str">
            <v>_</v>
          </cell>
          <cell r="F8" t="str">
            <v>_</v>
          </cell>
          <cell r="G8" t="str">
            <v>_</v>
          </cell>
          <cell r="H8" t="str">
            <v>_</v>
          </cell>
          <cell r="I8" t="str">
            <v>_</v>
          </cell>
          <cell r="J8" t="str">
            <v>_</v>
          </cell>
          <cell r="K8" t="str">
            <v>_</v>
          </cell>
        </row>
        <row r="9">
          <cell r="E9" t="str">
            <v>TOTAL</v>
          </cell>
          <cell r="I9" t="str">
            <v>Mohawk/Tomahawk</v>
          </cell>
          <cell r="K9" t="str">
            <v>TOTAL</v>
          </cell>
        </row>
        <row r="10">
          <cell r="A10" t="str">
            <v>LINE</v>
          </cell>
          <cell r="B10" t="str">
            <v>ADVANCES ACCOUNT 252</v>
          </cell>
          <cell r="E10" t="str">
            <v>DISTRICT</v>
          </cell>
          <cell r="F10" t="str">
            <v>ADDITIONS</v>
          </cell>
          <cell r="G10" t="str">
            <v>REFUNDS</v>
          </cell>
          <cell r="H10" t="str">
            <v>TRANSFERS</v>
          </cell>
          <cell r="I10" t="str">
            <v>BEG. BAL.</v>
          </cell>
          <cell r="K10" t="str">
            <v>DISTRICT</v>
          </cell>
        </row>
        <row r="11">
          <cell r="A11" t="str">
            <v>NO.</v>
          </cell>
          <cell r="B11" t="str">
            <v>DESCRIPITION</v>
          </cell>
          <cell r="E11" t="str">
            <v>BEG. BAL.</v>
          </cell>
          <cell r="I11" t="str">
            <v>June 2007 &amp;  Dec 2004</v>
          </cell>
          <cell r="K11" t="str">
            <v>END. BAL.</v>
          </cell>
        </row>
        <row r="12">
          <cell r="A12" t="str">
            <v>_</v>
          </cell>
          <cell r="B12" t="str">
            <v>_</v>
          </cell>
          <cell r="C12" t="str">
            <v>_</v>
          </cell>
          <cell r="D12" t="str">
            <v>_</v>
          </cell>
          <cell r="E12" t="str">
            <v>_</v>
          </cell>
          <cell r="F12" t="str">
            <v>_</v>
          </cell>
          <cell r="G12" t="str">
            <v>_</v>
          </cell>
          <cell r="H12" t="str">
            <v>_</v>
          </cell>
          <cell r="I12" t="str">
            <v>_</v>
          </cell>
          <cell r="J12" t="str">
            <v>_</v>
          </cell>
          <cell r="K12" t="str">
            <v>_</v>
          </cell>
        </row>
        <row r="13">
          <cell r="C13" t="str">
            <v>CASE# 13-2124, 05-1579 &amp; 07-0981</v>
          </cell>
          <cell r="D13"/>
          <cell r="E13"/>
          <cell r="F13" t="str">
            <v>WPB-6A1</v>
          </cell>
          <cell r="G13" t="str">
            <v>WPB-6A1</v>
          </cell>
          <cell r="H13" t="str">
            <v>WPB-6A1</v>
          </cell>
          <cell r="I13" t="str">
            <v>WPB-6A1</v>
          </cell>
          <cell r="K13" t="str">
            <v>CASE# 16-xxxx</v>
          </cell>
        </row>
        <row r="14">
          <cell r="A14">
            <v>1</v>
          </cell>
          <cell r="B14" t="str">
            <v>LAND &amp; LAND RIGHTS</v>
          </cell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>
            <v>2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>
            <v>3</v>
          </cell>
          <cell r="B16"/>
          <cell r="C16" t="str">
            <v>ACCOUNT 340</v>
          </cell>
          <cell r="D16"/>
          <cell r="E16">
            <v>0</v>
          </cell>
          <cell r="F16"/>
          <cell r="G16"/>
          <cell r="H16"/>
          <cell r="I16"/>
          <cell r="J16"/>
          <cell r="K16">
            <v>0</v>
          </cell>
        </row>
        <row r="17">
          <cell r="A17">
            <v>4</v>
          </cell>
          <cell r="B17"/>
          <cell r="C17"/>
          <cell r="D17"/>
          <cell r="E17"/>
          <cell r="F17"/>
          <cell r="G17"/>
          <cell r="H17"/>
          <cell r="I17"/>
          <cell r="J17"/>
        </row>
        <row r="18">
          <cell r="A18">
            <v>5</v>
          </cell>
          <cell r="B18" t="str">
            <v>TRANSMISSION &amp; DISTRIBUTION MAINS</v>
          </cell>
          <cell r="C18"/>
          <cell r="D18"/>
          <cell r="E18"/>
          <cell r="F18"/>
          <cell r="G18"/>
          <cell r="H18"/>
          <cell r="I18"/>
          <cell r="J18"/>
        </row>
        <row r="19">
          <cell r="A19">
            <v>6</v>
          </cell>
          <cell r="B19"/>
          <cell r="C19"/>
          <cell r="D19"/>
          <cell r="E19"/>
          <cell r="F19"/>
          <cell r="G19"/>
          <cell r="H19"/>
          <cell r="I19"/>
          <cell r="J19"/>
        </row>
        <row r="20">
          <cell r="A20">
            <v>7</v>
          </cell>
          <cell r="B20"/>
          <cell r="C20" t="str">
            <v>ACCOUNT 343</v>
          </cell>
          <cell r="D20"/>
          <cell r="E20">
            <v>5656835</v>
          </cell>
          <cell r="F20">
            <v>58809.09</v>
          </cell>
          <cell r="G20">
            <v>-579720.74</v>
          </cell>
          <cell r="H20">
            <v>-327851.86</v>
          </cell>
          <cell r="I20">
            <v>0</v>
          </cell>
          <cell r="J20"/>
          <cell r="K20">
            <v>4808071.49</v>
          </cell>
        </row>
        <row r="21">
          <cell r="A21">
            <v>8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>
            <v>9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>
            <v>10</v>
          </cell>
          <cell r="B23" t="str">
            <v>SERVICES</v>
          </cell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>
            <v>11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>
            <v>12</v>
          </cell>
          <cell r="B25"/>
          <cell r="C25" t="str">
            <v>ACCOUNT 345</v>
          </cell>
          <cell r="D25"/>
          <cell r="E25">
            <v>10203.219999999999</v>
          </cell>
          <cell r="F25"/>
          <cell r="G25"/>
          <cell r="H25"/>
          <cell r="I25">
            <v>0</v>
          </cell>
          <cell r="J25"/>
          <cell r="K25">
            <v>10203.219999999999</v>
          </cell>
        </row>
        <row r="26">
          <cell r="A26">
            <v>13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>
            <v>14</v>
          </cell>
          <cell r="B27" t="str">
            <v>METERS</v>
          </cell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>
            <v>15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>
            <v>16</v>
          </cell>
          <cell r="B29"/>
          <cell r="C29" t="str">
            <v>ACCOUNT 346</v>
          </cell>
          <cell r="D29"/>
          <cell r="E29">
            <v>15891.42</v>
          </cell>
          <cell r="F29"/>
          <cell r="G29">
            <v>-1055.54</v>
          </cell>
          <cell r="H29"/>
          <cell r="I29">
            <v>0</v>
          </cell>
          <cell r="J29"/>
          <cell r="K29">
            <v>14835.88</v>
          </cell>
        </row>
        <row r="30">
          <cell r="A30">
            <v>17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>
            <v>18</v>
          </cell>
          <cell r="B31" t="str">
            <v>HYDRANTS</v>
          </cell>
          <cell r="C31"/>
          <cell r="D31"/>
          <cell r="E31">
            <v>0</v>
          </cell>
          <cell r="F31"/>
          <cell r="G31"/>
          <cell r="H31"/>
          <cell r="I31"/>
          <cell r="J31"/>
          <cell r="K31">
            <v>0</v>
          </cell>
        </row>
        <row r="32">
          <cell r="A32">
            <v>19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>
            <v>20</v>
          </cell>
          <cell r="B33"/>
          <cell r="C33" t="str">
            <v>ACCOUNT 348</v>
          </cell>
          <cell r="D33"/>
          <cell r="E33">
            <v>240491.89</v>
          </cell>
          <cell r="F33"/>
          <cell r="G33">
            <v>-236004.82</v>
          </cell>
          <cell r="H33">
            <v>-2623.02</v>
          </cell>
          <cell r="I33">
            <v>0</v>
          </cell>
          <cell r="J33"/>
          <cell r="K33">
            <v>1864.05000000001</v>
          </cell>
        </row>
        <row r="34">
          <cell r="A34">
            <v>21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>
            <v>22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>
            <v>23</v>
          </cell>
          <cell r="B36"/>
          <cell r="C36"/>
          <cell r="D36"/>
          <cell r="E36" t="str">
            <v>-</v>
          </cell>
          <cell r="F36" t="str">
            <v>-----------------------</v>
          </cell>
          <cell r="G36" t="str">
            <v>-----------------------</v>
          </cell>
          <cell r="H36" t="str">
            <v>-----------------------</v>
          </cell>
          <cell r="I36" t="str">
            <v>-----------------------</v>
          </cell>
          <cell r="J36"/>
          <cell r="K36" t="str">
            <v>-</v>
          </cell>
        </row>
        <row r="37">
          <cell r="A37">
            <v>24</v>
          </cell>
          <cell r="B37" t="str">
            <v>GENERAL LEDGER BALANCE</v>
          </cell>
          <cell r="C37"/>
          <cell r="D37"/>
          <cell r="E37">
            <v>5923421.5300000003</v>
          </cell>
          <cell r="F37">
            <v>58809.09</v>
          </cell>
          <cell r="G37">
            <v>-816781.1</v>
          </cell>
          <cell r="H37">
            <v>-330474.88</v>
          </cell>
          <cell r="I37">
            <v>0</v>
          </cell>
          <cell r="J37"/>
          <cell r="K37">
            <v>4834974.6399999997</v>
          </cell>
        </row>
        <row r="38">
          <cell r="A38">
            <v>25</v>
          </cell>
          <cell r="B38"/>
          <cell r="C38"/>
          <cell r="D38"/>
          <cell r="E38" t="str">
            <v>=</v>
          </cell>
          <cell r="F38" t="str">
            <v>=</v>
          </cell>
          <cell r="G38" t="str">
            <v>=</v>
          </cell>
          <cell r="H38" t="str">
            <v>==============</v>
          </cell>
          <cell r="I38" t="str">
            <v>==============</v>
          </cell>
          <cell r="K38" t="str">
            <v>=</v>
          </cell>
        </row>
        <row r="39">
          <cell r="A39">
            <v>26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>
            <v>27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>
            <v>28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>
            <v>29</v>
          </cell>
        </row>
        <row r="43">
          <cell r="A43">
            <v>30</v>
          </cell>
        </row>
        <row r="44">
          <cell r="A44">
            <v>31</v>
          </cell>
        </row>
        <row r="45">
          <cell r="A45">
            <v>32</v>
          </cell>
        </row>
        <row r="46">
          <cell r="A46">
            <v>33</v>
          </cell>
        </row>
        <row r="47">
          <cell r="A47">
            <v>34</v>
          </cell>
        </row>
        <row r="48">
          <cell r="A48">
            <v>35</v>
          </cell>
        </row>
        <row r="49">
          <cell r="A49">
            <v>36</v>
          </cell>
        </row>
        <row r="50">
          <cell r="A50">
            <v>37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H53"/>
          <cell r="I53"/>
          <cell r="J53"/>
          <cell r="K53"/>
        </row>
        <row r="54">
          <cell r="A54"/>
          <cell r="H54"/>
          <cell r="I54"/>
          <cell r="J54"/>
          <cell r="K54" t="str">
            <v>DATE</v>
          </cell>
        </row>
        <row r="55">
          <cell r="A55"/>
          <cell r="E55" t="str">
            <v>AQUA OHIO, INC</v>
          </cell>
          <cell r="H55"/>
          <cell r="I55"/>
          <cell r="J55"/>
          <cell r="K55" t="str">
            <v>2/16/16</v>
          </cell>
        </row>
        <row r="56">
          <cell r="A56"/>
          <cell r="D56" t="str">
            <v>PUCO REGULATED WATER DIVISIONS</v>
          </cell>
          <cell r="E56"/>
          <cell r="H56"/>
          <cell r="I56"/>
          <cell r="J56"/>
          <cell r="K56"/>
        </row>
        <row r="57">
          <cell r="A57"/>
          <cell r="D57" t="str">
            <v>CASE NO. 16-0907-WW-AIR</v>
          </cell>
          <cell r="H57"/>
          <cell r="I57"/>
          <cell r="J57"/>
          <cell r="K57"/>
        </row>
        <row r="58">
          <cell r="D58" t="str">
            <v>RELATED FACILITIES</v>
          </cell>
          <cell r="E58"/>
          <cell r="F58"/>
        </row>
        <row r="59">
          <cell r="A59"/>
          <cell r="D59" t="str">
            <v>AS OF DECEMBER 31, 2016</v>
          </cell>
          <cell r="K59" t="str">
            <v>WPB-6b</v>
          </cell>
        </row>
        <row r="60">
          <cell r="A60" t="str">
            <v>_</v>
          </cell>
          <cell r="B60" t="str">
            <v>_</v>
          </cell>
          <cell r="C60" t="str">
            <v>_</v>
          </cell>
          <cell r="D60" t="str">
            <v>_</v>
          </cell>
          <cell r="E60" t="str">
            <v>_</v>
          </cell>
          <cell r="F60" t="str">
            <v>_</v>
          </cell>
          <cell r="G60" t="str">
            <v>_</v>
          </cell>
          <cell r="H60" t="str">
            <v>_</v>
          </cell>
          <cell r="I60" t="str">
            <v>_</v>
          </cell>
          <cell r="J60" t="str">
            <v>_</v>
          </cell>
          <cell r="K60" t="str">
            <v>_</v>
          </cell>
        </row>
        <row r="61">
          <cell r="B61" t="str">
            <v>RELATED FACILITIES</v>
          </cell>
          <cell r="E61" t="str">
            <v>TOTAL</v>
          </cell>
          <cell r="I61" t="str">
            <v>Mohawk/Tomahawk</v>
          </cell>
          <cell r="K61" t="str">
            <v>TOTAL</v>
          </cell>
        </row>
        <row r="62">
          <cell r="A62" t="str">
            <v>LINE</v>
          </cell>
          <cell r="B62" t="str">
            <v>ACCOUNT 25303</v>
          </cell>
          <cell r="E62" t="str">
            <v>DISTRICT</v>
          </cell>
          <cell r="F62" t="str">
            <v>ADDITIONS</v>
          </cell>
          <cell r="G62" t="str">
            <v>REFUNDS</v>
          </cell>
          <cell r="H62" t="str">
            <v>TRANSFERS</v>
          </cell>
          <cell r="I62" t="str">
            <v>BEG. BAL.</v>
          </cell>
          <cell r="K62" t="str">
            <v>DISTRICT</v>
          </cell>
        </row>
        <row r="63">
          <cell r="A63" t="str">
            <v>NO.</v>
          </cell>
          <cell r="B63" t="str">
            <v>DESCRIPITION</v>
          </cell>
          <cell r="E63" t="str">
            <v>BEG. BAL.</v>
          </cell>
          <cell r="I63" t="str">
            <v>June 2007 &amp;  Dec 2004</v>
          </cell>
          <cell r="K63" t="str">
            <v>END. BAL.</v>
          </cell>
        </row>
        <row r="64">
          <cell r="A64" t="str">
            <v>_</v>
          </cell>
          <cell r="B64" t="str">
            <v>_</v>
          </cell>
          <cell r="C64" t="str">
            <v>_</v>
          </cell>
          <cell r="D64" t="str">
            <v>_</v>
          </cell>
          <cell r="E64" t="str">
            <v>_</v>
          </cell>
          <cell r="F64" t="str">
            <v>_</v>
          </cell>
          <cell r="G64" t="str">
            <v>_</v>
          </cell>
          <cell r="H64" t="str">
            <v>_</v>
          </cell>
          <cell r="I64" t="str">
            <v>_</v>
          </cell>
          <cell r="J64" t="str">
            <v>_</v>
          </cell>
          <cell r="K64" t="str">
            <v>_</v>
          </cell>
        </row>
        <row r="65">
          <cell r="C65" t="str">
            <v>CASE# 13-2124, 05-1579 &amp; 07-0981</v>
          </cell>
          <cell r="E65"/>
          <cell r="F65" t="str">
            <v>WPB-6B1</v>
          </cell>
          <cell r="G65" t="str">
            <v>WPB-6B1</v>
          </cell>
          <cell r="H65" t="str">
            <v>WPB-6B1</v>
          </cell>
          <cell r="I65" t="str">
            <v>WPB-6B1</v>
          </cell>
          <cell r="K65" t="str">
            <v>CASE# 16-xxxx</v>
          </cell>
        </row>
        <row r="66">
          <cell r="A66">
            <v>1</v>
          </cell>
          <cell r="B66" t="str">
            <v>ELECTRIC PUMPING EQUIPMENT</v>
          </cell>
          <cell r="C66"/>
          <cell r="E66"/>
        </row>
        <row r="67">
          <cell r="A67">
            <v>2</v>
          </cell>
          <cell r="B67"/>
          <cell r="C67" t="str">
            <v>ACCOUNT 325</v>
          </cell>
          <cell r="E67">
            <v>0</v>
          </cell>
          <cell r="G67"/>
          <cell r="H67"/>
          <cell r="I67"/>
          <cell r="J67"/>
          <cell r="K67">
            <v>0</v>
          </cell>
        </row>
        <row r="68">
          <cell r="A68">
            <v>3</v>
          </cell>
          <cell r="B68"/>
          <cell r="C68"/>
          <cell r="E68"/>
          <cell r="F68"/>
          <cell r="G68"/>
          <cell r="H68"/>
          <cell r="I68"/>
          <cell r="J68"/>
          <cell r="K68"/>
        </row>
        <row r="69">
          <cell r="A69">
            <v>4</v>
          </cell>
          <cell r="B69" t="str">
            <v>DISTRIBUTION RESERVOIRS &amp; STANDPIPES</v>
          </cell>
          <cell r="C69"/>
          <cell r="E69"/>
          <cell r="F69"/>
          <cell r="G69"/>
          <cell r="H69"/>
          <cell r="I69"/>
          <cell r="J69"/>
          <cell r="K69"/>
        </row>
        <row r="70">
          <cell r="A70">
            <v>5</v>
          </cell>
          <cell r="B70"/>
          <cell r="C70" t="str">
            <v>ACCOUNT 342</v>
          </cell>
          <cell r="E70">
            <v>0</v>
          </cell>
          <cell r="F70"/>
          <cell r="G70"/>
          <cell r="H70"/>
          <cell r="I70"/>
          <cell r="J70"/>
          <cell r="K70">
            <v>0</v>
          </cell>
        </row>
        <row r="71">
          <cell r="A71">
            <v>6</v>
          </cell>
          <cell r="B71"/>
          <cell r="C71"/>
          <cell r="E71"/>
          <cell r="F71"/>
          <cell r="G71"/>
          <cell r="H71"/>
          <cell r="I71"/>
          <cell r="J71"/>
          <cell r="K71"/>
        </row>
        <row r="72">
          <cell r="A72">
            <v>7</v>
          </cell>
          <cell r="B72" t="str">
            <v>TRANSMISSION &amp; DISTRIBUTION MAINS</v>
          </cell>
          <cell r="C72"/>
          <cell r="E72"/>
          <cell r="F72"/>
          <cell r="G72"/>
          <cell r="H72"/>
          <cell r="I72"/>
          <cell r="J72"/>
          <cell r="K72"/>
        </row>
        <row r="73">
          <cell r="A73">
            <v>8</v>
          </cell>
          <cell r="B73"/>
          <cell r="C73" t="str">
            <v>ACCOUNT 343</v>
          </cell>
          <cell r="E73">
            <v>420</v>
          </cell>
          <cell r="F73"/>
          <cell r="G73"/>
          <cell r="H73"/>
          <cell r="I73"/>
          <cell r="J73"/>
          <cell r="K73">
            <v>420</v>
          </cell>
        </row>
        <row r="74">
          <cell r="A74">
            <v>9</v>
          </cell>
          <cell r="B74"/>
          <cell r="C74"/>
          <cell r="E74"/>
          <cell r="F74"/>
          <cell r="G74"/>
          <cell r="H74"/>
          <cell r="I74"/>
          <cell r="J74"/>
          <cell r="K74"/>
        </row>
        <row r="75">
          <cell r="A75">
            <v>10</v>
          </cell>
          <cell r="B75" t="str">
            <v>HYDRANTS</v>
          </cell>
          <cell r="C75"/>
          <cell r="E75"/>
          <cell r="F75"/>
          <cell r="G75"/>
          <cell r="H75"/>
          <cell r="I75"/>
          <cell r="J75"/>
          <cell r="K75"/>
        </row>
        <row r="76">
          <cell r="A76">
            <v>11</v>
          </cell>
          <cell r="B76"/>
          <cell r="C76" t="str">
            <v>ACCOUNT 348</v>
          </cell>
          <cell r="E76">
            <v>0</v>
          </cell>
          <cell r="F76"/>
          <cell r="G76"/>
          <cell r="H76"/>
          <cell r="I76"/>
          <cell r="J76"/>
          <cell r="K76">
            <v>0</v>
          </cell>
        </row>
        <row r="77">
          <cell r="A77">
            <v>12</v>
          </cell>
          <cell r="B77"/>
          <cell r="C77"/>
          <cell r="E77"/>
          <cell r="F77"/>
          <cell r="G77"/>
          <cell r="H77"/>
          <cell r="I77"/>
          <cell r="J77"/>
          <cell r="K77"/>
        </row>
        <row r="78">
          <cell r="A78">
            <v>13</v>
          </cell>
          <cell r="B78" t="str">
            <v>STRUCTURES AND IMPROVEMENTS</v>
          </cell>
          <cell r="C78"/>
          <cell r="E78"/>
          <cell r="F78"/>
          <cell r="G78"/>
          <cell r="H78"/>
          <cell r="I78"/>
          <cell r="J78"/>
          <cell r="K78"/>
        </row>
        <row r="79">
          <cell r="A79">
            <v>14</v>
          </cell>
          <cell r="B79"/>
          <cell r="C79" t="str">
            <v>ACCOUNT 390</v>
          </cell>
          <cell r="E79">
            <v>0</v>
          </cell>
          <cell r="F79"/>
          <cell r="G79"/>
          <cell r="H79"/>
          <cell r="I79"/>
          <cell r="J79"/>
          <cell r="K79">
            <v>0</v>
          </cell>
        </row>
        <row r="80">
          <cell r="A80">
            <v>15</v>
          </cell>
          <cell r="B80"/>
          <cell r="C80"/>
          <cell r="E80"/>
          <cell r="F80"/>
          <cell r="G80"/>
          <cell r="H80"/>
          <cell r="I80"/>
          <cell r="J80"/>
          <cell r="K80"/>
        </row>
        <row r="81">
          <cell r="A81">
            <v>16</v>
          </cell>
          <cell r="B81"/>
          <cell r="C81"/>
          <cell r="E81"/>
          <cell r="F81"/>
          <cell r="G81"/>
          <cell r="H81"/>
          <cell r="I81"/>
          <cell r="J81"/>
          <cell r="K81"/>
        </row>
        <row r="82">
          <cell r="A82">
            <v>17</v>
          </cell>
          <cell r="B82"/>
          <cell r="C82"/>
          <cell r="E82"/>
          <cell r="F82"/>
          <cell r="G82"/>
          <cell r="H82"/>
          <cell r="I82"/>
          <cell r="J82"/>
          <cell r="K82"/>
        </row>
        <row r="83">
          <cell r="A83">
            <v>18</v>
          </cell>
          <cell r="B83"/>
          <cell r="C83"/>
          <cell r="E83"/>
          <cell r="F83"/>
          <cell r="G83"/>
          <cell r="H83"/>
          <cell r="I83"/>
          <cell r="J83"/>
          <cell r="K83"/>
        </row>
        <row r="84">
          <cell r="A84">
            <v>19</v>
          </cell>
          <cell r="B84"/>
          <cell r="C84"/>
          <cell r="E84"/>
          <cell r="G84"/>
        </row>
        <row r="85">
          <cell r="A85">
            <v>20</v>
          </cell>
          <cell r="B85"/>
          <cell r="C85"/>
          <cell r="E85"/>
          <cell r="G85"/>
        </row>
        <row r="86">
          <cell r="A86">
            <v>21</v>
          </cell>
          <cell r="B86"/>
          <cell r="C86"/>
          <cell r="E86"/>
          <cell r="F86"/>
          <cell r="G86"/>
          <cell r="H86"/>
          <cell r="I86"/>
          <cell r="J86"/>
          <cell r="K86"/>
        </row>
        <row r="87">
          <cell r="A87">
            <v>22</v>
          </cell>
          <cell r="B87" t="str">
            <v>OTHER</v>
          </cell>
          <cell r="C87"/>
          <cell r="E87"/>
          <cell r="F87"/>
          <cell r="G87"/>
          <cell r="H87"/>
          <cell r="I87"/>
          <cell r="J87"/>
          <cell r="K87"/>
        </row>
        <row r="88">
          <cell r="A88">
            <v>23</v>
          </cell>
          <cell r="B88"/>
          <cell r="C88" t="str">
            <v>UNAPPLIED</v>
          </cell>
          <cell r="E88"/>
          <cell r="F88"/>
          <cell r="G88"/>
          <cell r="H88"/>
          <cell r="I88"/>
          <cell r="J88"/>
          <cell r="K88">
            <v>0</v>
          </cell>
        </row>
        <row r="89">
          <cell r="A89">
            <v>24</v>
          </cell>
          <cell r="B89"/>
          <cell r="C89"/>
          <cell r="E89"/>
          <cell r="F89"/>
          <cell r="G89"/>
          <cell r="H89"/>
          <cell r="I89"/>
          <cell r="J89"/>
          <cell r="K89"/>
        </row>
        <row r="90">
          <cell r="A90">
            <v>25</v>
          </cell>
          <cell r="B90"/>
          <cell r="C90" t="str">
            <v>EXCESS</v>
          </cell>
          <cell r="E90"/>
          <cell r="F90"/>
          <cell r="G90"/>
          <cell r="H90"/>
          <cell r="I90"/>
          <cell r="J90"/>
          <cell r="K90">
            <v>0</v>
          </cell>
        </row>
        <row r="91">
          <cell r="A91">
            <v>26</v>
          </cell>
          <cell r="E91"/>
          <cell r="F91"/>
          <cell r="G91"/>
          <cell r="H91"/>
          <cell r="I91"/>
          <cell r="J91"/>
          <cell r="K91"/>
        </row>
        <row r="92">
          <cell r="A92">
            <v>27</v>
          </cell>
          <cell r="E92"/>
          <cell r="F92"/>
          <cell r="G92"/>
          <cell r="H92"/>
          <cell r="I92"/>
          <cell r="J92"/>
          <cell r="K92"/>
        </row>
        <row r="93">
          <cell r="A93">
            <v>28</v>
          </cell>
          <cell r="E93"/>
          <cell r="F93"/>
          <cell r="G93"/>
          <cell r="H93"/>
          <cell r="I93"/>
          <cell r="J93"/>
          <cell r="K93"/>
        </row>
        <row r="94">
          <cell r="A94">
            <v>29</v>
          </cell>
          <cell r="E94"/>
          <cell r="F94"/>
          <cell r="G94"/>
          <cell r="H94"/>
          <cell r="I94"/>
          <cell r="J94"/>
          <cell r="K94"/>
        </row>
        <row r="95">
          <cell r="A95">
            <v>30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-----------------------</v>
          </cell>
          <cell r="I95" t="str">
            <v>-------------------------</v>
          </cell>
          <cell r="J95"/>
          <cell r="K95" t="str">
            <v>-</v>
          </cell>
        </row>
        <row r="96">
          <cell r="A96">
            <v>31</v>
          </cell>
          <cell r="B96" t="str">
            <v>GENERAL LEDGER BALANCE</v>
          </cell>
          <cell r="D96"/>
          <cell r="E96">
            <v>420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/>
          <cell r="K96">
            <v>420</v>
          </cell>
        </row>
        <row r="97">
          <cell r="A97">
            <v>32</v>
          </cell>
          <cell r="E97" t="str">
            <v>=</v>
          </cell>
          <cell r="F97" t="str">
            <v>=</v>
          </cell>
          <cell r="G97" t="str">
            <v>=</v>
          </cell>
          <cell r="H97" t="str">
            <v>=============</v>
          </cell>
          <cell r="I97" t="str">
            <v>==============</v>
          </cell>
          <cell r="K97" t="str">
            <v>=</v>
          </cell>
        </row>
        <row r="98">
          <cell r="A98">
            <v>33</v>
          </cell>
          <cell r="E98"/>
          <cell r="F98"/>
          <cell r="G98"/>
          <cell r="H98"/>
          <cell r="I98"/>
          <cell r="J98"/>
          <cell r="K98"/>
        </row>
        <row r="99">
          <cell r="A99">
            <v>34</v>
          </cell>
          <cell r="H99"/>
          <cell r="I99"/>
          <cell r="J99"/>
          <cell r="K99"/>
        </row>
        <row r="100">
          <cell r="A100">
            <v>35</v>
          </cell>
          <cell r="C100"/>
          <cell r="H100"/>
          <cell r="I100"/>
          <cell r="J100"/>
          <cell r="K100"/>
        </row>
        <row r="101">
          <cell r="A101">
            <v>36</v>
          </cell>
          <cell r="H101"/>
          <cell r="I101"/>
          <cell r="J101"/>
          <cell r="K101"/>
        </row>
        <row r="102">
          <cell r="A102">
            <v>37</v>
          </cell>
          <cell r="H102"/>
          <cell r="I102"/>
          <cell r="J102"/>
          <cell r="K102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H105"/>
          <cell r="I105"/>
          <cell r="J105"/>
          <cell r="K105"/>
        </row>
        <row r="106">
          <cell r="A106"/>
          <cell r="H106"/>
          <cell r="I106"/>
          <cell r="J106"/>
          <cell r="K106" t="str">
            <v>DATE</v>
          </cell>
        </row>
        <row r="107">
          <cell r="A107"/>
          <cell r="E107" t="str">
            <v>AQUA OHIO, INC</v>
          </cell>
          <cell r="H107"/>
          <cell r="I107"/>
          <cell r="J107"/>
          <cell r="K107">
            <v>42417</v>
          </cell>
        </row>
        <row r="108">
          <cell r="A108"/>
          <cell r="D108" t="str">
            <v>PUCO REGULATED WATER DIVISIONS</v>
          </cell>
          <cell r="E108"/>
          <cell r="H108"/>
          <cell r="I108"/>
          <cell r="J108"/>
          <cell r="K108"/>
        </row>
        <row r="109">
          <cell r="A109"/>
          <cell r="D109" t="str">
            <v>CASE NO. 16-0907-WW-AIR</v>
          </cell>
          <cell r="H109"/>
          <cell r="I109"/>
          <cell r="J109"/>
          <cell r="K109"/>
        </row>
        <row r="110">
          <cell r="A110"/>
          <cell r="E110" t="str">
            <v>CONTRIBUTIONS</v>
          </cell>
        </row>
        <row r="111">
          <cell r="A111"/>
          <cell r="D111" t="str">
            <v>AS OF DECEMBER 31, 2016</v>
          </cell>
          <cell r="K111" t="str">
            <v>WPB-6c</v>
          </cell>
        </row>
        <row r="112">
          <cell r="A112" t="str">
            <v>_</v>
          </cell>
          <cell r="B112" t="str">
            <v>_</v>
          </cell>
          <cell r="C112" t="str">
            <v>_</v>
          </cell>
          <cell r="D112" t="str">
            <v>_</v>
          </cell>
          <cell r="E112" t="str">
            <v>_</v>
          </cell>
          <cell r="F112" t="str">
            <v>_</v>
          </cell>
          <cell r="G112" t="str">
            <v>_</v>
          </cell>
          <cell r="H112" t="str">
            <v>_</v>
          </cell>
          <cell r="I112" t="str">
            <v>_</v>
          </cell>
          <cell r="J112" t="str">
            <v>_</v>
          </cell>
          <cell r="K112" t="str">
            <v>_</v>
          </cell>
        </row>
        <row r="113">
          <cell r="B113" t="str">
            <v>CONTRIBUTIONS</v>
          </cell>
          <cell r="E113" t="str">
            <v>TOTAL</v>
          </cell>
          <cell r="I113" t="str">
            <v>Mohawk/Tomahawk</v>
          </cell>
          <cell r="K113" t="str">
            <v>TOTAL</v>
          </cell>
        </row>
        <row r="114">
          <cell r="A114" t="str">
            <v>LINE</v>
          </cell>
          <cell r="B114" t="str">
            <v>ACCOUNT 271</v>
          </cell>
          <cell r="E114" t="str">
            <v>DISTRICT</v>
          </cell>
          <cell r="F114" t="str">
            <v>ADDITIONS</v>
          </cell>
          <cell r="G114" t="str">
            <v>REFUNDS</v>
          </cell>
          <cell r="H114" t="str">
            <v>TRANSFERS</v>
          </cell>
          <cell r="I114" t="str">
            <v>BEG. BAL.</v>
          </cell>
          <cell r="K114" t="str">
            <v>DISTRICT</v>
          </cell>
        </row>
        <row r="115">
          <cell r="A115" t="str">
            <v>NO.</v>
          </cell>
          <cell r="B115" t="str">
            <v>DESCRIPITION</v>
          </cell>
          <cell r="E115" t="str">
            <v>BEG. BAL.</v>
          </cell>
          <cell r="I115" t="str">
            <v>June 2007 &amp;  Dec 2004</v>
          </cell>
          <cell r="K115" t="str">
            <v>END. BAL.</v>
          </cell>
        </row>
        <row r="116">
          <cell r="A116" t="str">
            <v>_</v>
          </cell>
          <cell r="B116" t="str">
            <v>_</v>
          </cell>
          <cell r="C116" t="str">
            <v>_</v>
          </cell>
          <cell r="D116" t="str">
            <v>_</v>
          </cell>
          <cell r="E116" t="str">
            <v>_</v>
          </cell>
          <cell r="F116" t="str">
            <v>_</v>
          </cell>
          <cell r="G116" t="str">
            <v>_</v>
          </cell>
          <cell r="H116" t="str">
            <v>_</v>
          </cell>
          <cell r="I116" t="str">
            <v>_</v>
          </cell>
          <cell r="J116" t="str">
            <v>_</v>
          </cell>
          <cell r="K116" t="str">
            <v>_</v>
          </cell>
        </row>
        <row r="117">
          <cell r="B117" t="str">
            <v>WATER</v>
          </cell>
          <cell r="C117" t="str">
            <v>CASE# 13-2124, 05-1579 &amp; 07-0981</v>
          </cell>
          <cell r="E117"/>
          <cell r="F117" t="str">
            <v>WPB-6c1</v>
          </cell>
          <cell r="G117" t="str">
            <v>WPB-6c1</v>
          </cell>
          <cell r="H117" t="str">
            <v>WPB-6c1</v>
          </cell>
          <cell r="I117" t="str">
            <v>WPB-6c1</v>
          </cell>
          <cell r="K117" t="str">
            <v>CASE# 16-xxxx</v>
          </cell>
        </row>
        <row r="118">
          <cell r="A118">
            <v>1</v>
          </cell>
          <cell r="B118" t="str">
            <v>LAND &amp; LAND RIGHTS</v>
          </cell>
          <cell r="C118"/>
          <cell r="D118"/>
        </row>
        <row r="119">
          <cell r="A119">
            <v>2</v>
          </cell>
          <cell r="B119"/>
          <cell r="C119" t="str">
            <v>ACCOUNT 310</v>
          </cell>
          <cell r="D119"/>
          <cell r="E119">
            <v>23391</v>
          </cell>
          <cell r="K119">
            <v>23391</v>
          </cell>
        </row>
        <row r="120">
          <cell r="A120">
            <v>3</v>
          </cell>
          <cell r="B120" t="str">
            <v>STRUCTURES &amp; IMPROVEMENTS</v>
          </cell>
          <cell r="C120"/>
        </row>
        <row r="121">
          <cell r="A121">
            <v>4</v>
          </cell>
          <cell r="B121"/>
          <cell r="C121" t="str">
            <v>ACCOUNT 311</v>
          </cell>
          <cell r="E121">
            <v>89081</v>
          </cell>
          <cell r="K121">
            <v>89081</v>
          </cell>
        </row>
        <row r="122">
          <cell r="A122">
            <v>5</v>
          </cell>
          <cell r="B122" t="str">
            <v>LAKE, RIVER &amp; OTHER INTAKES</v>
          </cell>
          <cell r="C122"/>
          <cell r="D122" t="str">
            <v>WELLS &amp; SPRINGS</v>
          </cell>
        </row>
        <row r="123">
          <cell r="A123">
            <v>6</v>
          </cell>
          <cell r="B123"/>
          <cell r="C123" t="str">
            <v>ACCOUNT 313</v>
          </cell>
          <cell r="E123">
            <v>58527</v>
          </cell>
          <cell r="K123">
            <v>58527</v>
          </cell>
        </row>
        <row r="124">
          <cell r="A124">
            <v>7</v>
          </cell>
          <cell r="B124" t="str">
            <v>WELLS &amp; SPRINGS</v>
          </cell>
          <cell r="D124"/>
          <cell r="E124"/>
          <cell r="F124"/>
          <cell r="G124"/>
          <cell r="H124"/>
          <cell r="I124"/>
          <cell r="J124"/>
          <cell r="K124"/>
        </row>
        <row r="125">
          <cell r="A125">
            <v>8</v>
          </cell>
          <cell r="C125" t="str">
            <v>ACCOUNT 314</v>
          </cell>
          <cell r="D125"/>
          <cell r="E125">
            <v>71050</v>
          </cell>
          <cell r="F125"/>
          <cell r="G125"/>
          <cell r="H125"/>
          <cell r="I125"/>
          <cell r="J125"/>
          <cell r="K125">
            <v>71050</v>
          </cell>
        </row>
        <row r="126">
          <cell r="A126">
            <v>9</v>
          </cell>
          <cell r="B126" t="str">
            <v>STRUCTURES &amp; IMPROVEMENTS</v>
          </cell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>
            <v>10</v>
          </cell>
          <cell r="B127"/>
          <cell r="C127" t="str">
            <v>ACCOUNT 321</v>
          </cell>
          <cell r="D127"/>
          <cell r="E127">
            <v>115747</v>
          </cell>
          <cell r="F127"/>
          <cell r="G127"/>
          <cell r="H127"/>
          <cell r="I127"/>
          <cell r="J127"/>
          <cell r="K127">
            <v>115747</v>
          </cell>
        </row>
        <row r="128">
          <cell r="A128">
            <v>11</v>
          </cell>
          <cell r="B128" t="str">
            <v>ELECTRIC PUMPING EQUIPMENT</v>
          </cell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>
            <v>12</v>
          </cell>
          <cell r="B129"/>
          <cell r="C129" t="str">
            <v>ACCOUNT 325</v>
          </cell>
          <cell r="D129"/>
          <cell r="E129">
            <v>234026</v>
          </cell>
          <cell r="F129"/>
          <cell r="G129"/>
          <cell r="H129"/>
          <cell r="I129"/>
          <cell r="J129"/>
          <cell r="K129">
            <v>234026</v>
          </cell>
        </row>
        <row r="130">
          <cell r="A130">
            <v>13</v>
          </cell>
          <cell r="B130" t="str">
            <v>STRUCTURES &amp; IMPROVEMENTS</v>
          </cell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>
            <v>14</v>
          </cell>
          <cell r="B131"/>
          <cell r="C131" t="str">
            <v>ACCOUNT 331</v>
          </cell>
          <cell r="D131"/>
          <cell r="E131">
            <v>179636.6</v>
          </cell>
          <cell r="F131"/>
          <cell r="G131"/>
          <cell r="H131"/>
          <cell r="I131"/>
          <cell r="J131"/>
          <cell r="K131">
            <v>179636.6</v>
          </cell>
        </row>
        <row r="132">
          <cell r="A132">
            <v>15</v>
          </cell>
          <cell r="B132" t="str">
            <v>WATER TREATMENT EQUIPMENT</v>
          </cell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>
            <v>16</v>
          </cell>
          <cell r="B133"/>
          <cell r="C133" t="str">
            <v>ACCOUNT 332</v>
          </cell>
          <cell r="D133"/>
          <cell r="E133">
            <v>825200.18</v>
          </cell>
          <cell r="F133"/>
          <cell r="G133"/>
          <cell r="H133"/>
          <cell r="I133"/>
          <cell r="J133"/>
          <cell r="K133">
            <v>825200.18</v>
          </cell>
        </row>
        <row r="134">
          <cell r="A134">
            <v>17</v>
          </cell>
          <cell r="B134" t="str">
            <v>LAND &amp; LAND RIGHTS</v>
          </cell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>
            <v>18</v>
          </cell>
          <cell r="B135"/>
          <cell r="C135" t="str">
            <v>ACCOUNT 340</v>
          </cell>
          <cell r="D135"/>
          <cell r="E135">
            <v>1651.25</v>
          </cell>
          <cell r="F135"/>
          <cell r="G135"/>
          <cell r="H135"/>
          <cell r="I135"/>
          <cell r="J135"/>
          <cell r="K135">
            <v>1651.25</v>
          </cell>
        </row>
        <row r="136">
          <cell r="A136">
            <v>19</v>
          </cell>
          <cell r="B136" t="str">
            <v>DISTRIBUTION RESERVOIRS &amp; STANDPIPES</v>
          </cell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>
            <v>20</v>
          </cell>
          <cell r="B137"/>
          <cell r="C137" t="str">
            <v>ACCOUNT 342</v>
          </cell>
          <cell r="D137"/>
          <cell r="E137">
            <v>559765.61</v>
          </cell>
          <cell r="F137"/>
          <cell r="G137"/>
          <cell r="H137"/>
          <cell r="I137"/>
          <cell r="J137"/>
          <cell r="K137">
            <v>559765.61</v>
          </cell>
        </row>
        <row r="138">
          <cell r="A138">
            <v>21</v>
          </cell>
          <cell r="B138" t="str">
            <v>TRANSMISSION &amp; DISTRIBUTION MAINS</v>
          </cell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>
            <v>22</v>
          </cell>
          <cell r="B139"/>
          <cell r="C139" t="str">
            <v>ACCOUNT 343</v>
          </cell>
          <cell r="D139"/>
          <cell r="E139">
            <v>24603094.469999999</v>
          </cell>
          <cell r="F139">
            <v>1545955.59</v>
          </cell>
          <cell r="G139"/>
          <cell r="H139">
            <v>38500</v>
          </cell>
          <cell r="I139">
            <v>247364</v>
          </cell>
          <cell r="J139"/>
          <cell r="K139">
            <v>26434914.059999999</v>
          </cell>
        </row>
        <row r="140">
          <cell r="A140">
            <v>23</v>
          </cell>
          <cell r="B140" t="str">
            <v>SERVICES</v>
          </cell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>
            <v>24</v>
          </cell>
          <cell r="B141"/>
          <cell r="C141" t="str">
            <v>ACCOUNT 345</v>
          </cell>
          <cell r="D141"/>
          <cell r="E141">
            <v>1247880.46</v>
          </cell>
          <cell r="F141">
            <v>207531.4</v>
          </cell>
          <cell r="G141"/>
          <cell r="H141">
            <v>-32200</v>
          </cell>
          <cell r="I141">
            <v>106654</v>
          </cell>
          <cell r="J141"/>
          <cell r="K141">
            <v>1529865.86</v>
          </cell>
        </row>
        <row r="142">
          <cell r="A142">
            <v>25</v>
          </cell>
          <cell r="B142" t="str">
            <v>METERS</v>
          </cell>
          <cell r="C142"/>
          <cell r="G142"/>
          <cell r="H142"/>
          <cell r="I142"/>
        </row>
        <row r="143">
          <cell r="A143">
            <v>26</v>
          </cell>
          <cell r="C143" t="str">
            <v>ACCOUNT 346</v>
          </cell>
          <cell r="E143">
            <v>290056</v>
          </cell>
          <cell r="F143"/>
          <cell r="G143"/>
          <cell r="H143"/>
          <cell r="I143"/>
          <cell r="J143"/>
          <cell r="K143">
            <v>290056</v>
          </cell>
        </row>
        <row r="144">
          <cell r="A144">
            <v>27</v>
          </cell>
          <cell r="B144" t="str">
            <v>HYDRANTS</v>
          </cell>
          <cell r="C144"/>
          <cell r="F144"/>
          <cell r="G144"/>
          <cell r="H144"/>
          <cell r="I144"/>
          <cell r="J144"/>
          <cell r="K144"/>
        </row>
        <row r="145">
          <cell r="A145">
            <v>28</v>
          </cell>
          <cell r="B145"/>
          <cell r="C145" t="str">
            <v>ACCOUNT 348</v>
          </cell>
          <cell r="D145"/>
          <cell r="E145">
            <v>2180391</v>
          </cell>
          <cell r="F145">
            <v>147747.38</v>
          </cell>
          <cell r="G145"/>
          <cell r="H145">
            <v>-6300</v>
          </cell>
          <cell r="I145"/>
          <cell r="J145"/>
          <cell r="K145">
            <v>2321838.38</v>
          </cell>
        </row>
        <row r="146">
          <cell r="A146">
            <v>29</v>
          </cell>
          <cell r="B146" t="str">
            <v>STRUCTURES &amp; IMPROVEMENTS</v>
          </cell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>
            <v>30</v>
          </cell>
          <cell r="B147"/>
          <cell r="C147" t="str">
            <v>ACCOUNT 390</v>
          </cell>
          <cell r="D147"/>
          <cell r="E147">
            <v>2000</v>
          </cell>
          <cell r="F147"/>
          <cell r="G147"/>
          <cell r="H147"/>
          <cell r="I147"/>
          <cell r="J147"/>
          <cell r="K147">
            <v>2000</v>
          </cell>
        </row>
        <row r="148">
          <cell r="A148">
            <v>31</v>
          </cell>
          <cell r="B148" t="str">
            <v>COMMUNICATIONS EQUIPMENT</v>
          </cell>
        </row>
        <row r="149">
          <cell r="A149">
            <v>32</v>
          </cell>
          <cell r="C149" t="str">
            <v>ACCOUNT 397</v>
          </cell>
          <cell r="E149">
            <v>97449.14</v>
          </cell>
          <cell r="F149">
            <v>58878.11</v>
          </cell>
          <cell r="G149"/>
          <cell r="H149"/>
          <cell r="I149"/>
          <cell r="J149"/>
          <cell r="K149">
            <v>156327.25</v>
          </cell>
        </row>
        <row r="150">
          <cell r="A150">
            <v>33</v>
          </cell>
          <cell r="E150" t="str">
            <v>-</v>
          </cell>
          <cell r="F150" t="str">
            <v>-</v>
          </cell>
          <cell r="G150" t="str">
            <v>-</v>
          </cell>
          <cell r="H150" t="str">
            <v>-</v>
          </cell>
          <cell r="I150" t="str">
            <v>-</v>
          </cell>
          <cell r="J150"/>
          <cell r="K150" t="str">
            <v>-</v>
          </cell>
        </row>
        <row r="151">
          <cell r="A151">
            <v>34</v>
          </cell>
          <cell r="B151" t="str">
            <v>GENERAL LEDGER BALANCE</v>
          </cell>
          <cell r="D151"/>
          <cell r="E151">
            <v>30578946.710000001</v>
          </cell>
          <cell r="F151">
            <v>1960112.48</v>
          </cell>
          <cell r="G151">
            <v>0</v>
          </cell>
          <cell r="H151">
            <v>0</v>
          </cell>
          <cell r="I151">
            <v>354018</v>
          </cell>
          <cell r="J151">
            <v>0</v>
          </cell>
          <cell r="K151">
            <v>32893077.190000001</v>
          </cell>
        </row>
        <row r="152">
          <cell r="A152">
            <v>35</v>
          </cell>
          <cell r="E152" t="str">
            <v>=</v>
          </cell>
          <cell r="F152" t="str">
            <v>=</v>
          </cell>
          <cell r="G152" t="str">
            <v>=</v>
          </cell>
          <cell r="H152" t="str">
            <v>=</v>
          </cell>
          <cell r="I152" t="str">
            <v>=</v>
          </cell>
          <cell r="K152" t="str">
            <v>=</v>
          </cell>
        </row>
        <row r="153">
          <cell r="A153">
            <v>36</v>
          </cell>
          <cell r="E153"/>
          <cell r="F153"/>
          <cell r="G153"/>
          <cell r="H153"/>
          <cell r="I153"/>
          <cell r="J153"/>
          <cell r="K153"/>
        </row>
        <row r="154">
          <cell r="A154">
            <v>37</v>
          </cell>
          <cell r="F154"/>
          <cell r="I154"/>
          <cell r="J154"/>
          <cell r="K154"/>
        </row>
        <row r="155">
          <cell r="A155">
            <v>38</v>
          </cell>
          <cell r="I155"/>
          <cell r="J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H157"/>
          <cell r="I157"/>
          <cell r="J157"/>
          <cell r="K157"/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/>
        </row>
        <row r="2">
          <cell r="A2"/>
        </row>
        <row r="3">
          <cell r="A3"/>
          <cell r="D3" t="str">
            <v>AQUA OHIO, Inc.</v>
          </cell>
        </row>
        <row r="4">
          <cell r="A4"/>
          <cell r="D4" t="str">
            <v>PUCO REGULATED WATER DIVISIONS</v>
          </cell>
        </row>
        <row r="5">
          <cell r="A5"/>
          <cell r="D5" t="str">
            <v>CASE NO. 16-0907-WW-AIR</v>
          </cell>
        </row>
        <row r="6">
          <cell r="D6" t="str">
            <v>Prior American</v>
          </cell>
          <cell r="E6"/>
          <cell r="F6"/>
          <cell r="G6"/>
        </row>
        <row r="7">
          <cell r="A7"/>
          <cell r="C7" t="str">
            <v>For the Twelve Months Ended December 31, 2016</v>
          </cell>
        </row>
        <row r="9">
          <cell r="A9"/>
          <cell r="L9" t="str">
            <v>WPB-8</v>
          </cell>
        </row>
        <row r="10">
          <cell r="A10"/>
          <cell r="L10"/>
        </row>
        <row r="11">
          <cell r="A11"/>
          <cell r="D11"/>
          <cell r="L11"/>
        </row>
        <row r="12">
          <cell r="L12"/>
        </row>
        <row r="13">
          <cell r="A13" t="str">
            <v>_</v>
          </cell>
          <cell r="B13" t="str">
            <v>_</v>
          </cell>
          <cell r="C13" t="str">
            <v>_</v>
          </cell>
          <cell r="D13" t="str">
            <v>_</v>
          </cell>
          <cell r="E13" t="str">
            <v>_</v>
          </cell>
          <cell r="F13" t="str">
            <v>_</v>
          </cell>
          <cell r="G13" t="str">
            <v>_</v>
          </cell>
          <cell r="H13" t="str">
            <v>_</v>
          </cell>
          <cell r="I13"/>
          <cell r="J13"/>
          <cell r="K13"/>
          <cell r="L13" t="str">
            <v>_</v>
          </cell>
          <cell r="M13" t="str">
            <v>_</v>
          </cell>
        </row>
        <row r="14">
          <cell r="G14"/>
          <cell r="L14"/>
        </row>
        <row r="15">
          <cell r="A15" t="str">
            <v>LINE</v>
          </cell>
          <cell r="B15" t="str">
            <v>DESCRIPTION</v>
          </cell>
          <cell r="C15"/>
          <cell r="I15"/>
          <cell r="J15"/>
          <cell r="K15" t="str">
            <v>Lake</v>
          </cell>
          <cell r="L15"/>
          <cell r="M15" t="str">
            <v>Total</v>
          </cell>
        </row>
        <row r="16">
          <cell r="A16" t="str">
            <v>NO.</v>
          </cell>
          <cell r="B16" t="str">
            <v/>
          </cell>
          <cell r="E16" t="str">
            <v>Ashtabula</v>
          </cell>
          <cell r="F16" t="str">
            <v>Marion</v>
          </cell>
          <cell r="G16" t="str">
            <v>Tiffin</v>
          </cell>
          <cell r="H16" t="str">
            <v>Franklin</v>
          </cell>
          <cell r="I16" t="str">
            <v>Mansfield</v>
          </cell>
          <cell r="J16" t="str">
            <v>Portage</v>
          </cell>
          <cell r="K16" t="str">
            <v>White</v>
          </cell>
          <cell r="L16" t="str">
            <v>Lawrence</v>
          </cell>
          <cell r="M16" t="str">
            <v>(MG)</v>
          </cell>
        </row>
        <row r="17">
          <cell r="A17" t="str">
            <v>_</v>
          </cell>
          <cell r="B17" t="str">
            <v>_</v>
          </cell>
          <cell r="C17" t="str">
            <v>_</v>
          </cell>
          <cell r="D17" t="str">
            <v>_</v>
          </cell>
          <cell r="E17" t="str">
            <v>_</v>
          </cell>
          <cell r="F17" t="str">
            <v>_</v>
          </cell>
          <cell r="G17" t="str">
            <v>_</v>
          </cell>
          <cell r="H17" t="str">
            <v>_</v>
          </cell>
          <cell r="I17"/>
          <cell r="J17"/>
          <cell r="K17"/>
          <cell r="L17" t="str">
            <v>_</v>
          </cell>
          <cell r="M17" t="str">
            <v>_</v>
          </cell>
        </row>
        <row r="19">
          <cell r="A19" t="str">
            <v>1</v>
          </cell>
          <cell r="B19" t="str">
            <v>Annual nominal plant capacity</v>
          </cell>
          <cell r="C19"/>
          <cell r="E19">
            <v>3650</v>
          </cell>
          <cell r="F19">
            <v>4440</v>
          </cell>
          <cell r="G19">
            <v>1669</v>
          </cell>
          <cell r="H19">
            <v>1490</v>
          </cell>
          <cell r="I19">
            <v>560</v>
          </cell>
          <cell r="J19">
            <v>53.3</v>
          </cell>
          <cell r="K19">
            <v>146</v>
          </cell>
          <cell r="L19">
            <v>730</v>
          </cell>
          <cell r="M19">
            <v>12738.3</v>
          </cell>
        </row>
        <row r="20">
          <cell r="M20"/>
        </row>
        <row r="21">
          <cell r="A21" t="str">
            <v>2</v>
          </cell>
          <cell r="B21" t="str">
            <v>Total water pumped (output)</v>
          </cell>
          <cell r="C21"/>
          <cell r="E21">
            <v>1830.28</v>
          </cell>
          <cell r="F21">
            <v>2212.44</v>
          </cell>
          <cell r="G21">
            <v>582.02</v>
          </cell>
          <cell r="H21">
            <v>555.54</v>
          </cell>
          <cell r="I21">
            <v>61.78</v>
          </cell>
          <cell r="J21">
            <v>46.57</v>
          </cell>
          <cell r="K21">
            <v>21.69</v>
          </cell>
          <cell r="L21">
            <v>237.81</v>
          </cell>
          <cell r="M21">
            <v>5548.13</v>
          </cell>
        </row>
        <row r="22">
          <cell r="M22"/>
        </row>
        <row r="23">
          <cell r="A23" t="str">
            <v>3</v>
          </cell>
          <cell r="B23" t="str">
            <v>Total metered sales</v>
          </cell>
          <cell r="C23"/>
          <cell r="E23">
            <v>1453.26</v>
          </cell>
          <cell r="F23">
            <v>1619.02</v>
          </cell>
          <cell r="G23">
            <v>450.78</v>
          </cell>
          <cell r="H23">
            <v>424.43</v>
          </cell>
          <cell r="I23">
            <v>56.64</v>
          </cell>
          <cell r="J23">
            <v>41.91</v>
          </cell>
          <cell r="K23">
            <v>18.239999999999998</v>
          </cell>
          <cell r="L23">
            <v>175.17</v>
          </cell>
          <cell r="M23">
            <v>4239.45</v>
          </cell>
        </row>
        <row r="24">
          <cell r="M24"/>
        </row>
        <row r="25">
          <cell r="A25" t="str">
            <v>4</v>
          </cell>
          <cell r="B25" t="str">
            <v>Total non-metered sales</v>
          </cell>
          <cell r="C25"/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7">
          <cell r="A27" t="str">
            <v>5</v>
          </cell>
          <cell r="B27" t="str">
            <v>Difference between output and sales (2) - (3) - (4)</v>
          </cell>
          <cell r="C27"/>
          <cell r="E27">
            <v>377.02</v>
          </cell>
          <cell r="F27">
            <v>593.41999999999996</v>
          </cell>
          <cell r="G27">
            <v>131.24</v>
          </cell>
          <cell r="H27">
            <v>131.11000000000001</v>
          </cell>
          <cell r="I27">
            <v>5.14</v>
          </cell>
          <cell r="J27">
            <v>4.66</v>
          </cell>
          <cell r="K27">
            <v>3.45</v>
          </cell>
          <cell r="L27">
            <v>62.64</v>
          </cell>
          <cell r="M27">
            <v>1308.68</v>
          </cell>
        </row>
        <row r="29">
          <cell r="A29" t="str">
            <v>6</v>
          </cell>
          <cell r="B29" t="str">
            <v>Company and municipal use - normal operations</v>
          </cell>
          <cell r="C29"/>
          <cell r="E29">
            <v>4.4400000000000004</v>
          </cell>
          <cell r="F29">
            <v>84.71</v>
          </cell>
          <cell r="G29">
            <v>1.27</v>
          </cell>
          <cell r="H29">
            <v>20.51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110.93</v>
          </cell>
        </row>
        <row r="31">
          <cell r="A31" t="str">
            <v>7</v>
          </cell>
          <cell r="B31" t="str">
            <v>Company use - maintenance/hydrant flushing</v>
          </cell>
          <cell r="C31"/>
          <cell r="E31">
            <v>14.71</v>
          </cell>
          <cell r="F31">
            <v>63.18</v>
          </cell>
          <cell r="G31">
            <v>6.4249999999999998</v>
          </cell>
          <cell r="H31">
            <v>1.93</v>
          </cell>
          <cell r="I31">
            <v>0.31</v>
          </cell>
          <cell r="J31">
            <v>0.08</v>
          </cell>
          <cell r="K31">
            <v>1.67</v>
          </cell>
          <cell r="L31">
            <v>4.21</v>
          </cell>
          <cell r="M31">
            <v>92.515000000000001</v>
          </cell>
        </row>
        <row r="33">
          <cell r="A33" t="str">
            <v>8</v>
          </cell>
          <cell r="B33" t="str">
            <v>Other company use - main breakage, etc.</v>
          </cell>
          <cell r="C33"/>
          <cell r="E33">
            <v>43.92</v>
          </cell>
          <cell r="F33">
            <v>82.07</v>
          </cell>
          <cell r="G33">
            <v>58.71</v>
          </cell>
          <cell r="H33">
            <v>24.71</v>
          </cell>
          <cell r="I33">
            <v>0.03</v>
          </cell>
          <cell r="J33">
            <v>0</v>
          </cell>
          <cell r="K33">
            <v>0.08</v>
          </cell>
          <cell r="L33">
            <v>8.2799999999999994</v>
          </cell>
          <cell r="M33">
            <v>217.8</v>
          </cell>
        </row>
        <row r="35">
          <cell r="A35" t="str">
            <v>9</v>
          </cell>
          <cell r="B35" t="str">
            <v>Unaccounted for water (5 - 6 - 7 - 8)</v>
          </cell>
          <cell r="C35"/>
          <cell r="E35">
            <v>313.95</v>
          </cell>
          <cell r="F35">
            <v>363.46</v>
          </cell>
          <cell r="G35">
            <v>64.834999999999994</v>
          </cell>
          <cell r="H35">
            <v>83.96</v>
          </cell>
          <cell r="I35">
            <v>4.8</v>
          </cell>
          <cell r="J35">
            <v>4.58</v>
          </cell>
          <cell r="K35">
            <v>1.7</v>
          </cell>
          <cell r="L35">
            <v>50.15</v>
          </cell>
          <cell r="M35">
            <v>887.43499999999995</v>
          </cell>
        </row>
        <row r="37">
          <cell r="A37" t="str">
            <v>10</v>
          </cell>
          <cell r="B37" t="str">
            <v>Unaccounted for water percentage (9) divided by (2)</v>
          </cell>
          <cell r="C37"/>
          <cell r="E37">
            <v>0.17199999999999999</v>
          </cell>
          <cell r="F37">
            <v>0.16400000000000001</v>
          </cell>
          <cell r="G37">
            <v>0.111</v>
          </cell>
          <cell r="H37">
            <v>0.151</v>
          </cell>
          <cell r="I37">
            <v>7.8E-2</v>
          </cell>
          <cell r="J37">
            <v>9.8000000000000004E-2</v>
          </cell>
          <cell r="K37">
            <v>7.8E-2</v>
          </cell>
          <cell r="L37">
            <v>0.21099999999999999</v>
          </cell>
          <cell r="M37">
            <v>0.16</v>
          </cell>
        </row>
        <row r="38">
          <cell r="I38"/>
        </row>
        <row r="39">
          <cell r="E39"/>
          <cell r="F39"/>
          <cell r="G39"/>
          <cell r="H39"/>
          <cell r="I39"/>
          <cell r="J39"/>
          <cell r="K39"/>
          <cell r="L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</row>
        <row r="53">
          <cell r="L53"/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13">
          <cell r="Q13">
            <v>559710.5</v>
          </cell>
        </row>
      </sheetData>
      <sheetData sheetId="130">
        <row r="15">
          <cell r="Q15">
            <v>1043331.85</v>
          </cell>
        </row>
      </sheetData>
      <sheetData sheetId="131">
        <row r="13">
          <cell r="Q13">
            <v>0</v>
          </cell>
        </row>
      </sheetData>
      <sheetData sheetId="132">
        <row r="14">
          <cell r="Q14">
            <v>0</v>
          </cell>
        </row>
      </sheetData>
      <sheetData sheetId="133">
        <row r="13">
          <cell r="Q13">
            <v>29010.67</v>
          </cell>
        </row>
      </sheetData>
      <sheetData sheetId="134">
        <row r="13">
          <cell r="Q13">
            <v>0</v>
          </cell>
        </row>
      </sheetData>
      <sheetData sheetId="135">
        <row r="13">
          <cell r="Q13">
            <v>0</v>
          </cell>
        </row>
      </sheetData>
      <sheetData sheetId="136"/>
      <sheetData sheetId="137"/>
      <sheetData sheetId="138"/>
      <sheetData sheetId="139">
        <row r="16">
          <cell r="Q16">
            <v>11261337.439999999</v>
          </cell>
        </row>
      </sheetData>
      <sheetData sheetId="140">
        <row r="13">
          <cell r="Q13">
            <v>2182068.02</v>
          </cell>
        </row>
      </sheetData>
      <sheetData sheetId="141">
        <row r="13">
          <cell r="J13">
            <v>0.61494009294936325</v>
          </cell>
        </row>
      </sheetData>
      <sheetData sheetId="142">
        <row r="11">
          <cell r="L11">
            <v>653072.75</v>
          </cell>
        </row>
      </sheetData>
      <sheetData sheetId="143">
        <row r="13">
          <cell r="L13">
            <v>2080</v>
          </cell>
        </row>
      </sheetData>
      <sheetData sheetId="144">
        <row r="13">
          <cell r="R13">
            <v>2080</v>
          </cell>
        </row>
      </sheetData>
      <sheetData sheetId="145">
        <row r="13">
          <cell r="R13">
            <v>2080</v>
          </cell>
        </row>
      </sheetData>
      <sheetData sheetId="146"/>
      <sheetData sheetId="147"/>
      <sheetData sheetId="148"/>
      <sheetData sheetId="149">
        <row r="13">
          <cell r="L13">
            <v>2080</v>
          </cell>
        </row>
      </sheetData>
      <sheetData sheetId="150">
        <row r="38">
          <cell r="J38">
            <v>-142834</v>
          </cell>
        </row>
      </sheetData>
      <sheetData sheetId="151">
        <row r="12">
          <cell r="J12">
            <v>0.61494009294936325</v>
          </cell>
        </row>
      </sheetData>
      <sheetData sheetId="152"/>
      <sheetData sheetId="153">
        <row r="73">
          <cell r="Q73">
            <v>1335622.1799999997</v>
          </cell>
        </row>
      </sheetData>
      <sheetData sheetId="154">
        <row r="42">
          <cell r="L42">
            <v>343808.22</v>
          </cell>
        </row>
      </sheetData>
      <sheetData sheetId="155">
        <row r="11">
          <cell r="G11">
            <v>-333246</v>
          </cell>
        </row>
      </sheetData>
      <sheetData sheetId="156">
        <row r="11">
          <cell r="G11">
            <v>866000</v>
          </cell>
        </row>
      </sheetData>
      <sheetData sheetId="157">
        <row r="27">
          <cell r="I27">
            <v>1555.2592</v>
          </cell>
        </row>
      </sheetData>
      <sheetData sheetId="158">
        <row r="20">
          <cell r="O20">
            <v>364811.31999999995</v>
          </cell>
        </row>
      </sheetData>
      <sheetData sheetId="159">
        <row r="22">
          <cell r="L22">
            <v>1043331.85</v>
          </cell>
        </row>
      </sheetData>
      <sheetData sheetId="160">
        <row r="22">
          <cell r="F22">
            <v>125000</v>
          </cell>
        </row>
      </sheetData>
      <sheetData sheetId="161">
        <row r="31">
          <cell r="K31">
            <v>11525784</v>
          </cell>
        </row>
      </sheetData>
      <sheetData sheetId="162"/>
      <sheetData sheetId="163"/>
      <sheetData sheetId="164"/>
      <sheetData sheetId="165">
        <row r="27">
          <cell r="H27">
            <v>659532.55097738048</v>
          </cell>
        </row>
      </sheetData>
      <sheetData sheetId="166">
        <row r="40">
          <cell r="H40">
            <v>4629.7220436929583</v>
          </cell>
        </row>
      </sheetData>
      <sheetData sheetId="167">
        <row r="40">
          <cell r="H40">
            <v>22817.915786772435</v>
          </cell>
        </row>
      </sheetData>
      <sheetData sheetId="168">
        <row r="20">
          <cell r="K20">
            <v>1467408.7699999998</v>
          </cell>
        </row>
      </sheetData>
      <sheetData sheetId="169">
        <row r="20">
          <cell r="K20">
            <v>1926302.7600000002</v>
          </cell>
        </row>
      </sheetData>
      <sheetData sheetId="170">
        <row r="18">
          <cell r="J18">
            <v>0.61494009294936325</v>
          </cell>
        </row>
      </sheetData>
      <sheetData sheetId="171"/>
      <sheetData sheetId="172">
        <row r="73">
          <cell r="P73">
            <v>486536</v>
          </cell>
        </row>
      </sheetData>
      <sheetData sheetId="173">
        <row r="39">
          <cell r="L39">
            <v>118434</v>
          </cell>
        </row>
      </sheetData>
      <sheetData sheetId="174">
        <row r="28">
          <cell r="I28">
            <v>1.0226886264951864E-2</v>
          </cell>
        </row>
      </sheetData>
      <sheetData sheetId="175">
        <row r="23">
          <cell r="K23">
            <v>123437445.94999999</v>
          </cell>
        </row>
      </sheetData>
      <sheetData sheetId="176">
        <row r="16">
          <cell r="K16">
            <v>188088.9</v>
          </cell>
        </row>
      </sheetData>
      <sheetData sheetId="177">
        <row r="13">
          <cell r="G13">
            <v>42458</v>
          </cell>
        </row>
      </sheetData>
      <sheetData sheetId="178">
        <row r="15">
          <cell r="B15">
            <v>9.8000000000000004E-2</v>
          </cell>
        </row>
      </sheetData>
      <sheetData sheetId="179">
        <row r="19">
          <cell r="G19">
            <v>0.99009999999999998</v>
          </cell>
        </row>
      </sheetData>
      <sheetData sheetId="180"/>
      <sheetData sheetId="181">
        <row r="26">
          <cell r="G26">
            <v>4.1500000000000004</v>
          </cell>
        </row>
      </sheetData>
      <sheetData sheetId="182">
        <row r="21">
          <cell r="G21">
            <v>2.68</v>
          </cell>
        </row>
      </sheetData>
      <sheetData sheetId="183">
        <row r="24">
          <cell r="G24">
            <v>0.1192</v>
          </cell>
        </row>
      </sheetData>
      <sheetData sheetId="184">
        <row r="24">
          <cell r="G24">
            <v>5.1299999999999998E-2</v>
          </cell>
        </row>
      </sheetData>
      <sheetData sheetId="185">
        <row r="47">
          <cell r="AE47">
            <v>145281.54900000003</v>
          </cell>
        </row>
      </sheetData>
      <sheetData sheetId="186"/>
      <sheetData sheetId="187"/>
      <sheetData sheetId="188"/>
      <sheetData sheetId="189"/>
      <sheetData sheetId="190">
        <row r="26">
          <cell r="S26">
            <v>5865</v>
          </cell>
        </row>
      </sheetData>
      <sheetData sheetId="191">
        <row r="24">
          <cell r="Y24">
            <v>185666.04</v>
          </cell>
        </row>
      </sheetData>
      <sheetData sheetId="192">
        <row r="26">
          <cell r="S26">
            <v>3355</v>
          </cell>
        </row>
      </sheetData>
      <sheetData sheetId="193"/>
      <sheetData sheetId="194">
        <row r="40">
          <cell r="G40">
            <v>564</v>
          </cell>
        </row>
      </sheetData>
      <sheetData sheetId="195"/>
      <sheetData sheetId="196"/>
      <sheetData sheetId="197"/>
      <sheetData sheetId="198"/>
      <sheetData sheetId="199"/>
      <sheetData sheetId="200">
        <row r="14">
          <cell r="G14">
            <v>116352</v>
          </cell>
        </row>
      </sheetData>
      <sheetData sheetId="201">
        <row r="14">
          <cell r="G14">
            <v>20919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4">
          <cell r="G14">
            <v>412254</v>
          </cell>
        </row>
      </sheetData>
      <sheetData sheetId="210">
        <row r="10">
          <cell r="L10">
            <v>3.3340000000000002E-3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Dates"/>
      <sheetName val="Hload"/>
      <sheetName val="Template"/>
      <sheetName val="Actuals"/>
      <sheetName val="LTdebt"/>
      <sheetName val="STDebt"/>
      <sheetName val="MPool"/>
      <sheetName val="MiscIntExp"/>
      <sheetName val="HRetrv"/>
      <sheetName val="Retrv"/>
    </sheetNames>
    <sheetDataSet>
      <sheetData sheetId="0" refreshError="1">
        <row r="9">
          <cell r="C9" t="str">
            <v>2001</v>
          </cell>
          <cell r="F9" t="str">
            <v>Actual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After Tax"/>
      <sheetName val="Pretax"/>
      <sheetName val="EPS by month"/>
      <sheetName val="EPS "/>
      <sheetName val="Tax Diff"/>
      <sheetName val="Tax+Surch Var"/>
      <sheetName val="Shares"/>
      <sheetName val="Retroactive Tax Adjustment"/>
      <sheetName val="Min Gain 1996"/>
      <sheetName val="After_Tax"/>
      <sheetName val="EPS_by_month"/>
      <sheetName val="EPS_"/>
      <sheetName val="Tax_Diff"/>
      <sheetName val="Tax+Surch_Var"/>
      <sheetName val="Retroactive_Tax_Adjustme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hvar"/>
      <sheetName val="OctCP"/>
      <sheetName val="JCHreview 2001"/>
      <sheetName val="2Q01"/>
      <sheetName val="1Q01"/>
      <sheetName val="80cash"/>
      <sheetName val="POcash"/>
      <sheetName val="POcashExclud"/>
      <sheetName val="inv&amp;cshfl"/>
      <sheetName val="ww"/>
      <sheetName val="UNIDENT"/>
      <sheetName val="na"/>
      <sheetName val="eu"/>
      <sheetName val="sx"/>
      <sheetName val="ap"/>
      <sheetName val="NAPO2002"/>
      <sheetName val="NAsalesPO"/>
      <sheetName val="NAplatepo"/>
      <sheetName val="casflow2002PO"/>
      <sheetName val="After Tax"/>
      <sheetName val="JCHreview_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=I5+@average(F6:I6)" TargetMode="External"/><Relationship Id="rId1" Type="http://schemas.openxmlformats.org/officeDocument/2006/relationships/hyperlink" Target="mailto:=I5+@average(F6:I6)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0"/>
  <sheetViews>
    <sheetView topLeftCell="A28" zoomScaleNormal="100" workbookViewId="0">
      <selection activeCell="F8" sqref="F8"/>
    </sheetView>
  </sheetViews>
  <sheetFormatPr defaultColWidth="9.1796875" defaultRowHeight="14.5" x14ac:dyDescent="0.35"/>
  <cols>
    <col min="1" max="1" width="9.1796875" style="45"/>
    <col min="2" max="2" width="33.7265625" style="45" customWidth="1"/>
    <col min="3" max="3" width="24.1796875" style="45" bestFit="1" customWidth="1"/>
    <col min="4" max="4" width="10" style="45" bestFit="1" customWidth="1"/>
    <col min="5" max="5" width="12.7265625" style="45" customWidth="1"/>
    <col min="6" max="6" width="15.453125" style="45" bestFit="1" customWidth="1"/>
    <col min="7" max="7" width="11.54296875" style="45" bestFit="1" customWidth="1"/>
    <col min="8" max="8" width="12.7265625" style="45" customWidth="1"/>
    <col min="9" max="9" width="13.7265625" style="45" bestFit="1" customWidth="1"/>
    <col min="10" max="16384" width="9.1796875" style="45"/>
  </cols>
  <sheetData>
    <row r="1" spans="1:7" x14ac:dyDescent="0.35">
      <c r="A1" s="44" t="s">
        <v>0</v>
      </c>
    </row>
    <row r="2" spans="1:7" x14ac:dyDescent="0.35">
      <c r="A2" s="44" t="s">
        <v>1</v>
      </c>
    </row>
    <row r="3" spans="1:7" x14ac:dyDescent="0.35">
      <c r="A3" s="44" t="s">
        <v>2</v>
      </c>
    </row>
    <row r="4" spans="1:7" x14ac:dyDescent="0.35">
      <c r="A4" s="44" t="s">
        <v>3</v>
      </c>
    </row>
    <row r="7" spans="1:7" x14ac:dyDescent="0.35">
      <c r="E7" s="151">
        <v>2023</v>
      </c>
      <c r="F7" s="151">
        <v>2024</v>
      </c>
      <c r="G7" s="57" t="s">
        <v>4</v>
      </c>
    </row>
    <row r="8" spans="1:7" x14ac:dyDescent="0.35">
      <c r="A8" s="45">
        <v>1</v>
      </c>
      <c r="B8" s="45" t="s">
        <v>5</v>
      </c>
      <c r="E8" s="58">
        <f>'Sch II 2023'!C12</f>
        <v>8456788.5700000003</v>
      </c>
      <c r="F8" s="58">
        <f>'Sch II 2024'!C12</f>
        <v>3560647.5</v>
      </c>
    </row>
    <row r="9" spans="1:7" x14ac:dyDescent="0.35">
      <c r="A9" s="45">
        <v>2</v>
      </c>
      <c r="B9" s="45" t="s">
        <v>6</v>
      </c>
      <c r="E9" s="59"/>
      <c r="F9" s="59"/>
    </row>
    <row r="10" spans="1:7" x14ac:dyDescent="0.35">
      <c r="A10" s="45">
        <v>3</v>
      </c>
      <c r="B10" s="60" t="s">
        <v>7</v>
      </c>
      <c r="E10" s="59">
        <f>ROUND('Sch II 2023'!H12,0)</f>
        <v>-383505</v>
      </c>
      <c r="F10" s="59">
        <f>ROUND('Sch II 2024'!H12,0)</f>
        <v>-53396</v>
      </c>
    </row>
    <row r="11" spans="1:7" x14ac:dyDescent="0.35">
      <c r="A11" s="45">
        <v>4</v>
      </c>
      <c r="B11" s="60" t="s">
        <v>8</v>
      </c>
      <c r="E11" s="61">
        <f>ROUND('Sch II 2023'!H37,0)</f>
        <v>-1941250</v>
      </c>
      <c r="F11" s="61">
        <f>ROUND('Sch II 2024'!H37,0)</f>
        <v>-875059</v>
      </c>
    </row>
    <row r="12" spans="1:7" x14ac:dyDescent="0.35">
      <c r="A12" s="45">
        <v>5</v>
      </c>
      <c r="B12" s="45" t="s">
        <v>9</v>
      </c>
      <c r="E12" s="59">
        <f t="shared" ref="E12" si="0">SUM(E8:E11)</f>
        <v>6132033.5700000003</v>
      </c>
      <c r="F12" s="59">
        <f>SUM(F8:F11)</f>
        <v>2632192.5</v>
      </c>
    </row>
    <row r="13" spans="1:7" x14ac:dyDescent="0.35">
      <c r="E13" s="59"/>
      <c r="F13" s="59"/>
    </row>
    <row r="14" spans="1:7" x14ac:dyDescent="0.35">
      <c r="A14" s="45">
        <v>6</v>
      </c>
      <c r="B14" s="45" t="s">
        <v>10</v>
      </c>
      <c r="E14" s="62">
        <v>6.6917500000000005E-2</v>
      </c>
      <c r="F14" s="62">
        <v>6.6917500000000005E-2</v>
      </c>
    </row>
    <row r="15" spans="1:7" x14ac:dyDescent="0.35">
      <c r="A15" s="45">
        <v>7</v>
      </c>
      <c r="B15" s="45" t="s">
        <v>11</v>
      </c>
      <c r="E15" s="59">
        <f t="shared" ref="E15:F15" si="1">ROUND(E12*E14,0)</f>
        <v>410340</v>
      </c>
      <c r="F15" s="59">
        <f t="shared" si="1"/>
        <v>176140</v>
      </c>
    </row>
    <row r="16" spans="1:7" x14ac:dyDescent="0.35">
      <c r="A16" s="45">
        <v>8</v>
      </c>
      <c r="B16" s="45" t="s">
        <v>12</v>
      </c>
      <c r="E16" s="63">
        <v>1.339844</v>
      </c>
      <c r="F16" s="63">
        <v>1.339844</v>
      </c>
    </row>
    <row r="17" spans="1:9" x14ac:dyDescent="0.35">
      <c r="A17" s="45">
        <v>9</v>
      </c>
      <c r="B17" s="45" t="s">
        <v>13</v>
      </c>
      <c r="E17" s="58">
        <f t="shared" ref="E17:F17" si="2">ROUND(E15*E16,0)</f>
        <v>549792</v>
      </c>
      <c r="F17" s="58">
        <f t="shared" si="2"/>
        <v>236000</v>
      </c>
      <c r="G17" s="58">
        <f>E17+F17</f>
        <v>785792</v>
      </c>
    </row>
    <row r="18" spans="1:9" x14ac:dyDescent="0.35">
      <c r="A18" s="45">
        <v>10</v>
      </c>
      <c r="B18" s="45" t="s">
        <v>14</v>
      </c>
      <c r="E18" s="64"/>
      <c r="F18" s="64"/>
      <c r="G18" s="65">
        <f>'Schedule III'!C36</f>
        <v>491718.83530990448</v>
      </c>
    </row>
    <row r="19" spans="1:9" x14ac:dyDescent="0.35">
      <c r="A19" s="45">
        <v>11</v>
      </c>
      <c r="B19" s="45" t="s">
        <v>15</v>
      </c>
      <c r="E19" s="66"/>
      <c r="F19" s="66"/>
      <c r="G19" s="67">
        <f>G17+G18</f>
        <v>1277510.8353099045</v>
      </c>
    </row>
    <row r="20" spans="1:9" x14ac:dyDescent="0.35">
      <c r="E20" s="66"/>
      <c r="F20" s="66"/>
      <c r="G20" s="67"/>
    </row>
    <row r="22" spans="1:9" x14ac:dyDescent="0.35">
      <c r="F22" s="73" t="s">
        <v>16</v>
      </c>
    </row>
    <row r="23" spans="1:9" x14ac:dyDescent="0.35">
      <c r="C23" s="73" t="s">
        <v>17</v>
      </c>
      <c r="D23" s="73"/>
      <c r="E23" s="73" t="s">
        <v>18</v>
      </c>
      <c r="F23" s="74" t="s">
        <v>19</v>
      </c>
      <c r="G23" s="74"/>
    </row>
    <row r="24" spans="1:9" x14ac:dyDescent="0.35">
      <c r="C24" s="75" t="s">
        <v>20</v>
      </c>
      <c r="D24" s="74" t="s">
        <v>21</v>
      </c>
      <c r="E24" s="74" t="s">
        <v>22</v>
      </c>
      <c r="F24" s="73" t="s">
        <v>23</v>
      </c>
      <c r="G24" s="74" t="s">
        <v>24</v>
      </c>
    </row>
    <row r="25" spans="1:9" x14ac:dyDescent="0.35">
      <c r="C25" s="76" t="s">
        <v>25</v>
      </c>
      <c r="D25" s="76" t="s">
        <v>26</v>
      </c>
      <c r="E25" s="76" t="s">
        <v>27</v>
      </c>
      <c r="F25" s="152" t="s">
        <v>28</v>
      </c>
      <c r="G25" s="76" t="s">
        <v>29</v>
      </c>
    </row>
    <row r="26" spans="1:9" x14ac:dyDescent="0.35">
      <c r="A26" s="45">
        <v>12</v>
      </c>
      <c r="B26" s="60" t="s">
        <v>30</v>
      </c>
      <c r="C26" s="77">
        <v>17392991</v>
      </c>
      <c r="D26" s="78">
        <f>C26/C30</f>
        <v>0.51393343008827819</v>
      </c>
      <c r="E26" s="64">
        <f>ROUND(D26*G$19,0)</f>
        <v>656556</v>
      </c>
      <c r="F26" s="69">
        <v>1686614</v>
      </c>
      <c r="G26" s="162">
        <f>E26/F26</f>
        <v>0.38927460580784934</v>
      </c>
      <c r="I26" s="70"/>
    </row>
    <row r="27" spans="1:9" x14ac:dyDescent="0.35">
      <c r="A27" s="45">
        <v>13</v>
      </c>
      <c r="B27" s="60" t="s">
        <v>31</v>
      </c>
      <c r="C27" s="69">
        <v>5243155</v>
      </c>
      <c r="D27" s="78">
        <f>C27/C30</f>
        <v>0.15492635128912022</v>
      </c>
      <c r="E27" s="64">
        <f>ROUND(D27*G$19,0)</f>
        <v>197920</v>
      </c>
      <c r="F27" s="69">
        <v>796451</v>
      </c>
      <c r="G27" s="162">
        <f>E27/F27</f>
        <v>0.24850241885564836</v>
      </c>
      <c r="I27" s="70"/>
    </row>
    <row r="28" spans="1:9" x14ac:dyDescent="0.35">
      <c r="A28" s="45">
        <v>14</v>
      </c>
      <c r="B28" s="60" t="s">
        <v>32</v>
      </c>
      <c r="C28" s="70">
        <v>9236757</v>
      </c>
      <c r="D28" s="80">
        <f>C28/C30</f>
        <v>0.27293052746947977</v>
      </c>
      <c r="E28" s="64">
        <f>ROUND(D28*G$19,0)</f>
        <v>348672</v>
      </c>
      <c r="F28" s="70">
        <v>2179457</v>
      </c>
      <c r="G28" s="162">
        <f>E28/F28</f>
        <v>0.15998113291521696</v>
      </c>
      <c r="I28" s="70"/>
    </row>
    <row r="29" spans="1:9" x14ac:dyDescent="0.35">
      <c r="A29" s="45">
        <v>15</v>
      </c>
      <c r="B29" s="60" t="s">
        <v>33</v>
      </c>
      <c r="C29" s="71">
        <v>1969984</v>
      </c>
      <c r="D29" s="81">
        <f>C29/C30</f>
        <v>5.820969115312178E-2</v>
      </c>
      <c r="E29" s="154">
        <f>ROUND(D29*G$19,0)</f>
        <v>74364</v>
      </c>
      <c r="F29" s="71">
        <v>1406651</v>
      </c>
      <c r="G29" s="163">
        <f>E29/F29</f>
        <v>5.2865991635451866E-2</v>
      </c>
      <c r="I29" s="70"/>
    </row>
    <row r="30" spans="1:9" x14ac:dyDescent="0.35">
      <c r="A30" s="45">
        <v>16</v>
      </c>
      <c r="B30" s="45" t="s">
        <v>4</v>
      </c>
      <c r="C30" s="58">
        <f>SUM(C26:C29)</f>
        <v>33842887</v>
      </c>
      <c r="D30" s="78">
        <f>SUM(D26:D29)</f>
        <v>1</v>
      </c>
      <c r="E30" s="64">
        <f>SUM(E26:E29)</f>
        <v>1277512</v>
      </c>
      <c r="F30" s="59">
        <f>SUM(F26:F29)</f>
        <v>6069173</v>
      </c>
      <c r="G30" s="79"/>
      <c r="I30" s="68"/>
    </row>
  </sheetData>
  <pageMargins left="0.7" right="0.7" top="0.75" bottom="0.75" header="0.3" footer="0.3"/>
  <pageSetup scale="99" orientation="landscape" r:id="rId1"/>
  <headerFooter>
    <oddHeader>&amp;RSchedule I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30"/>
  <sheetViews>
    <sheetView view="pageBreakPreview" zoomScale="90" zoomScaleNormal="100" zoomScaleSheetLayoutView="90" workbookViewId="0">
      <selection activeCell="H22" sqref="H22"/>
    </sheetView>
  </sheetViews>
  <sheetFormatPr defaultColWidth="9" defaultRowHeight="14.5" x14ac:dyDescent="0.35"/>
  <cols>
    <col min="2" max="2" width="21" bestFit="1" customWidth="1"/>
    <col min="3" max="3" width="12.7265625" customWidth="1"/>
    <col min="4" max="4" width="3.7265625" customWidth="1"/>
    <col min="5" max="14" width="12.7265625" customWidth="1"/>
  </cols>
  <sheetData>
    <row r="1" spans="1:16" x14ac:dyDescent="0.35">
      <c r="A1" s="44" t="s">
        <v>0</v>
      </c>
      <c r="B1" s="45"/>
    </row>
    <row r="2" spans="1:16" x14ac:dyDescent="0.35">
      <c r="A2" s="44" t="s">
        <v>232</v>
      </c>
      <c r="B2" s="45"/>
    </row>
    <row r="3" spans="1:16" x14ac:dyDescent="0.35">
      <c r="F3" s="159"/>
      <c r="G3" s="159"/>
      <c r="H3" s="159"/>
      <c r="I3" s="159"/>
      <c r="J3" s="159"/>
      <c r="K3" s="159"/>
      <c r="L3" s="159"/>
      <c r="M3" s="159"/>
      <c r="N3" s="159"/>
    </row>
    <row r="4" spans="1:16" x14ac:dyDescent="0.35">
      <c r="E4" s="141">
        <v>2024</v>
      </c>
      <c r="F4" s="141">
        <v>2025</v>
      </c>
      <c r="G4" s="141">
        <v>2026</v>
      </c>
      <c r="H4" s="141">
        <v>2027</v>
      </c>
      <c r="I4" s="141">
        <v>2028</v>
      </c>
      <c r="J4" s="141">
        <v>2029</v>
      </c>
      <c r="K4" s="141">
        <v>2030</v>
      </c>
      <c r="L4" s="141">
        <v>2031</v>
      </c>
      <c r="M4" s="141">
        <v>2032</v>
      </c>
      <c r="N4" s="141">
        <v>2033</v>
      </c>
    </row>
    <row r="5" spans="1:16" x14ac:dyDescent="0.35">
      <c r="A5" s="19" t="s">
        <v>233</v>
      </c>
      <c r="E5" s="16">
        <f>+'Sch I Summary'!G19</f>
        <v>1277510.8353099045</v>
      </c>
      <c r="F5" s="16">
        <f>+E5+350000</f>
        <v>1627510.8353099045</v>
      </c>
      <c r="G5" s="16">
        <f>+F5+350000</f>
        <v>1977510.8353099045</v>
      </c>
      <c r="H5" s="16">
        <f>+G5+350000</f>
        <v>2327510.8353099045</v>
      </c>
      <c r="I5" s="16">
        <f>+H5+350000</f>
        <v>2677510.8353099045</v>
      </c>
      <c r="J5" s="165">
        <f>I5+AVERAGE($F6:$I6)</f>
        <v>3027510.8353099045</v>
      </c>
      <c r="K5" s="165">
        <f t="shared" ref="K5:N5" si="0">J5+AVERAGE($F6:$I6)</f>
        <v>3377510.8353099045</v>
      </c>
      <c r="L5" s="165">
        <f t="shared" si="0"/>
        <v>3727510.8353099045</v>
      </c>
      <c r="M5" s="165">
        <f t="shared" si="0"/>
        <v>4077510.8353099045</v>
      </c>
      <c r="N5" s="165">
        <f t="shared" si="0"/>
        <v>4427510.8353099041</v>
      </c>
      <c r="O5" s="17"/>
      <c r="P5" s="113"/>
    </row>
    <row r="6" spans="1:16" x14ac:dyDescent="0.35">
      <c r="A6" t="s">
        <v>234</v>
      </c>
      <c r="F6" s="16">
        <f>+F5-E5</f>
        <v>350000</v>
      </c>
      <c r="G6" s="16">
        <f>+G5-F5</f>
        <v>350000</v>
      </c>
      <c r="H6" s="16">
        <f>+H5-G5</f>
        <v>350000</v>
      </c>
      <c r="I6" s="16">
        <f>+I5-H5</f>
        <v>350000</v>
      </c>
      <c r="J6" s="16">
        <f t="shared" ref="J6:N6" si="1">+J5-I5</f>
        <v>350000</v>
      </c>
      <c r="K6" s="16">
        <f t="shared" si="1"/>
        <v>350000</v>
      </c>
      <c r="L6" s="16">
        <f t="shared" si="1"/>
        <v>350000</v>
      </c>
      <c r="M6" s="16">
        <f t="shared" si="1"/>
        <v>350000</v>
      </c>
      <c r="N6" s="16">
        <f t="shared" si="1"/>
        <v>349999.99999999953</v>
      </c>
      <c r="O6" s="17"/>
      <c r="P6" s="113"/>
    </row>
    <row r="7" spans="1:16" x14ac:dyDescent="0.35">
      <c r="F7" s="16"/>
      <c r="G7" s="16"/>
      <c r="H7" s="16"/>
      <c r="I7" s="16"/>
      <c r="J7" s="16"/>
      <c r="K7" s="16"/>
      <c r="L7" s="16"/>
      <c r="M7" s="16"/>
      <c r="N7" s="16"/>
      <c r="O7" s="17"/>
      <c r="P7" s="113"/>
    </row>
    <row r="8" spans="1:16" x14ac:dyDescent="0.35">
      <c r="A8" s="19" t="s">
        <v>235</v>
      </c>
      <c r="F8" s="16"/>
      <c r="G8" s="16"/>
      <c r="H8" s="16"/>
      <c r="I8" s="16"/>
      <c r="J8" s="16"/>
      <c r="K8" s="16"/>
      <c r="L8" s="16"/>
      <c r="M8" s="16"/>
      <c r="N8" s="16"/>
      <c r="O8" s="17"/>
      <c r="P8" s="113"/>
    </row>
    <row r="9" spans="1:16" x14ac:dyDescent="0.35">
      <c r="B9" s="143" t="s">
        <v>30</v>
      </c>
      <c r="E9" s="144">
        <f>+'Sch I Summary'!D26</f>
        <v>0.51393343008827819</v>
      </c>
      <c r="F9" s="16">
        <f>+F$5*$E9</f>
        <v>836432.22609665804</v>
      </c>
      <c r="G9" s="16">
        <f t="shared" ref="G9:N9" si="2">+G$5*$E9</f>
        <v>1016308.9266275554</v>
      </c>
      <c r="H9" s="16">
        <f t="shared" si="2"/>
        <v>1196185.6271584528</v>
      </c>
      <c r="I9" s="16">
        <f t="shared" si="2"/>
        <v>1376062.3276893501</v>
      </c>
      <c r="J9" s="16">
        <f t="shared" si="2"/>
        <v>1555939.0282202475</v>
      </c>
      <c r="K9" s="16">
        <f t="shared" si="2"/>
        <v>1735815.7287511448</v>
      </c>
      <c r="L9" s="16">
        <f t="shared" si="2"/>
        <v>1915692.4292820422</v>
      </c>
      <c r="M9" s="16">
        <f t="shared" si="2"/>
        <v>2095569.1298129396</v>
      </c>
      <c r="N9" s="16">
        <f t="shared" si="2"/>
        <v>2275445.8303438369</v>
      </c>
      <c r="O9" s="17"/>
      <c r="P9" s="113"/>
    </row>
    <row r="10" spans="1:16" x14ac:dyDescent="0.35">
      <c r="B10" s="143" t="s">
        <v>31</v>
      </c>
      <c r="E10" s="144">
        <f>+'Sch I Summary'!D27</f>
        <v>0.15492635128912022</v>
      </c>
      <c r="F10" s="16">
        <f t="shared" ref="F10:N12" si="3">+F$5*$E10</f>
        <v>252144.31539807175</v>
      </c>
      <c r="G10" s="16">
        <f t="shared" si="3"/>
        <v>306368.53834926384</v>
      </c>
      <c r="H10" s="16">
        <f t="shared" si="3"/>
        <v>360592.7613004559</v>
      </c>
      <c r="I10" s="16">
        <f t="shared" si="3"/>
        <v>414816.98425164795</v>
      </c>
      <c r="J10" s="16">
        <f t="shared" si="3"/>
        <v>469041.20720284007</v>
      </c>
      <c r="K10" s="16">
        <f t="shared" si="3"/>
        <v>523265.43015403213</v>
      </c>
      <c r="L10" s="16">
        <f t="shared" si="3"/>
        <v>577489.65310522425</v>
      </c>
      <c r="M10" s="16">
        <f t="shared" si="3"/>
        <v>631713.87605641631</v>
      </c>
      <c r="N10" s="16">
        <f t="shared" si="3"/>
        <v>685938.09900760825</v>
      </c>
      <c r="O10" s="17"/>
      <c r="P10" s="113"/>
    </row>
    <row r="11" spans="1:16" x14ac:dyDescent="0.35">
      <c r="B11" s="143" t="s">
        <v>32</v>
      </c>
      <c r="E11" s="144">
        <f>+'Sch I Summary'!D28</f>
        <v>0.27293052746947977</v>
      </c>
      <c r="F11" s="16">
        <f t="shared" si="3"/>
        <v>444197.39074342587</v>
      </c>
      <c r="G11" s="16">
        <f t="shared" si="3"/>
        <v>539723.07535774377</v>
      </c>
      <c r="H11" s="16">
        <f t="shared" si="3"/>
        <v>635248.75997206173</v>
      </c>
      <c r="I11" s="16">
        <f t="shared" si="3"/>
        <v>730774.44458637957</v>
      </c>
      <c r="J11" s="16">
        <f t="shared" si="3"/>
        <v>826300.12920069753</v>
      </c>
      <c r="K11" s="16">
        <f t="shared" si="3"/>
        <v>921825.81381501548</v>
      </c>
      <c r="L11" s="16">
        <f t="shared" si="3"/>
        <v>1017351.4984293333</v>
      </c>
      <c r="M11" s="16">
        <f t="shared" si="3"/>
        <v>1112877.1830436513</v>
      </c>
      <c r="N11" s="16">
        <f t="shared" si="3"/>
        <v>1208402.867657969</v>
      </c>
      <c r="O11" s="17"/>
      <c r="P11" s="113"/>
    </row>
    <row r="12" spans="1:16" x14ac:dyDescent="0.35">
      <c r="B12" s="143" t="s">
        <v>33</v>
      </c>
      <c r="E12" s="144">
        <f>+'Sch I Summary'!D29</f>
        <v>5.820969115312178E-2</v>
      </c>
      <c r="F12" s="16">
        <f t="shared" si="3"/>
        <v>94736.903071748791</v>
      </c>
      <c r="G12" s="16">
        <f t="shared" si="3"/>
        <v>115110.29497534141</v>
      </c>
      <c r="H12" s="16">
        <f t="shared" si="3"/>
        <v>135483.68687893404</v>
      </c>
      <c r="I12" s="16">
        <f t="shared" si="3"/>
        <v>155857.07878252666</v>
      </c>
      <c r="J12" s="16">
        <f t="shared" si="3"/>
        <v>176230.47068611928</v>
      </c>
      <c r="K12" s="16">
        <f t="shared" si="3"/>
        <v>196603.86258971191</v>
      </c>
      <c r="L12" s="16">
        <f t="shared" si="3"/>
        <v>216977.25449330453</v>
      </c>
      <c r="M12" s="16">
        <f t="shared" si="3"/>
        <v>237350.64639689715</v>
      </c>
      <c r="N12" s="16">
        <f t="shared" si="3"/>
        <v>257724.03830048974</v>
      </c>
      <c r="O12" s="17"/>
      <c r="P12" s="113"/>
    </row>
    <row r="13" spans="1:16" x14ac:dyDescent="0.35"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13"/>
    </row>
    <row r="14" spans="1:16" x14ac:dyDescent="0.35"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13"/>
    </row>
    <row r="15" spans="1:16" x14ac:dyDescent="0.35">
      <c r="A15" s="19" t="s">
        <v>16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13"/>
    </row>
    <row r="16" spans="1:16" x14ac:dyDescent="0.35">
      <c r="B16" s="143" t="s">
        <v>30</v>
      </c>
      <c r="E16" s="145">
        <f>+'Sch I Summary'!F26</f>
        <v>1686614</v>
      </c>
      <c r="F16" s="17">
        <f>+$E16</f>
        <v>1686614</v>
      </c>
      <c r="G16" s="17">
        <f t="shared" ref="G16:N16" si="4">+$E16</f>
        <v>1686614</v>
      </c>
      <c r="H16" s="17">
        <f t="shared" si="4"/>
        <v>1686614</v>
      </c>
      <c r="I16" s="17">
        <f t="shared" si="4"/>
        <v>1686614</v>
      </c>
      <c r="J16" s="17">
        <f t="shared" si="4"/>
        <v>1686614</v>
      </c>
      <c r="K16" s="17">
        <f t="shared" si="4"/>
        <v>1686614</v>
      </c>
      <c r="L16" s="17">
        <f t="shared" si="4"/>
        <v>1686614</v>
      </c>
      <c r="M16" s="17">
        <f t="shared" si="4"/>
        <v>1686614</v>
      </c>
      <c r="N16" s="17">
        <f t="shared" si="4"/>
        <v>1686614</v>
      </c>
      <c r="O16" s="17"/>
      <c r="P16" s="113"/>
    </row>
    <row r="17" spans="1:16" x14ac:dyDescent="0.35">
      <c r="B17" s="143" t="s">
        <v>31</v>
      </c>
      <c r="E17" s="145">
        <f>+'Sch I Summary'!F27</f>
        <v>796451</v>
      </c>
      <c r="F17" s="17">
        <f t="shared" ref="F17:N19" si="5">+$E17</f>
        <v>796451</v>
      </c>
      <c r="G17" s="17">
        <f t="shared" si="5"/>
        <v>796451</v>
      </c>
      <c r="H17" s="17">
        <f t="shared" si="5"/>
        <v>796451</v>
      </c>
      <c r="I17" s="17">
        <f t="shared" si="5"/>
        <v>796451</v>
      </c>
      <c r="J17" s="17">
        <f t="shared" si="5"/>
        <v>796451</v>
      </c>
      <c r="K17" s="17">
        <f t="shared" si="5"/>
        <v>796451</v>
      </c>
      <c r="L17" s="17">
        <f t="shared" si="5"/>
        <v>796451</v>
      </c>
      <c r="M17" s="17">
        <f t="shared" si="5"/>
        <v>796451</v>
      </c>
      <c r="N17" s="17">
        <f t="shared" si="5"/>
        <v>796451</v>
      </c>
      <c r="O17" s="17"/>
      <c r="P17" s="113"/>
    </row>
    <row r="18" spans="1:16" x14ac:dyDescent="0.35">
      <c r="B18" s="143" t="s">
        <v>32</v>
      </c>
      <c r="E18" s="145">
        <f>+'Sch I Summary'!F28</f>
        <v>2179457</v>
      </c>
      <c r="F18" s="17">
        <f t="shared" si="5"/>
        <v>2179457</v>
      </c>
      <c r="G18" s="17">
        <f t="shared" si="5"/>
        <v>2179457</v>
      </c>
      <c r="H18" s="17">
        <f t="shared" si="5"/>
        <v>2179457</v>
      </c>
      <c r="I18" s="17">
        <f t="shared" si="5"/>
        <v>2179457</v>
      </c>
      <c r="J18" s="17">
        <f t="shared" si="5"/>
        <v>2179457</v>
      </c>
      <c r="K18" s="17">
        <f t="shared" si="5"/>
        <v>2179457</v>
      </c>
      <c r="L18" s="17">
        <f t="shared" si="5"/>
        <v>2179457</v>
      </c>
      <c r="M18" s="17">
        <f t="shared" si="5"/>
        <v>2179457</v>
      </c>
      <c r="N18" s="17">
        <f t="shared" si="5"/>
        <v>2179457</v>
      </c>
      <c r="O18" s="17"/>
      <c r="P18" s="113"/>
    </row>
    <row r="19" spans="1:16" x14ac:dyDescent="0.35">
      <c r="B19" s="143" t="s">
        <v>33</v>
      </c>
      <c r="E19" s="145">
        <f>+'Sch I Summary'!F29</f>
        <v>1406651</v>
      </c>
      <c r="F19" s="17">
        <f t="shared" si="5"/>
        <v>1406651</v>
      </c>
      <c r="G19" s="17">
        <f t="shared" si="5"/>
        <v>1406651</v>
      </c>
      <c r="H19" s="17">
        <f t="shared" si="5"/>
        <v>1406651</v>
      </c>
      <c r="I19" s="17">
        <f t="shared" si="5"/>
        <v>1406651</v>
      </c>
      <c r="J19" s="17">
        <f t="shared" si="5"/>
        <v>1406651</v>
      </c>
      <c r="K19" s="17">
        <f t="shared" si="5"/>
        <v>1406651</v>
      </c>
      <c r="L19" s="17">
        <f t="shared" si="5"/>
        <v>1406651</v>
      </c>
      <c r="M19" s="17">
        <f t="shared" si="5"/>
        <v>1406651</v>
      </c>
      <c r="N19" s="17">
        <f t="shared" si="5"/>
        <v>1406651</v>
      </c>
      <c r="O19" s="17"/>
      <c r="P19" s="113"/>
    </row>
    <row r="20" spans="1:16" x14ac:dyDescent="0.35">
      <c r="E20" s="124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13"/>
    </row>
    <row r="21" spans="1:16" x14ac:dyDescent="0.35">
      <c r="E21" s="124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13"/>
    </row>
    <row r="22" spans="1:16" x14ac:dyDescent="0.35">
      <c r="A22" s="19" t="s">
        <v>236</v>
      </c>
      <c r="E22" s="124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13"/>
    </row>
    <row r="23" spans="1:16" x14ac:dyDescent="0.35">
      <c r="C23" s="15" t="s">
        <v>237</v>
      </c>
      <c r="D23" s="15"/>
      <c r="E23" s="1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13"/>
    </row>
    <row r="24" spans="1:16" x14ac:dyDescent="0.35">
      <c r="C24" s="141" t="s">
        <v>238</v>
      </c>
      <c r="D24" s="141"/>
      <c r="E24" s="141" t="s">
        <v>239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13"/>
    </row>
    <row r="25" spans="1:16" x14ac:dyDescent="0.35">
      <c r="B25" s="143" t="s">
        <v>30</v>
      </c>
      <c r="C25" s="160">
        <v>0.11749999999999999</v>
      </c>
      <c r="D25" s="146"/>
      <c r="E25" s="160">
        <f>+'Sch I Summary'!G26</f>
        <v>0.38927460580784934</v>
      </c>
      <c r="F25" s="164">
        <f>+F9/F16</f>
        <v>0.4959239198160682</v>
      </c>
      <c r="G25" s="164">
        <f t="shared" ref="G25:N25" si="6">+G9/G16</f>
        <v>0.60257351511819268</v>
      </c>
      <c r="H25" s="164">
        <f t="shared" si="6"/>
        <v>0.70922311042031716</v>
      </c>
      <c r="I25" s="164">
        <f t="shared" si="6"/>
        <v>0.81587270572244164</v>
      </c>
      <c r="J25" s="164">
        <f t="shared" si="6"/>
        <v>0.92252230102456612</v>
      </c>
      <c r="K25" s="164">
        <f t="shared" si="6"/>
        <v>1.0291718963266905</v>
      </c>
      <c r="L25" s="164">
        <f t="shared" si="6"/>
        <v>1.135821491628815</v>
      </c>
      <c r="M25" s="164">
        <f t="shared" si="6"/>
        <v>1.2424710869309394</v>
      </c>
      <c r="N25" s="164">
        <f t="shared" si="6"/>
        <v>1.3491206822330639</v>
      </c>
      <c r="O25" s="17"/>
      <c r="P25" s="113"/>
    </row>
    <row r="26" spans="1:16" x14ac:dyDescent="0.35">
      <c r="B26" s="143" t="s">
        <v>31</v>
      </c>
      <c r="C26" s="161">
        <v>7.5009999999999993E-2</v>
      </c>
      <c r="D26" s="147"/>
      <c r="E26" s="161">
        <f>+'Sch I Summary'!G27</f>
        <v>0.24850241885564836</v>
      </c>
      <c r="F26" s="164">
        <f t="shared" ref="F26:N28" si="7">+F10/F17</f>
        <v>0.31658484376072321</v>
      </c>
      <c r="G26" s="164">
        <f t="shared" si="7"/>
        <v>0.38466715259226725</v>
      </c>
      <c r="H26" s="164">
        <f t="shared" si="7"/>
        <v>0.45274946142381123</v>
      </c>
      <c r="I26" s="164">
        <f t="shared" si="7"/>
        <v>0.52083177025535521</v>
      </c>
      <c r="J26" s="164">
        <f t="shared" si="7"/>
        <v>0.5889140790868993</v>
      </c>
      <c r="K26" s="164">
        <f t="shared" si="7"/>
        <v>0.65699638791844339</v>
      </c>
      <c r="L26" s="164">
        <f t="shared" si="7"/>
        <v>0.72507869674998748</v>
      </c>
      <c r="M26" s="164">
        <f t="shared" si="7"/>
        <v>0.79316100558153146</v>
      </c>
      <c r="N26" s="164">
        <f t="shared" si="7"/>
        <v>0.86124331441307533</v>
      </c>
      <c r="O26" s="147"/>
      <c r="P26" s="113"/>
    </row>
    <row r="27" spans="1:16" x14ac:dyDescent="0.35">
      <c r="B27" s="143" t="s">
        <v>32</v>
      </c>
      <c r="C27" s="161">
        <v>4.829E-2</v>
      </c>
      <c r="D27" s="147"/>
      <c r="E27" s="161">
        <f>+'Sch I Summary'!G28</f>
        <v>0.15998113291521696</v>
      </c>
      <c r="F27" s="164">
        <f t="shared" si="7"/>
        <v>0.2038110367598103</v>
      </c>
      <c r="G27" s="164">
        <f t="shared" si="7"/>
        <v>0.2476410754411506</v>
      </c>
      <c r="H27" s="164">
        <f t="shared" si="7"/>
        <v>0.29147111412249094</v>
      </c>
      <c r="I27" s="164">
        <f t="shared" si="7"/>
        <v>0.33530115280383122</v>
      </c>
      <c r="J27" s="164">
        <f t="shared" si="7"/>
        <v>0.37913119148517155</v>
      </c>
      <c r="K27" s="164">
        <f t="shared" si="7"/>
        <v>0.42296123016651188</v>
      </c>
      <c r="L27" s="164">
        <f t="shared" si="7"/>
        <v>0.46679126884785216</v>
      </c>
      <c r="M27" s="164">
        <f t="shared" si="7"/>
        <v>0.51062130752919255</v>
      </c>
      <c r="N27" s="164">
        <f t="shared" si="7"/>
        <v>0.55445134621053271</v>
      </c>
      <c r="O27" s="147"/>
      <c r="P27" s="113"/>
    </row>
    <row r="28" spans="1:16" x14ac:dyDescent="0.35">
      <c r="B28" s="143" t="s">
        <v>33</v>
      </c>
      <c r="C28" s="161">
        <v>1.5959999999999998E-2</v>
      </c>
      <c r="D28" s="147"/>
      <c r="E28" s="161">
        <f>+'Sch I Summary'!G29</f>
        <v>5.2865991635451866E-2</v>
      </c>
      <c r="F28" s="164">
        <f t="shared" si="7"/>
        <v>6.7349259391098995E-2</v>
      </c>
      <c r="G28" s="164">
        <f t="shared" si="7"/>
        <v>8.1832874661405999E-2</v>
      </c>
      <c r="H28" s="164">
        <f t="shared" si="7"/>
        <v>9.6316489931713004E-2</v>
      </c>
      <c r="I28" s="164">
        <f t="shared" si="7"/>
        <v>0.11080010520202002</v>
      </c>
      <c r="J28" s="164">
        <f t="shared" si="7"/>
        <v>0.12528372047232703</v>
      </c>
      <c r="K28" s="164">
        <f t="shared" si="7"/>
        <v>0.13976733574263403</v>
      </c>
      <c r="L28" s="164">
        <f t="shared" si="7"/>
        <v>0.15425095101294103</v>
      </c>
      <c r="M28" s="164">
        <f t="shared" si="7"/>
        <v>0.16873456628324804</v>
      </c>
      <c r="N28" s="164">
        <f t="shared" si="7"/>
        <v>0.18321818155355504</v>
      </c>
      <c r="O28" s="147"/>
      <c r="P28" s="113"/>
    </row>
    <row r="29" spans="1:16" x14ac:dyDescent="0.35">
      <c r="C29" s="147"/>
      <c r="D29" s="147"/>
      <c r="E29" s="148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21"/>
    </row>
    <row r="30" spans="1:16" x14ac:dyDescent="0.35">
      <c r="C30" s="149"/>
      <c r="E30" s="149"/>
    </row>
  </sheetData>
  <hyperlinks>
    <hyperlink ref="J5" r:id="rId1" display="=I5+@average(F6:I6)" xr:uid="{00000000-0004-0000-0900-000000000000}"/>
    <hyperlink ref="K5:N5" r:id="rId2" display="=I5+@average(F6:I6)" xr:uid="{00000000-0004-0000-0900-000001000000}"/>
  </hyperlinks>
  <pageMargins left="0.7" right="0.7" top="0.75" bottom="0.75" header="0.3" footer="0.3"/>
  <pageSetup paperSize="5" scale="92" orientation="landscape"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48"/>
  <sheetViews>
    <sheetView view="pageBreakPreview" zoomScaleNormal="100" zoomScaleSheetLayoutView="100" workbookViewId="0">
      <selection activeCell="I27" sqref="I27"/>
    </sheetView>
  </sheetViews>
  <sheetFormatPr defaultColWidth="9.1796875" defaultRowHeight="13" x14ac:dyDescent="0.35"/>
  <cols>
    <col min="1" max="1" width="13.54296875" style="50" customWidth="1"/>
    <col min="2" max="2" width="33.453125" style="50" bestFit="1" customWidth="1"/>
    <col min="3" max="3" width="12.54296875" style="50" customWidth="1"/>
    <col min="4" max="4" width="12.26953125" style="50" customWidth="1"/>
    <col min="5" max="5" width="12.54296875" style="50" bestFit="1" customWidth="1"/>
    <col min="6" max="7" width="9.1796875" style="50"/>
    <col min="8" max="8" width="13.26953125" style="50" bestFit="1" customWidth="1"/>
    <col min="9" max="16384" width="9.1796875" style="50"/>
  </cols>
  <sheetData>
    <row r="1" spans="1:8" x14ac:dyDescent="0.35">
      <c r="A1" s="49" t="s">
        <v>0</v>
      </c>
      <c r="F1" s="150" t="s">
        <v>240</v>
      </c>
    </row>
    <row r="2" spans="1:8" x14ac:dyDescent="0.35">
      <c r="A2" s="49" t="s">
        <v>241</v>
      </c>
    </row>
    <row r="4" spans="1:8" x14ac:dyDescent="0.35">
      <c r="A4" s="51"/>
      <c r="B4" s="51" t="s">
        <v>242</v>
      </c>
      <c r="C4" s="51"/>
      <c r="D4" s="51"/>
    </row>
    <row r="5" spans="1:8" x14ac:dyDescent="0.35">
      <c r="A5" s="51"/>
      <c r="B5" s="51" t="s">
        <v>243</v>
      </c>
      <c r="C5" s="51"/>
      <c r="D5" s="250" t="s">
        <v>244</v>
      </c>
      <c r="E5" s="250"/>
      <c r="F5" s="52" t="s">
        <v>221</v>
      </c>
    </row>
    <row r="6" spans="1:8" x14ac:dyDescent="0.35">
      <c r="A6" s="51"/>
      <c r="B6" s="51" t="s">
        <v>245</v>
      </c>
      <c r="C6" s="51" t="s">
        <v>246</v>
      </c>
      <c r="D6" s="51"/>
    </row>
    <row r="7" spans="1:8" x14ac:dyDescent="0.35">
      <c r="A7" s="173" t="s">
        <v>247</v>
      </c>
      <c r="B7" s="173" t="s">
        <v>248</v>
      </c>
      <c r="C7" s="173" t="s">
        <v>103</v>
      </c>
      <c r="D7" s="173" t="s">
        <v>218</v>
      </c>
      <c r="E7" s="173" t="s">
        <v>219</v>
      </c>
    </row>
    <row r="8" spans="1:8" x14ac:dyDescent="0.35">
      <c r="D8" s="53"/>
      <c r="E8" s="53"/>
    </row>
    <row r="9" spans="1:8" x14ac:dyDescent="0.35">
      <c r="A9" s="130" t="s">
        <v>123</v>
      </c>
      <c r="B9" s="131" t="s">
        <v>249</v>
      </c>
      <c r="C9" s="132">
        <v>42240</v>
      </c>
      <c r="D9" s="133">
        <f>C9*57.78</f>
        <v>2440627.2000000002</v>
      </c>
      <c r="E9" s="133">
        <f>C9*95.38</f>
        <v>4028851.1999999997</v>
      </c>
      <c r="F9" s="105"/>
    </row>
    <row r="10" spans="1:8" x14ac:dyDescent="0.35">
      <c r="A10" s="130"/>
      <c r="B10" s="131"/>
      <c r="C10" s="135">
        <f>SUM(C9)</f>
        <v>42240</v>
      </c>
      <c r="D10" s="136">
        <f>SUM(D9)</f>
        <v>2440627.2000000002</v>
      </c>
      <c r="E10" s="136">
        <f>SUM(E9)</f>
        <v>4028851.1999999997</v>
      </c>
      <c r="F10" s="105"/>
    </row>
    <row r="11" spans="1:8" x14ac:dyDescent="0.35">
      <c r="A11" s="130"/>
      <c r="B11" s="131"/>
      <c r="C11" s="134"/>
      <c r="D11" s="133"/>
      <c r="E11" s="133"/>
      <c r="F11" s="105"/>
    </row>
    <row r="12" spans="1:8" x14ac:dyDescent="0.35">
      <c r="A12" s="130" t="s">
        <v>117</v>
      </c>
      <c r="B12" s="131" t="s">
        <v>249</v>
      </c>
      <c r="C12" s="134">
        <v>42240</v>
      </c>
      <c r="D12" s="133">
        <f>C12*57.78</f>
        <v>2440627.2000000002</v>
      </c>
      <c r="E12" s="133">
        <f>C12*95.38</f>
        <v>4028851.1999999997</v>
      </c>
      <c r="F12" s="105"/>
    </row>
    <row r="13" spans="1:8" x14ac:dyDescent="0.35">
      <c r="A13" s="130"/>
      <c r="B13" s="131"/>
      <c r="C13" s="135">
        <f>SUM(C12)</f>
        <v>42240</v>
      </c>
      <c r="D13" s="136">
        <f>SUM(D12)</f>
        <v>2440627.2000000002</v>
      </c>
      <c r="E13" s="136">
        <f>SUM(E12)</f>
        <v>4028851.1999999997</v>
      </c>
      <c r="F13" s="105"/>
    </row>
    <row r="14" spans="1:8" ht="14.5" x14ac:dyDescent="0.35">
      <c r="A14" s="130"/>
      <c r="B14" s="130"/>
      <c r="C14"/>
      <c r="D14"/>
      <c r="E14"/>
      <c r="G14" s="56"/>
      <c r="H14" s="56"/>
    </row>
    <row r="15" spans="1:8" x14ac:dyDescent="0.35">
      <c r="A15" s="130"/>
      <c r="B15" s="130"/>
      <c r="C15" s="132"/>
      <c r="D15" s="157"/>
      <c r="E15" s="157"/>
      <c r="G15" s="56"/>
      <c r="H15" s="56"/>
    </row>
    <row r="16" spans="1:8" x14ac:dyDescent="0.35">
      <c r="A16" s="130"/>
      <c r="B16" s="131"/>
      <c r="C16" s="132"/>
      <c r="D16" s="133"/>
      <c r="E16" s="133"/>
      <c r="F16" s="105"/>
    </row>
    <row r="17" spans="1:8" x14ac:dyDescent="0.35">
      <c r="A17" s="130"/>
      <c r="B17" s="130"/>
      <c r="C17" s="132"/>
      <c r="D17" s="157"/>
      <c r="E17" s="157"/>
      <c r="G17" s="56"/>
      <c r="H17" s="56"/>
    </row>
    <row r="18" spans="1:8" x14ac:dyDescent="0.35">
      <c r="A18" s="130"/>
      <c r="B18" s="130"/>
      <c r="C18" s="132"/>
      <c r="D18" s="137"/>
      <c r="E18" s="130"/>
    </row>
    <row r="19" spans="1:8" x14ac:dyDescent="0.35">
      <c r="A19" s="130"/>
      <c r="B19" s="131"/>
      <c r="C19" s="134"/>
      <c r="D19" s="133"/>
      <c r="E19" s="133"/>
    </row>
    <row r="20" spans="1:8" x14ac:dyDescent="0.35">
      <c r="A20" s="130"/>
      <c r="B20" s="131"/>
      <c r="C20" s="134"/>
      <c r="D20" s="133"/>
      <c r="E20" s="133"/>
    </row>
    <row r="21" spans="1:8" x14ac:dyDescent="0.35">
      <c r="A21" s="130"/>
      <c r="B21" s="130"/>
      <c r="C21" s="134"/>
      <c r="D21" s="133"/>
      <c r="E21" s="133"/>
    </row>
    <row r="22" spans="1:8" x14ac:dyDescent="0.35">
      <c r="A22" s="130"/>
      <c r="B22" s="130"/>
      <c r="C22" s="134"/>
      <c r="D22" s="133"/>
      <c r="E22" s="133"/>
    </row>
    <row r="23" spans="1:8" x14ac:dyDescent="0.35">
      <c r="A23" s="130"/>
      <c r="B23" s="130"/>
      <c r="C23" s="132"/>
      <c r="D23" s="157"/>
      <c r="E23" s="157"/>
      <c r="G23" s="56"/>
    </row>
    <row r="24" spans="1:8" x14ac:dyDescent="0.35">
      <c r="A24" s="130"/>
      <c r="B24" s="130"/>
      <c r="C24" s="132"/>
      <c r="D24" s="157"/>
      <c r="E24" s="157"/>
      <c r="G24" s="56"/>
    </row>
    <row r="25" spans="1:8" ht="14.5" x14ac:dyDescent="0.35">
      <c r="A25"/>
      <c r="B25"/>
      <c r="C25"/>
      <c r="D25"/>
      <c r="E25"/>
      <c r="G25" s="56"/>
    </row>
    <row r="26" spans="1:8" ht="14.5" x14ac:dyDescent="0.35">
      <c r="A26"/>
      <c r="B26"/>
      <c r="C26"/>
      <c r="D26"/>
      <c r="E26"/>
      <c r="G26" s="56"/>
    </row>
    <row r="27" spans="1:8" x14ac:dyDescent="0.35">
      <c r="A27" s="130"/>
      <c r="B27" s="131"/>
      <c r="C27" s="132"/>
      <c r="D27" s="157"/>
      <c r="E27" s="157"/>
      <c r="G27" s="56"/>
    </row>
    <row r="28" spans="1:8" x14ac:dyDescent="0.35">
      <c r="A28" s="130"/>
      <c r="B28" s="130"/>
      <c r="C28" s="132"/>
      <c r="D28" s="157"/>
      <c r="E28" s="157"/>
      <c r="G28" s="56"/>
    </row>
    <row r="29" spans="1:8" x14ac:dyDescent="0.35">
      <c r="A29" s="130"/>
      <c r="B29" s="131"/>
      <c r="C29" s="132"/>
      <c r="D29" s="133"/>
      <c r="E29" s="133"/>
      <c r="G29" s="56"/>
    </row>
    <row r="30" spans="1:8" x14ac:dyDescent="0.35">
      <c r="A30" s="130"/>
      <c r="B30" s="131"/>
      <c r="C30" s="132"/>
      <c r="D30" s="133"/>
      <c r="E30" s="133"/>
      <c r="G30" s="56"/>
    </row>
    <row r="31" spans="1:8" x14ac:dyDescent="0.35">
      <c r="A31" s="130"/>
      <c r="B31" s="130"/>
      <c r="C31" s="132"/>
      <c r="D31" s="157"/>
      <c r="E31" s="157"/>
      <c r="G31" s="56"/>
    </row>
    <row r="32" spans="1:8" x14ac:dyDescent="0.35">
      <c r="A32" s="130"/>
      <c r="B32" s="130"/>
      <c r="C32" s="132"/>
      <c r="D32" s="157"/>
      <c r="E32" s="157"/>
      <c r="G32" s="56"/>
    </row>
    <row r="33" spans="1:8" x14ac:dyDescent="0.35">
      <c r="A33" s="130"/>
      <c r="B33" s="130"/>
      <c r="C33" s="56"/>
      <c r="D33" s="130"/>
      <c r="E33" s="130"/>
    </row>
    <row r="34" spans="1:8" ht="13.5" thickBot="1" x14ac:dyDescent="0.4">
      <c r="A34" s="130"/>
      <c r="B34" s="131" t="s">
        <v>250</v>
      </c>
      <c r="C34" s="138">
        <f>SUM(C13,C10)</f>
        <v>84480</v>
      </c>
      <c r="D34" s="139">
        <f>SUM(D13,D10)</f>
        <v>4881254.4000000004</v>
      </c>
      <c r="E34" s="139">
        <f>SUM(E13,E10)</f>
        <v>8057702.3999999994</v>
      </c>
      <c r="H34" s="56"/>
    </row>
    <row r="35" spans="1:8" x14ac:dyDescent="0.35">
      <c r="B35" s="54"/>
      <c r="C35" s="140"/>
      <c r="D35" s="55"/>
      <c r="E35" s="55"/>
      <c r="H35" s="56"/>
    </row>
    <row r="36" spans="1:8" ht="37.5" customHeight="1" x14ac:dyDescent="0.35">
      <c r="A36" s="105" t="s">
        <v>221</v>
      </c>
      <c r="B36" s="252" t="s">
        <v>251</v>
      </c>
      <c r="C36" s="252"/>
      <c r="D36" s="252"/>
      <c r="E36" s="252"/>
      <c r="F36" s="201"/>
    </row>
    <row r="37" spans="1:8" ht="37.5" customHeight="1" x14ac:dyDescent="0.35">
      <c r="A37" s="105"/>
      <c r="B37" s="201"/>
      <c r="C37" s="201"/>
      <c r="D37" s="201"/>
      <c r="E37" s="201"/>
      <c r="F37" s="201"/>
    </row>
    <row r="38" spans="1:8" ht="37.5" customHeight="1" x14ac:dyDescent="0.35">
      <c r="A38" s="105"/>
      <c r="B38" s="155"/>
      <c r="C38" s="155"/>
      <c r="D38" s="155"/>
      <c r="E38" s="155"/>
      <c r="F38" s="155"/>
    </row>
    <row r="39" spans="1:8" ht="37.5" customHeight="1" x14ac:dyDescent="0.35">
      <c r="A39" s="105"/>
      <c r="B39" s="155"/>
      <c r="C39" s="155"/>
      <c r="D39" s="155"/>
      <c r="E39" s="155"/>
      <c r="F39" s="155"/>
    </row>
    <row r="40" spans="1:8" ht="37.5" customHeight="1" x14ac:dyDescent="0.35">
      <c r="A40" s="105"/>
      <c r="B40" s="155"/>
      <c r="C40" s="155"/>
      <c r="D40" s="155"/>
      <c r="E40" s="155"/>
      <c r="F40" s="155"/>
    </row>
    <row r="41" spans="1:8" ht="37.5" customHeight="1" x14ac:dyDescent="0.35">
      <c r="A41" s="105"/>
      <c r="B41" s="155"/>
      <c r="C41" s="155"/>
      <c r="D41" s="155"/>
      <c r="E41" s="155"/>
      <c r="F41" s="155"/>
    </row>
    <row r="42" spans="1:8" ht="25.9" customHeight="1" x14ac:dyDescent="0.35">
      <c r="A42" s="105"/>
      <c r="B42" s="251"/>
      <c r="C42" s="251"/>
      <c r="D42" s="251"/>
      <c r="E42" s="251"/>
      <c r="F42" s="251"/>
    </row>
    <row r="43" spans="1:8" x14ac:dyDescent="0.3">
      <c r="B43" s="121"/>
      <c r="C43" s="121"/>
      <c r="D43" s="121"/>
      <c r="E43" s="121"/>
      <c r="F43" s="121"/>
    </row>
    <row r="44" spans="1:8" x14ac:dyDescent="0.3">
      <c r="B44" s="121"/>
      <c r="C44" s="121"/>
      <c r="D44" s="121"/>
      <c r="E44" s="121"/>
      <c r="F44" s="121"/>
    </row>
    <row r="48" spans="1:8" x14ac:dyDescent="0.35">
      <c r="C48" s="56"/>
    </row>
  </sheetData>
  <mergeCells count="3">
    <mergeCell ref="D5:E5"/>
    <mergeCell ref="B42:F42"/>
    <mergeCell ref="B36:E36"/>
  </mergeCells>
  <pageMargins left="0.75" right="0.25" top="0.75" bottom="0.75" header="0.3" footer="0.3"/>
  <pageSetup fitToHeight="0" orientation="portrait" r:id="rId1"/>
  <headerFooter>
    <oddFooter>&amp;C&amp;P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5"/>
  <sheetViews>
    <sheetView view="pageBreakPreview" zoomScaleNormal="100" zoomScaleSheetLayoutView="100" workbookViewId="0">
      <selection activeCell="G13" sqref="G13"/>
    </sheetView>
  </sheetViews>
  <sheetFormatPr defaultRowHeight="14.5" x14ac:dyDescent="0.35"/>
  <sheetData>
    <row r="1" spans="1:23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</row>
    <row r="2" spans="1:23" x14ac:dyDescent="0.35">
      <c r="A2">
        <v>7</v>
      </c>
      <c r="B2" s="3">
        <v>0.14285999999999999</v>
      </c>
      <c r="C2" s="3">
        <v>0.24490000000000001</v>
      </c>
      <c r="D2" s="3">
        <v>0.17491999999999999</v>
      </c>
      <c r="E2" s="3">
        <v>0.12495000000000001</v>
      </c>
      <c r="F2" s="3">
        <v>8.9249999999999996E-2</v>
      </c>
      <c r="G2" s="3">
        <v>8.9249999999999996E-2</v>
      </c>
      <c r="H2" s="3">
        <v>8.9249999999999996E-2</v>
      </c>
      <c r="I2" s="3">
        <v>4.462E-2</v>
      </c>
      <c r="J2" s="3"/>
      <c r="K2" s="3"/>
      <c r="W2" s="114">
        <f>SUM(B2:V2)</f>
        <v>1.0000000000000002</v>
      </c>
    </row>
    <row r="3" spans="1:23" x14ac:dyDescent="0.35">
      <c r="A3">
        <v>15</v>
      </c>
      <c r="B3" s="3">
        <v>0.05</v>
      </c>
      <c r="C3" s="3">
        <v>9.5000000000000001E-2</v>
      </c>
      <c r="D3" s="3">
        <v>8.5500000000000007E-2</v>
      </c>
      <c r="E3" s="3">
        <v>7.6950000000000005E-2</v>
      </c>
      <c r="F3" s="3">
        <v>6.9250000000000006E-2</v>
      </c>
      <c r="G3" s="3">
        <v>6.2330000000000003E-2</v>
      </c>
      <c r="H3" s="3">
        <v>5.9049999999999998E-2</v>
      </c>
      <c r="I3" s="3">
        <v>5.9049999999999998E-2</v>
      </c>
      <c r="J3" s="3">
        <v>5.9049999999999998E-2</v>
      </c>
      <c r="K3" s="3">
        <v>5.9049999999999998E-2</v>
      </c>
      <c r="L3" s="3">
        <v>5.9049999999999998E-2</v>
      </c>
      <c r="M3" s="3">
        <v>5.9049999999999998E-2</v>
      </c>
      <c r="N3" s="3">
        <v>5.9049999999999998E-2</v>
      </c>
      <c r="O3" s="3">
        <v>5.9049999999999998E-2</v>
      </c>
      <c r="P3" s="3">
        <v>5.9049999999999998E-2</v>
      </c>
      <c r="Q3" s="3">
        <v>2.9520000000000001E-2</v>
      </c>
      <c r="W3" s="114">
        <f>SUM(B3:V3)</f>
        <v>1.0000000000000004</v>
      </c>
    </row>
    <row r="4" spans="1:23" x14ac:dyDescent="0.35">
      <c r="A4">
        <v>20</v>
      </c>
      <c r="B4" s="3">
        <v>3.7499999999999999E-2</v>
      </c>
      <c r="C4" s="3">
        <v>7.2190000000000004E-2</v>
      </c>
      <c r="D4" s="3">
        <v>6.6769999999999996E-2</v>
      </c>
      <c r="E4" s="3">
        <v>6.1769999999999999E-2</v>
      </c>
      <c r="F4" s="3">
        <v>5.713E-2</v>
      </c>
      <c r="G4" s="3">
        <v>5.2850000000000001E-2</v>
      </c>
      <c r="H4" s="3">
        <v>4.888E-2</v>
      </c>
      <c r="I4" s="3">
        <v>4.5220000000000003E-2</v>
      </c>
      <c r="J4" s="3">
        <v>4.462E-2</v>
      </c>
      <c r="K4" s="3">
        <v>4.4609999999999997E-2</v>
      </c>
      <c r="L4" s="3">
        <v>4.462E-2</v>
      </c>
      <c r="M4" s="3">
        <v>4.4610000000000004E-2</v>
      </c>
      <c r="N4" s="3">
        <v>4.462E-2</v>
      </c>
      <c r="O4" s="3">
        <v>4.4610000000000004E-2</v>
      </c>
      <c r="P4" s="3">
        <v>4.462E-2</v>
      </c>
      <c r="Q4" s="3">
        <v>4.4610000000000004E-2</v>
      </c>
      <c r="R4" s="3">
        <v>4.462E-2</v>
      </c>
      <c r="S4" s="3">
        <v>4.4610000000000004E-2</v>
      </c>
      <c r="T4" s="3">
        <v>4.462E-2</v>
      </c>
      <c r="U4" s="3">
        <v>4.4610000000000004E-2</v>
      </c>
      <c r="V4" s="3">
        <v>2.231E-2</v>
      </c>
      <c r="W4" s="114">
        <f>SUM(B4:V4)</f>
        <v>1.0000000000000002</v>
      </c>
    </row>
    <row r="5" spans="1:23" x14ac:dyDescent="0.35">
      <c r="K5" s="3"/>
    </row>
  </sheetData>
  <pageMargins left="0.7" right="0.7" top="0.75" bottom="0.75" header="0.3" footer="0.3"/>
  <pageSetup scale="44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85D37-9B8D-4E86-85E5-FA7A123F99A7}">
  <sheetPr codeName="Sheet34">
    <tabColor rgb="FFC00000"/>
    <pageSetUpPr fitToPage="1"/>
  </sheetPr>
  <dimension ref="A1:R37"/>
  <sheetViews>
    <sheetView showGridLines="0" workbookViewId="0">
      <selection activeCell="O8" sqref="O8"/>
    </sheetView>
  </sheetViews>
  <sheetFormatPr defaultColWidth="9.1796875" defaultRowHeight="14.5" x14ac:dyDescent="0.35"/>
  <cols>
    <col min="1" max="1" width="3.453125" customWidth="1"/>
    <col min="2" max="2" width="20" customWidth="1"/>
    <col min="3" max="3" width="27" customWidth="1"/>
    <col min="4" max="4" width="11.81640625" bestFit="1" customWidth="1"/>
    <col min="5" max="8" width="12.54296875" customWidth="1"/>
    <col min="9" max="9" width="3.54296875" customWidth="1"/>
    <col min="10" max="10" width="9.54296875" customWidth="1"/>
    <col min="11" max="11" width="3.54296875" customWidth="1"/>
    <col min="12" max="12" width="12.54296875" customWidth="1"/>
    <col min="13" max="13" width="3.54296875" customWidth="1"/>
    <col min="14" max="14" width="12.54296875" customWidth="1"/>
    <col min="16" max="16" width="12" bestFit="1" customWidth="1"/>
    <col min="17" max="17" width="14.453125" bestFit="1" customWidth="1"/>
  </cols>
  <sheetData>
    <row r="1" spans="1:17" x14ac:dyDescent="0.35">
      <c r="A1" s="19"/>
      <c r="B1" s="44" t="s">
        <v>0</v>
      </c>
      <c r="C1" s="45"/>
      <c r="D1" s="45"/>
      <c r="E1" s="45"/>
      <c r="F1" s="45"/>
      <c r="G1" s="45"/>
      <c r="N1" s="106" t="s">
        <v>261</v>
      </c>
    </row>
    <row r="2" spans="1:17" x14ac:dyDescent="0.35">
      <c r="B2" s="44" t="s">
        <v>1</v>
      </c>
      <c r="C2" s="45"/>
      <c r="D2" s="45"/>
      <c r="E2" s="45"/>
      <c r="F2" s="45"/>
      <c r="G2" s="45"/>
      <c r="N2" s="106" t="s">
        <v>260</v>
      </c>
    </row>
    <row r="3" spans="1:17" x14ac:dyDescent="0.35">
      <c r="B3" s="44" t="s">
        <v>2</v>
      </c>
      <c r="C3" s="45"/>
      <c r="D3" s="45"/>
      <c r="E3" s="45"/>
      <c r="F3" s="45"/>
      <c r="G3" s="45"/>
      <c r="N3" s="106"/>
    </row>
    <row r="4" spans="1:17" ht="15.75" customHeight="1" x14ac:dyDescent="0.35">
      <c r="B4" s="44" t="s">
        <v>3</v>
      </c>
      <c r="C4" s="45"/>
      <c r="D4" s="45"/>
      <c r="E4" s="45"/>
      <c r="F4" s="45"/>
      <c r="G4" s="45"/>
      <c r="H4" s="45"/>
      <c r="I4" s="19"/>
      <c r="J4" s="19"/>
      <c r="K4" s="19"/>
      <c r="L4" s="19"/>
      <c r="M4" s="19"/>
      <c r="N4" s="19"/>
    </row>
    <row r="5" spans="1:17" x14ac:dyDescent="0.3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7" x14ac:dyDescent="0.35">
      <c r="C6" s="235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7" x14ac:dyDescent="0.35">
      <c r="B7" s="233"/>
    </row>
    <row r="8" spans="1:17" x14ac:dyDescent="0.35">
      <c r="C8" s="232"/>
    </row>
    <row r="9" spans="1:17" x14ac:dyDescent="0.35">
      <c r="C9" s="232"/>
    </row>
    <row r="10" spans="1:17" ht="29" x14ac:dyDescent="0.35">
      <c r="B10" s="220"/>
      <c r="C10" s="220"/>
      <c r="D10" s="220"/>
      <c r="E10" s="230"/>
      <c r="F10" s="230" t="s">
        <v>259</v>
      </c>
      <c r="G10" s="230"/>
      <c r="H10" s="230" t="s">
        <v>263</v>
      </c>
      <c r="I10" s="230"/>
      <c r="J10" s="230" t="s">
        <v>257</v>
      </c>
      <c r="K10" s="230"/>
      <c r="L10" s="230" t="s">
        <v>256</v>
      </c>
      <c r="M10" s="230"/>
      <c r="N10" s="230" t="s">
        <v>255</v>
      </c>
      <c r="O10" s="231"/>
    </row>
    <row r="11" spans="1:17" x14ac:dyDescent="0.35">
      <c r="A11">
        <v>1</v>
      </c>
      <c r="B11" t="s">
        <v>258</v>
      </c>
      <c r="C11" s="227">
        <v>45291</v>
      </c>
      <c r="D11" s="225"/>
      <c r="H11" s="225">
        <f>+'Sch II 2023 Yr 1'!H37</f>
        <v>-1996925</v>
      </c>
      <c r="I11" s="225"/>
      <c r="K11" s="225"/>
      <c r="M11" s="225"/>
      <c r="N11" s="225"/>
      <c r="O11" s="17"/>
    </row>
    <row r="12" spans="1:17" x14ac:dyDescent="0.35">
      <c r="A12">
        <v>2</v>
      </c>
      <c r="C12" s="229">
        <v>45322</v>
      </c>
      <c r="E12" s="225"/>
      <c r="F12" s="225">
        <f t="shared" ref="F12:F22" si="0">ROUND($F$24/12,0)</f>
        <v>-68282</v>
      </c>
      <c r="G12" s="225"/>
      <c r="H12" s="225">
        <f t="shared" ref="H12:H23" si="1">H11+E12+G12+F12</f>
        <v>-2065207</v>
      </c>
      <c r="I12" s="225"/>
      <c r="J12" s="225">
        <f t="shared" ref="J12:J23" si="2">C12-C11</f>
        <v>31</v>
      </c>
      <c r="K12" s="225"/>
      <c r="L12" s="228">
        <f t="shared" ref="L12:L23" si="3">J12/$J$24</f>
        <v>8.4699453551912565E-2</v>
      </c>
      <c r="M12" s="225"/>
      <c r="N12" s="225">
        <f t="shared" ref="N12:N23" si="4">L12*H12</f>
        <v>-174921.90437158471</v>
      </c>
      <c r="Q12" s="5"/>
    </row>
    <row r="13" spans="1:17" x14ac:dyDescent="0.35">
      <c r="A13">
        <v>3</v>
      </c>
      <c r="C13" s="227">
        <v>45351</v>
      </c>
      <c r="E13" s="225"/>
      <c r="F13" s="225">
        <f t="shared" si="0"/>
        <v>-68282</v>
      </c>
      <c r="G13" s="225"/>
      <c r="H13" s="225">
        <f t="shared" si="1"/>
        <v>-2133489</v>
      </c>
      <c r="I13" s="225"/>
      <c r="J13" s="225">
        <f t="shared" si="2"/>
        <v>29</v>
      </c>
      <c r="K13" s="225"/>
      <c r="L13" s="228">
        <f t="shared" si="3"/>
        <v>7.9234972677595633E-2</v>
      </c>
      <c r="M13" s="225"/>
      <c r="N13" s="225">
        <f t="shared" si="4"/>
        <v>-169046.94262295082</v>
      </c>
    </row>
    <row r="14" spans="1:17" x14ac:dyDescent="0.35">
      <c r="A14">
        <v>4</v>
      </c>
      <c r="C14" s="229">
        <v>45382</v>
      </c>
      <c r="E14" s="225"/>
      <c r="F14" s="225">
        <f t="shared" si="0"/>
        <v>-68282</v>
      </c>
      <c r="G14" s="225"/>
      <c r="H14" s="225">
        <f t="shared" si="1"/>
        <v>-2201771</v>
      </c>
      <c r="I14" s="225"/>
      <c r="J14" s="225">
        <f t="shared" si="2"/>
        <v>31</v>
      </c>
      <c r="K14" s="225"/>
      <c r="L14" s="228">
        <f t="shared" si="3"/>
        <v>8.4699453551912565E-2</v>
      </c>
      <c r="M14" s="225"/>
      <c r="N14" s="225">
        <f t="shared" si="4"/>
        <v>-186488.80054644807</v>
      </c>
    </row>
    <row r="15" spans="1:17" x14ac:dyDescent="0.35">
      <c r="A15">
        <v>5</v>
      </c>
      <c r="C15" s="227">
        <v>45412</v>
      </c>
      <c r="E15" s="225"/>
      <c r="F15" s="225">
        <f t="shared" si="0"/>
        <v>-68282</v>
      </c>
      <c r="G15" s="225"/>
      <c r="H15" s="225">
        <f t="shared" si="1"/>
        <v>-2270053</v>
      </c>
      <c r="I15" s="225"/>
      <c r="J15" s="225">
        <f t="shared" si="2"/>
        <v>30</v>
      </c>
      <c r="K15" s="225"/>
      <c r="L15" s="228">
        <f t="shared" si="3"/>
        <v>8.1967213114754092E-2</v>
      </c>
      <c r="M15" s="225"/>
      <c r="N15" s="225">
        <f t="shared" si="4"/>
        <v>-186069.91803278687</v>
      </c>
    </row>
    <row r="16" spans="1:17" x14ac:dyDescent="0.35">
      <c r="A16">
        <v>6</v>
      </c>
      <c r="C16" s="229">
        <v>45443</v>
      </c>
      <c r="E16" s="225"/>
      <c r="F16" s="225">
        <f t="shared" si="0"/>
        <v>-68282</v>
      </c>
      <c r="G16" s="225"/>
      <c r="H16" s="225">
        <f t="shared" si="1"/>
        <v>-2338335</v>
      </c>
      <c r="I16" s="225"/>
      <c r="J16" s="225">
        <f t="shared" si="2"/>
        <v>31</v>
      </c>
      <c r="K16" s="225"/>
      <c r="L16" s="228">
        <f t="shared" si="3"/>
        <v>8.4699453551912565E-2</v>
      </c>
      <c r="M16" s="225"/>
      <c r="N16" s="225">
        <f t="shared" si="4"/>
        <v>-198055.69672131145</v>
      </c>
    </row>
    <row r="17" spans="1:14" x14ac:dyDescent="0.35">
      <c r="A17">
        <v>7</v>
      </c>
      <c r="C17" s="227">
        <v>45473</v>
      </c>
      <c r="E17" s="225"/>
      <c r="F17" s="225">
        <f t="shared" si="0"/>
        <v>-68282</v>
      </c>
      <c r="G17" s="225"/>
      <c r="H17" s="225">
        <f t="shared" si="1"/>
        <v>-2406617</v>
      </c>
      <c r="I17" s="225"/>
      <c r="J17" s="225">
        <f t="shared" si="2"/>
        <v>30</v>
      </c>
      <c r="K17" s="225"/>
      <c r="L17" s="228">
        <f t="shared" si="3"/>
        <v>8.1967213114754092E-2</v>
      </c>
      <c r="M17" s="225"/>
      <c r="N17" s="225">
        <f t="shared" si="4"/>
        <v>-197263.68852459014</v>
      </c>
    </row>
    <row r="18" spans="1:14" x14ac:dyDescent="0.35">
      <c r="A18">
        <v>8</v>
      </c>
      <c r="C18" s="229">
        <v>45504</v>
      </c>
      <c r="E18" s="225"/>
      <c r="F18" s="225">
        <f t="shared" si="0"/>
        <v>-68282</v>
      </c>
      <c r="G18" s="225"/>
      <c r="H18" s="225">
        <f t="shared" si="1"/>
        <v>-2474899</v>
      </c>
      <c r="I18" s="225"/>
      <c r="J18" s="225">
        <f t="shared" si="2"/>
        <v>31</v>
      </c>
      <c r="K18" s="225"/>
      <c r="L18" s="228">
        <f t="shared" si="3"/>
        <v>8.4699453551912565E-2</v>
      </c>
      <c r="M18" s="225"/>
      <c r="N18" s="225">
        <f t="shared" si="4"/>
        <v>-209622.59289617484</v>
      </c>
    </row>
    <row r="19" spans="1:14" x14ac:dyDescent="0.35">
      <c r="A19">
        <v>9</v>
      </c>
      <c r="C19" s="227">
        <v>45535</v>
      </c>
      <c r="E19" s="225"/>
      <c r="F19" s="225">
        <f t="shared" si="0"/>
        <v>-68282</v>
      </c>
      <c r="G19" s="225"/>
      <c r="H19" s="225">
        <f t="shared" si="1"/>
        <v>-2543181</v>
      </c>
      <c r="I19" s="225"/>
      <c r="J19" s="225">
        <f t="shared" si="2"/>
        <v>31</v>
      </c>
      <c r="K19" s="225"/>
      <c r="L19" s="228">
        <f t="shared" si="3"/>
        <v>8.4699453551912565E-2</v>
      </c>
      <c r="M19" s="225"/>
      <c r="N19" s="225">
        <f t="shared" si="4"/>
        <v>-215406.04098360654</v>
      </c>
    </row>
    <row r="20" spans="1:14" x14ac:dyDescent="0.35">
      <c r="A20">
        <v>10</v>
      </c>
      <c r="C20" s="229">
        <v>45565</v>
      </c>
      <c r="E20" s="225"/>
      <c r="F20" s="225">
        <f t="shared" si="0"/>
        <v>-68282</v>
      </c>
      <c r="G20" s="225"/>
      <c r="H20" s="225">
        <f t="shared" si="1"/>
        <v>-2611463</v>
      </c>
      <c r="I20" s="225"/>
      <c r="J20" s="225">
        <f t="shared" si="2"/>
        <v>30</v>
      </c>
      <c r="K20" s="225"/>
      <c r="L20" s="228">
        <f t="shared" si="3"/>
        <v>8.1967213114754092E-2</v>
      </c>
      <c r="M20" s="225"/>
      <c r="N20" s="225">
        <f t="shared" si="4"/>
        <v>-214054.34426229505</v>
      </c>
    </row>
    <row r="21" spans="1:14" x14ac:dyDescent="0.35">
      <c r="A21">
        <v>11</v>
      </c>
      <c r="C21" s="227">
        <v>45596</v>
      </c>
      <c r="E21" s="225"/>
      <c r="F21" s="225">
        <f t="shared" si="0"/>
        <v>-68282</v>
      </c>
      <c r="G21" s="225"/>
      <c r="H21" s="225">
        <f t="shared" si="1"/>
        <v>-2679745</v>
      </c>
      <c r="I21" s="225"/>
      <c r="J21" s="225">
        <f t="shared" si="2"/>
        <v>31</v>
      </c>
      <c r="K21" s="225"/>
      <c r="L21" s="228">
        <f t="shared" si="3"/>
        <v>8.4699453551912565E-2</v>
      </c>
      <c r="M21" s="225"/>
      <c r="N21" s="225">
        <f t="shared" si="4"/>
        <v>-226972.93715846993</v>
      </c>
    </row>
    <row r="22" spans="1:14" x14ac:dyDescent="0.35">
      <c r="A22">
        <v>12</v>
      </c>
      <c r="C22" s="229">
        <v>45626</v>
      </c>
      <c r="E22" s="225"/>
      <c r="F22" s="225">
        <f t="shared" si="0"/>
        <v>-68282</v>
      </c>
      <c r="G22" s="225"/>
      <c r="H22" s="225">
        <f t="shared" si="1"/>
        <v>-2748027</v>
      </c>
      <c r="I22" s="225"/>
      <c r="J22" s="225">
        <f t="shared" si="2"/>
        <v>30</v>
      </c>
      <c r="K22" s="225"/>
      <c r="L22" s="228">
        <f t="shared" si="3"/>
        <v>8.1967213114754092E-2</v>
      </c>
      <c r="M22" s="225"/>
      <c r="N22" s="225">
        <f t="shared" si="4"/>
        <v>-225248.11475409835</v>
      </c>
    </row>
    <row r="23" spans="1:14" x14ac:dyDescent="0.35">
      <c r="A23">
        <v>13</v>
      </c>
      <c r="C23" s="227">
        <v>45657</v>
      </c>
      <c r="E23" s="222"/>
      <c r="F23" s="222">
        <f>F24-SUM(F12:F22)</f>
        <v>-68282.322500000009</v>
      </c>
      <c r="G23" s="222"/>
      <c r="H23" s="222">
        <f t="shared" si="1"/>
        <v>-2816309.3224999998</v>
      </c>
      <c r="I23" s="222"/>
      <c r="J23" s="222">
        <f t="shared" si="2"/>
        <v>31</v>
      </c>
      <c r="K23" s="222"/>
      <c r="L23" s="226">
        <f t="shared" si="3"/>
        <v>8.4699453551912565E-2</v>
      </c>
      <c r="M23" s="225"/>
      <c r="N23" s="225">
        <f t="shared" si="4"/>
        <v>-238539.86064890708</v>
      </c>
    </row>
    <row r="24" spans="1:14" x14ac:dyDescent="0.35">
      <c r="A24">
        <v>14</v>
      </c>
      <c r="B24" s="220"/>
      <c r="C24" s="220"/>
      <c r="D24" s="220"/>
      <c r="E24" s="222"/>
      <c r="F24" s="222">
        <f>+'Sch II 2023'!H38+'Sch II 2024'!H37</f>
        <v>-819384.32250000001</v>
      </c>
      <c r="G24" s="222"/>
      <c r="H24" s="222"/>
      <c r="I24" s="222"/>
      <c r="J24" s="222">
        <f>SUM(J12:J23)</f>
        <v>366</v>
      </c>
      <c r="K24" s="222"/>
      <c r="L24" s="224">
        <f>SUM(L12:L23)</f>
        <v>0.99999999999999989</v>
      </c>
      <c r="M24" s="222"/>
      <c r="N24" s="220"/>
    </row>
    <row r="25" spans="1:14" x14ac:dyDescent="0.35">
      <c r="A25">
        <v>15</v>
      </c>
      <c r="B25" s="220"/>
      <c r="C25" s="220"/>
      <c r="D25" s="220"/>
      <c r="E25" s="223"/>
      <c r="F25" s="223" t="s">
        <v>254</v>
      </c>
      <c r="G25" s="223"/>
      <c r="H25" s="222"/>
      <c r="I25" s="222"/>
      <c r="J25" s="222"/>
      <c r="K25" s="222"/>
      <c r="L25" s="222"/>
      <c r="M25" s="222"/>
      <c r="N25" s="220"/>
    </row>
    <row r="26" spans="1:14" x14ac:dyDescent="0.35">
      <c r="A26">
        <v>16</v>
      </c>
      <c r="B26" s="221" t="s">
        <v>262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19">
        <f>SUM(N12:N23)</f>
        <v>-2441690.8415232245</v>
      </c>
    </row>
    <row r="28" spans="1:14" ht="18.5" x14ac:dyDescent="0.45">
      <c r="A28">
        <v>17</v>
      </c>
      <c r="G28" s="218"/>
      <c r="H28" s="217"/>
      <c r="I28" s="217"/>
      <c r="J28" s="217"/>
      <c r="K28" s="217"/>
      <c r="L28" s="216" t="s">
        <v>253</v>
      </c>
      <c r="M28" s="124"/>
      <c r="N28" s="215">
        <f>H23</f>
        <v>-2816309.3224999998</v>
      </c>
    </row>
    <row r="30" spans="1:14" ht="15" customHeight="1" x14ac:dyDescent="0.35">
      <c r="A30">
        <v>18</v>
      </c>
      <c r="H30" s="19"/>
      <c r="I30" s="19"/>
      <c r="J30" s="19"/>
      <c r="K30" s="19"/>
      <c r="L30" s="214" t="s">
        <v>252</v>
      </c>
      <c r="M30" s="19"/>
      <c r="N30" s="213">
        <f>N26-N28</f>
        <v>374618.48097677529</v>
      </c>
    </row>
    <row r="31" spans="1:14" x14ac:dyDescent="0.35">
      <c r="N31" s="212"/>
    </row>
    <row r="32" spans="1:14" x14ac:dyDescent="0.35">
      <c r="A32">
        <v>19</v>
      </c>
    </row>
    <row r="36" spans="17:18" x14ac:dyDescent="0.35">
      <c r="Q36" s="22"/>
    </row>
    <row r="37" spans="17:18" x14ac:dyDescent="0.35">
      <c r="Q37" s="5"/>
      <c r="R37" s="5"/>
    </row>
  </sheetData>
  <pageMargins left="0.7" right="0.7" top="0.75" bottom="0.75" header="0.3" footer="0.3"/>
  <pageSetup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40"/>
  <sheetViews>
    <sheetView workbookViewId="0">
      <selection activeCell="H37" sqref="H37"/>
    </sheetView>
  </sheetViews>
  <sheetFormatPr defaultColWidth="9.1796875" defaultRowHeight="14.5" x14ac:dyDescent="0.35"/>
  <cols>
    <col min="1" max="1" width="14.453125" customWidth="1"/>
    <col min="2" max="2" width="18.54296875" bestFit="1" customWidth="1"/>
    <col min="3" max="4" width="12.7265625" customWidth="1"/>
    <col min="5" max="5" width="11.26953125" bestFit="1" customWidth="1"/>
    <col min="6" max="6" width="12.7265625" customWidth="1"/>
    <col min="7" max="7" width="12.453125" bestFit="1" customWidth="1"/>
    <col min="8" max="8" width="13.1796875" bestFit="1" customWidth="1"/>
    <col min="9" max="9" width="2.7265625" customWidth="1"/>
    <col min="10" max="10" width="10.7265625" customWidth="1"/>
    <col min="11" max="11" width="8.1796875" bestFit="1" customWidth="1"/>
    <col min="12" max="12" width="12.7265625" customWidth="1"/>
    <col min="13" max="14" width="11.26953125" bestFit="1" customWidth="1"/>
    <col min="15" max="15" width="9.7265625" bestFit="1" customWidth="1"/>
    <col min="16" max="16" width="11.26953125" bestFit="1" customWidth="1"/>
    <col min="17" max="17" width="2.7265625" customWidth="1"/>
    <col min="18" max="18" width="13.7265625" bestFit="1" customWidth="1"/>
  </cols>
  <sheetData>
    <row r="1" spans="1:18" x14ac:dyDescent="0.35">
      <c r="A1" s="19" t="s">
        <v>34</v>
      </c>
      <c r="B1" s="11">
        <v>2023</v>
      </c>
    </row>
    <row r="2" spans="1:18" x14ac:dyDescent="0.35">
      <c r="A2" s="19" t="s">
        <v>35</v>
      </c>
      <c r="D2" s="14"/>
      <c r="F2" s="244" t="s">
        <v>36</v>
      </c>
      <c r="G2" s="244"/>
      <c r="H2" s="244"/>
    </row>
    <row r="3" spans="1:18" x14ac:dyDescent="0.35">
      <c r="D3" s="15" t="s">
        <v>37</v>
      </c>
      <c r="G3" s="14" t="s">
        <v>38</v>
      </c>
      <c r="J3" s="15" t="s">
        <v>39</v>
      </c>
    </row>
    <row r="4" spans="1:18" x14ac:dyDescent="0.35">
      <c r="C4" s="15">
        <v>2023</v>
      </c>
      <c r="D4" s="15" t="s">
        <v>40</v>
      </c>
      <c r="F4" s="15"/>
      <c r="G4" s="15" t="s">
        <v>41</v>
      </c>
      <c r="H4" s="15"/>
      <c r="J4" s="15" t="s">
        <v>42</v>
      </c>
      <c r="O4" s="15" t="s">
        <v>43</v>
      </c>
      <c r="P4" s="15" t="s">
        <v>43</v>
      </c>
    </row>
    <row r="5" spans="1:18" x14ac:dyDescent="0.35">
      <c r="C5" s="141" t="s">
        <v>44</v>
      </c>
      <c r="D5" s="12">
        <v>1</v>
      </c>
      <c r="F5" s="141" t="s">
        <v>45</v>
      </c>
      <c r="G5" s="141" t="s">
        <v>46</v>
      </c>
      <c r="H5" s="141" t="s">
        <v>47</v>
      </c>
      <c r="J5" s="141" t="s">
        <v>48</v>
      </c>
      <c r="O5" s="141" t="s">
        <v>49</v>
      </c>
      <c r="P5" s="141" t="s">
        <v>50</v>
      </c>
    </row>
    <row r="6" spans="1:18" x14ac:dyDescent="0.35">
      <c r="A6">
        <v>1</v>
      </c>
      <c r="B6" t="s">
        <v>51</v>
      </c>
      <c r="C6" s="1">
        <f>'Schedule IV 2023'!H128</f>
        <v>6827070.8899999997</v>
      </c>
      <c r="D6" s="158">
        <v>3.1E-2</v>
      </c>
      <c r="F6" s="1">
        <v>0</v>
      </c>
      <c r="G6" s="17">
        <f>ROUND(IF(D$5=1,-0.5*D6*C6,-D6*C6),0)</f>
        <v>-105820</v>
      </c>
      <c r="H6" s="17">
        <f>SUM(F6:G6)</f>
        <v>-105820</v>
      </c>
      <c r="J6" s="5">
        <f>C6+H6</f>
        <v>6721250.8899999997</v>
      </c>
      <c r="O6" s="13">
        <v>1E-4</v>
      </c>
      <c r="P6" s="16">
        <f>ROUND(IF(D$5=1,-0.5*O6*C6,-O6*C6),0)</f>
        <v>-341</v>
      </c>
    </row>
    <row r="7" spans="1:18" x14ac:dyDescent="0.35">
      <c r="A7">
        <v>2</v>
      </c>
      <c r="B7" t="s">
        <v>52</v>
      </c>
      <c r="C7" s="1">
        <f>'Schedule IV 2023'!I128</f>
        <v>341717.68000000005</v>
      </c>
      <c r="D7" s="158">
        <v>2.9000000000000001E-2</v>
      </c>
      <c r="F7" s="1">
        <v>0</v>
      </c>
      <c r="G7" s="17">
        <f>ROUND(IF(D$5=1,-0.5*D7*C7,-D7*C7),0)</f>
        <v>-4955</v>
      </c>
      <c r="H7" s="17">
        <f>SUM(F7:G7)</f>
        <v>-4955</v>
      </c>
      <c r="J7" s="5">
        <f>C7+H7</f>
        <v>336762.68000000005</v>
      </c>
      <c r="O7" s="13">
        <v>2.0000000000000001E-4</v>
      </c>
      <c r="P7" s="5">
        <f>ROUND(IF(D$5=1,-0.5*O7*C7,-O7*C7),0)</f>
        <v>-34</v>
      </c>
    </row>
    <row r="8" spans="1:18" x14ac:dyDescent="0.35">
      <c r="A8">
        <v>3</v>
      </c>
      <c r="B8" t="s">
        <v>53</v>
      </c>
      <c r="C8" s="1">
        <f>'Schedule IV 2023'!J128</f>
        <v>948000</v>
      </c>
      <c r="D8" s="158">
        <v>3.1E-2</v>
      </c>
      <c r="F8" s="1">
        <v>0</v>
      </c>
      <c r="G8" s="17">
        <f>ROUND(IF(D$5=1,-0.5*D8*C8,-D8*C8),0)</f>
        <v>-14694</v>
      </c>
      <c r="H8" s="17">
        <f t="shared" ref="H8:H11" si="0">SUM(F8:G8)</f>
        <v>-14694</v>
      </c>
      <c r="J8" s="5">
        <f t="shared" ref="J8:J11" si="1">C8+H8</f>
        <v>933306</v>
      </c>
      <c r="O8" s="13">
        <v>4.1999999999999997E-3</v>
      </c>
      <c r="P8" s="5">
        <f>ROUND(IF(D$5=1,-0.5*O8*C8,-O8*C8),0)</f>
        <v>-1991</v>
      </c>
    </row>
    <row r="9" spans="1:18" x14ac:dyDescent="0.35">
      <c r="A9">
        <v>4</v>
      </c>
      <c r="B9" t="s">
        <v>54</v>
      </c>
      <c r="C9" s="1"/>
      <c r="D9" s="158">
        <v>2.2499999999999999E-2</v>
      </c>
      <c r="F9" s="1">
        <v>0</v>
      </c>
      <c r="G9" s="17">
        <f>ROUND(IF(D$5=1,-0.5*D9*C9,-D9*C9),0)</f>
        <v>0</v>
      </c>
      <c r="H9" s="17">
        <f t="shared" si="0"/>
        <v>0</v>
      </c>
      <c r="J9" s="5">
        <f t="shared" si="1"/>
        <v>0</v>
      </c>
      <c r="O9" s="13">
        <v>0</v>
      </c>
      <c r="P9" s="5">
        <f>IF(D$5=1,-0.5*O9*C9,-O9*C9)</f>
        <v>0</v>
      </c>
    </row>
    <row r="10" spans="1:18" x14ac:dyDescent="0.35">
      <c r="A10">
        <v>5</v>
      </c>
      <c r="B10" t="s">
        <v>55</v>
      </c>
      <c r="C10" s="1"/>
      <c r="D10" s="158">
        <v>2.1000000000000001E-2</v>
      </c>
      <c r="F10" s="1">
        <v>0</v>
      </c>
      <c r="G10" s="17">
        <f>ROUND(IF(D$5=1,-0.5*D10*C10,-D10*C10),0)</f>
        <v>0</v>
      </c>
      <c r="H10" s="17">
        <f t="shared" si="0"/>
        <v>0</v>
      </c>
      <c r="J10" s="5">
        <f t="shared" si="1"/>
        <v>0</v>
      </c>
      <c r="O10" s="13">
        <v>0</v>
      </c>
      <c r="P10" s="5">
        <f>IF(D$5=1,-0.5*O10*C10,-O10*C10)</f>
        <v>0</v>
      </c>
    </row>
    <row r="11" spans="1:18" x14ac:dyDescent="0.35">
      <c r="A11">
        <v>6</v>
      </c>
      <c r="B11" t="s">
        <v>56</v>
      </c>
      <c r="C11" s="2">
        <f>'Schedule IV 2023'!G128</f>
        <v>340000</v>
      </c>
      <c r="D11" s="4" t="s">
        <v>57</v>
      </c>
      <c r="F11" s="2">
        <v>0</v>
      </c>
      <c r="G11" s="18">
        <f>P12</f>
        <v>-2366</v>
      </c>
      <c r="H11" s="18">
        <f t="shared" si="0"/>
        <v>-2366</v>
      </c>
      <c r="J11" s="6">
        <f t="shared" si="1"/>
        <v>337634</v>
      </c>
      <c r="O11" s="20">
        <v>0</v>
      </c>
      <c r="P11" s="6">
        <f>IF(D$5=1,-0.5*O11*C11,-O11*C11)</f>
        <v>0</v>
      </c>
    </row>
    <row r="12" spans="1:18" x14ac:dyDescent="0.35">
      <c r="C12" s="17">
        <f>SUM(C6:C11)</f>
        <v>8456788.5700000003</v>
      </c>
      <c r="D12" s="17"/>
      <c r="F12" s="1">
        <f>SUM(F5:F11)</f>
        <v>0</v>
      </c>
      <c r="G12" s="17">
        <f>SUM(G5:G11)</f>
        <v>-127835</v>
      </c>
      <c r="H12" s="17">
        <f>SUM(H5:H11)</f>
        <v>-127835</v>
      </c>
      <c r="J12" s="5">
        <f>SUM(J6:J11)</f>
        <v>8328953.5699999994</v>
      </c>
      <c r="O12" s="5"/>
      <c r="P12" s="16">
        <f>SUM(P5:P11)</f>
        <v>-2366</v>
      </c>
    </row>
    <row r="13" spans="1:18" x14ac:dyDescent="0.35">
      <c r="C13" s="17"/>
      <c r="D13" s="17"/>
      <c r="E13" s="17"/>
      <c r="F13" s="17"/>
      <c r="M13" s="15"/>
    </row>
    <row r="14" spans="1:18" x14ac:dyDescent="0.35">
      <c r="M14" s="15"/>
    </row>
    <row r="15" spans="1:18" x14ac:dyDescent="0.35">
      <c r="D15" s="15"/>
    </row>
    <row r="16" spans="1:18" x14ac:dyDescent="0.35">
      <c r="A16" s="45"/>
      <c r="B16" s="45"/>
      <c r="C16" s="45"/>
      <c r="D16" s="74" t="s">
        <v>58</v>
      </c>
      <c r="E16" s="45"/>
      <c r="F16" s="45"/>
      <c r="G16" s="84">
        <v>0</v>
      </c>
      <c r="H16" s="45"/>
      <c r="I16" s="45"/>
      <c r="J16" s="85"/>
      <c r="K16" s="74" t="s">
        <v>59</v>
      </c>
      <c r="L16" s="245" t="s">
        <v>60</v>
      </c>
      <c r="M16" s="245"/>
      <c r="N16" s="245"/>
      <c r="O16" s="245"/>
      <c r="P16" s="245"/>
      <c r="Q16" s="45"/>
      <c r="R16" s="74" t="s">
        <v>61</v>
      </c>
    </row>
    <row r="17" spans="1:18" x14ac:dyDescent="0.35">
      <c r="A17" s="45"/>
      <c r="B17" s="45"/>
      <c r="C17" s="74" t="s">
        <v>39</v>
      </c>
      <c r="D17" s="74" t="s">
        <v>46</v>
      </c>
      <c r="E17" s="74" t="s">
        <v>61</v>
      </c>
      <c r="F17" s="74" t="s">
        <v>61</v>
      </c>
      <c r="G17" s="74" t="s">
        <v>62</v>
      </c>
      <c r="H17" s="74" t="s">
        <v>63</v>
      </c>
      <c r="I17" s="45"/>
      <c r="J17" s="74"/>
      <c r="K17" s="74" t="s">
        <v>64</v>
      </c>
      <c r="L17" s="74"/>
      <c r="M17" s="74" t="s">
        <v>61</v>
      </c>
      <c r="N17" s="74" t="s">
        <v>62</v>
      </c>
      <c r="O17" s="74" t="s">
        <v>59</v>
      </c>
      <c r="P17" s="74"/>
      <c r="Q17" s="45"/>
      <c r="R17" s="74" t="s">
        <v>42</v>
      </c>
    </row>
    <row r="18" spans="1:18" x14ac:dyDescent="0.35">
      <c r="A18" s="45"/>
      <c r="B18" s="45"/>
      <c r="C18" s="76" t="s">
        <v>44</v>
      </c>
      <c r="D18" s="76" t="s">
        <v>65</v>
      </c>
      <c r="E18" s="76" t="s">
        <v>46</v>
      </c>
      <c r="F18" s="76" t="s">
        <v>66</v>
      </c>
      <c r="G18" s="76" t="s">
        <v>41</v>
      </c>
      <c r="H18" s="76" t="s">
        <v>67</v>
      </c>
      <c r="I18" s="45"/>
      <c r="J18" s="76" t="s">
        <v>68</v>
      </c>
      <c r="K18" s="76">
        <f>D5</f>
        <v>1</v>
      </c>
      <c r="L18" s="76" t="s">
        <v>45</v>
      </c>
      <c r="M18" s="76" t="s">
        <v>46</v>
      </c>
      <c r="N18" s="76" t="s">
        <v>50</v>
      </c>
      <c r="O18" s="76" t="s">
        <v>50</v>
      </c>
      <c r="P18" s="76" t="s">
        <v>47</v>
      </c>
      <c r="Q18" s="45"/>
      <c r="R18" s="76" t="s">
        <v>48</v>
      </c>
    </row>
    <row r="19" spans="1:18" x14ac:dyDescent="0.35">
      <c r="A19" s="45">
        <v>7</v>
      </c>
      <c r="B19" s="45" t="s">
        <v>51</v>
      </c>
      <c r="C19" s="59">
        <f>C6</f>
        <v>6827070.8899999997</v>
      </c>
      <c r="D19" s="202">
        <v>0.99990000000000001</v>
      </c>
      <c r="E19" s="59">
        <f>ROUND(C19*-D19,0)</f>
        <v>-6826388</v>
      </c>
      <c r="F19" s="87">
        <f>C19+E19</f>
        <v>682.88999999966472</v>
      </c>
      <c r="G19" s="87">
        <f>ROUND(F19*-$G$16,0)</f>
        <v>0</v>
      </c>
      <c r="H19" s="88">
        <f>F19+G19</f>
        <v>682.88999999966472</v>
      </c>
      <c r="I19" s="45"/>
      <c r="J19" s="45">
        <v>15</v>
      </c>
      <c r="K19" s="89">
        <f>IFERROR(VLOOKUP(J19,'Tax Rates'!$A$1:$AA$12,$K$18+1,FALSE),0)</f>
        <v>0.05</v>
      </c>
      <c r="L19" s="90">
        <v>0</v>
      </c>
      <c r="M19" s="87">
        <f>E19</f>
        <v>-6826388</v>
      </c>
      <c r="N19" s="87">
        <f>G19</f>
        <v>0</v>
      </c>
      <c r="O19" s="59">
        <f>ROUND(K19*-H19,0)</f>
        <v>-34</v>
      </c>
      <c r="P19" s="91">
        <f>SUM(L19:O19)</f>
        <v>-6826422</v>
      </c>
      <c r="Q19" s="45"/>
      <c r="R19" s="87">
        <f>C19+P19</f>
        <v>648.88999999966472</v>
      </c>
    </row>
    <row r="20" spans="1:18" x14ac:dyDescent="0.35">
      <c r="A20" s="45">
        <v>8</v>
      </c>
      <c r="B20" s="45" t="s">
        <v>52</v>
      </c>
      <c r="C20" s="68">
        <f>+C7</f>
        <v>341717.68000000005</v>
      </c>
      <c r="D20" s="202">
        <v>1E-4</v>
      </c>
      <c r="E20" s="59">
        <f>ROUND(C20*-D20,0)</f>
        <v>-34</v>
      </c>
      <c r="F20" s="87">
        <f>C20+E20</f>
        <v>341683.68000000005</v>
      </c>
      <c r="G20" s="87">
        <f t="shared" ref="G20:G24" si="2">ROUND(F20*-$G$16,0)</f>
        <v>0</v>
      </c>
      <c r="H20" s="88">
        <f t="shared" ref="H20:H24" si="3">F20+G20</f>
        <v>341683.68000000005</v>
      </c>
      <c r="I20" s="45"/>
      <c r="J20" s="45">
        <v>15</v>
      </c>
      <c r="K20" s="89">
        <f>IFERROR(VLOOKUP(J20,'Tax Rates'!$A$1:$AA$12,$K$18+1,FALSE),0)</f>
        <v>0.05</v>
      </c>
      <c r="L20" s="90">
        <v>0</v>
      </c>
      <c r="M20" s="87">
        <f t="shared" ref="M20:M24" si="4">E20</f>
        <v>-34</v>
      </c>
      <c r="N20" s="87">
        <f t="shared" ref="N20:N24" si="5">G20</f>
        <v>0</v>
      </c>
      <c r="O20" s="59">
        <f>ROUND(K20*-H20,0)</f>
        <v>-17084</v>
      </c>
      <c r="P20" s="91">
        <f t="shared" ref="P20:P24" si="6">SUM(L20:O20)</f>
        <v>-17118</v>
      </c>
      <c r="Q20" s="45"/>
      <c r="R20" s="87">
        <f>C20+P20</f>
        <v>324599.68000000005</v>
      </c>
    </row>
    <row r="21" spans="1:18" x14ac:dyDescent="0.35">
      <c r="A21" s="45">
        <v>9</v>
      </c>
      <c r="B21" s="45" t="s">
        <v>53</v>
      </c>
      <c r="C21" s="68">
        <f t="shared" ref="C21:C23" si="7">C8</f>
        <v>948000</v>
      </c>
      <c r="D21" s="204">
        <v>1</v>
      </c>
      <c r="E21" s="59">
        <f>ROUND(C21*-D21,0)</f>
        <v>-948000</v>
      </c>
      <c r="F21" s="87">
        <f>C21+E21</f>
        <v>0</v>
      </c>
      <c r="G21" s="87">
        <f t="shared" si="2"/>
        <v>0</v>
      </c>
      <c r="H21" s="88">
        <f t="shared" si="3"/>
        <v>0</v>
      </c>
      <c r="I21" s="45"/>
      <c r="J21" s="45">
        <v>20</v>
      </c>
      <c r="K21" s="89">
        <f>IFERROR(VLOOKUP(J21,'Tax Rates'!$A$1:$AA$12,$K$18+1,FALSE),0)</f>
        <v>3.7499999999999999E-2</v>
      </c>
      <c r="L21" s="90">
        <v>0</v>
      </c>
      <c r="M21" s="87">
        <f t="shared" si="4"/>
        <v>-948000</v>
      </c>
      <c r="N21" s="87">
        <f t="shared" si="5"/>
        <v>0</v>
      </c>
      <c r="O21" s="59">
        <f>ROUND(K21*-H21,0)</f>
        <v>0</v>
      </c>
      <c r="P21" s="91">
        <f t="shared" si="6"/>
        <v>-948000</v>
      </c>
      <c r="Q21" s="45"/>
      <c r="R21" s="87">
        <f>C21+P21</f>
        <v>0</v>
      </c>
    </row>
    <row r="22" spans="1:18" x14ac:dyDescent="0.35">
      <c r="A22" s="45">
        <v>10</v>
      </c>
      <c r="B22" s="45" t="s">
        <v>54</v>
      </c>
      <c r="C22" s="68">
        <f t="shared" si="7"/>
        <v>0</v>
      </c>
      <c r="D22" s="86">
        <v>0</v>
      </c>
      <c r="E22" s="59">
        <f>ROUND(C22*-D22,0)</f>
        <v>0</v>
      </c>
      <c r="F22" s="87">
        <f>C22+E22</f>
        <v>0</v>
      </c>
      <c r="G22" s="87">
        <f t="shared" si="2"/>
        <v>0</v>
      </c>
      <c r="H22" s="88">
        <f t="shared" si="3"/>
        <v>0</v>
      </c>
      <c r="I22" s="45"/>
      <c r="J22" s="45">
        <v>7</v>
      </c>
      <c r="K22" s="89">
        <f>IFERROR(VLOOKUP(J22,'Tax Rates'!$A$1:$AA$12,$K$18+1,FALSE),0)</f>
        <v>0.14285999999999999</v>
      </c>
      <c r="L22" s="90">
        <v>0</v>
      </c>
      <c r="M22" s="87">
        <f t="shared" si="4"/>
        <v>0</v>
      </c>
      <c r="N22" s="87">
        <f t="shared" si="5"/>
        <v>0</v>
      </c>
      <c r="O22" s="59">
        <f>ROUND(K22*-H22,0)</f>
        <v>0</v>
      </c>
      <c r="P22" s="91">
        <f t="shared" si="6"/>
        <v>0</v>
      </c>
      <c r="Q22" s="45"/>
      <c r="R22" s="87">
        <f>C22+P22</f>
        <v>0</v>
      </c>
    </row>
    <row r="23" spans="1:18" x14ac:dyDescent="0.35">
      <c r="A23" s="45">
        <v>11</v>
      </c>
      <c r="B23" s="45" t="s">
        <v>55</v>
      </c>
      <c r="C23" s="68">
        <f t="shared" si="7"/>
        <v>0</v>
      </c>
      <c r="D23" s="86">
        <v>0</v>
      </c>
      <c r="E23" s="59">
        <f>ROUND(C23*-D23,0)</f>
        <v>0</v>
      </c>
      <c r="F23" s="87">
        <f>C23+E23</f>
        <v>0</v>
      </c>
      <c r="G23" s="87">
        <f t="shared" si="2"/>
        <v>0</v>
      </c>
      <c r="H23" s="88">
        <f t="shared" si="3"/>
        <v>0</v>
      </c>
      <c r="I23" s="45"/>
      <c r="J23" s="45">
        <v>15</v>
      </c>
      <c r="K23" s="89">
        <f>IFERROR(VLOOKUP(J23,'Tax Rates'!$A$1:$AA$12,$K$18+1,FALSE),0)</f>
        <v>0.05</v>
      </c>
      <c r="L23" s="90">
        <v>0</v>
      </c>
      <c r="M23" s="87">
        <f t="shared" si="4"/>
        <v>0</v>
      </c>
      <c r="N23" s="87">
        <f t="shared" si="5"/>
        <v>0</v>
      </c>
      <c r="O23" s="59">
        <f>ROUND(K23*-H23,0)</f>
        <v>0</v>
      </c>
      <c r="P23" s="91">
        <f t="shared" si="6"/>
        <v>0</v>
      </c>
      <c r="Q23" s="45"/>
      <c r="R23" s="87">
        <f>C23+P23</f>
        <v>0</v>
      </c>
    </row>
    <row r="24" spans="1:18" x14ac:dyDescent="0.35">
      <c r="A24" s="45">
        <v>12</v>
      </c>
      <c r="B24" s="45" t="s">
        <v>56</v>
      </c>
      <c r="C24" s="61">
        <f>+C11</f>
        <v>340000</v>
      </c>
      <c r="D24" s="92" t="s">
        <v>69</v>
      </c>
      <c r="E24" s="61">
        <v>0</v>
      </c>
      <c r="F24" s="93">
        <v>0</v>
      </c>
      <c r="G24" s="93">
        <f t="shared" si="2"/>
        <v>0</v>
      </c>
      <c r="H24" s="94">
        <f t="shared" si="3"/>
        <v>0</v>
      </c>
      <c r="I24" s="45"/>
      <c r="J24" s="35" t="s">
        <v>69</v>
      </c>
      <c r="K24" s="95" t="s">
        <v>69</v>
      </c>
      <c r="L24" s="96">
        <v>0</v>
      </c>
      <c r="M24" s="93">
        <f t="shared" si="4"/>
        <v>0</v>
      </c>
      <c r="N24" s="97">
        <f t="shared" si="5"/>
        <v>0</v>
      </c>
      <c r="O24" s="61">
        <v>0</v>
      </c>
      <c r="P24" s="98">
        <f t="shared" si="6"/>
        <v>0</v>
      </c>
      <c r="Q24" s="45"/>
      <c r="R24" s="99" t="s">
        <v>69</v>
      </c>
    </row>
    <row r="25" spans="1:18" x14ac:dyDescent="0.35">
      <c r="A25" s="45"/>
      <c r="B25" s="45"/>
      <c r="C25" s="59">
        <f>SUM(C18:C24)</f>
        <v>8456788.5700000003</v>
      </c>
      <c r="D25" s="45"/>
      <c r="E25" s="59">
        <f>SUM(E19:E24)</f>
        <v>-7774422</v>
      </c>
      <c r="F25" s="59">
        <f>SUM(F19:F24)</f>
        <v>342366.56999999972</v>
      </c>
      <c r="G25" s="59">
        <f>SUM(G19:G24)</f>
        <v>0</v>
      </c>
      <c r="H25" s="91">
        <f>SUM(H19:H24)</f>
        <v>342366.56999999972</v>
      </c>
      <c r="I25" s="45"/>
      <c r="J25" s="45"/>
      <c r="K25" s="45"/>
      <c r="L25" s="91">
        <f>SUM(L19:L24)</f>
        <v>0</v>
      </c>
      <c r="M25" s="59">
        <f>SUM(M19:M24)</f>
        <v>-7774422</v>
      </c>
      <c r="N25" s="59">
        <f>SUM(N19:N24)</f>
        <v>0</v>
      </c>
      <c r="O25" s="59">
        <f>SUM(O19:O24)</f>
        <v>-17118</v>
      </c>
      <c r="P25" s="91">
        <f>SUM(P19:P24)</f>
        <v>-7791540</v>
      </c>
      <c r="Q25" s="45"/>
      <c r="R25" s="87">
        <f>SUM(R19:R24)</f>
        <v>325248.56999999972</v>
      </c>
    </row>
    <row r="26" spans="1:18" x14ac:dyDescent="0.35">
      <c r="A26" s="45"/>
      <c r="B26" s="45"/>
      <c r="C26" s="59"/>
      <c r="D26" s="45"/>
      <c r="E26" s="59"/>
      <c r="F26" s="59"/>
      <c r="G26" s="59"/>
      <c r="H26" s="91"/>
      <c r="I26" s="45"/>
      <c r="J26" s="91"/>
      <c r="K26" s="59"/>
      <c r="L26" s="59"/>
      <c r="M26" s="59"/>
      <c r="N26" s="91"/>
      <c r="O26" s="45"/>
      <c r="P26" s="45"/>
      <c r="Q26" s="45"/>
      <c r="R26" s="45"/>
    </row>
    <row r="27" spans="1:18" x14ac:dyDescent="0.3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</row>
    <row r="28" spans="1:18" x14ac:dyDescent="0.35">
      <c r="A28" s="45"/>
      <c r="B28" s="45"/>
      <c r="C28" s="45"/>
      <c r="D28" s="45"/>
      <c r="E28" s="59"/>
      <c r="F28" s="74" t="s">
        <v>70</v>
      </c>
      <c r="G28" s="100"/>
      <c r="H28" s="101"/>
      <c r="I28" s="45"/>
      <c r="J28" s="45"/>
      <c r="K28" s="45"/>
      <c r="L28" s="45"/>
      <c r="M28" s="45"/>
      <c r="N28" s="45"/>
      <c r="O28" s="45"/>
      <c r="P28" s="45"/>
      <c r="Q28" s="45"/>
      <c r="R28" s="45"/>
    </row>
    <row r="29" spans="1:18" x14ac:dyDescent="0.35">
      <c r="A29" s="45"/>
      <c r="B29" s="45"/>
      <c r="C29" s="45"/>
      <c r="D29" s="245" t="s">
        <v>71</v>
      </c>
      <c r="E29" s="245"/>
      <c r="F29" s="74" t="s">
        <v>72</v>
      </c>
      <c r="G29" s="74" t="s">
        <v>73</v>
      </c>
      <c r="H29" s="74" t="s">
        <v>74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</row>
    <row r="30" spans="1:18" x14ac:dyDescent="0.35">
      <c r="A30" s="45"/>
      <c r="B30" s="45"/>
      <c r="C30" s="45"/>
      <c r="D30" s="76" t="s">
        <v>39</v>
      </c>
      <c r="E30" s="76" t="s">
        <v>61</v>
      </c>
      <c r="F30" s="76" t="s">
        <v>75</v>
      </c>
      <c r="G30" s="76" t="s">
        <v>49</v>
      </c>
      <c r="H30" s="76" t="s">
        <v>76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</row>
    <row r="31" spans="1:18" x14ac:dyDescent="0.35">
      <c r="A31" s="45">
        <v>13</v>
      </c>
      <c r="B31" s="45" t="s">
        <v>51</v>
      </c>
      <c r="C31" s="45"/>
      <c r="D31" s="87">
        <f>J6</f>
        <v>6721250.8899999997</v>
      </c>
      <c r="E31" s="87">
        <f>R19</f>
        <v>648.88999999966472</v>
      </c>
      <c r="F31" s="87">
        <f>E31-D31</f>
        <v>-6720602</v>
      </c>
      <c r="G31" s="102">
        <v>0.2495</v>
      </c>
      <c r="H31" s="87">
        <f>ROUND(F31*G31,0)</f>
        <v>-1676790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</row>
    <row r="32" spans="1:18" x14ac:dyDescent="0.35">
      <c r="A32" s="45">
        <v>14</v>
      </c>
      <c r="B32" s="45" t="s">
        <v>52</v>
      </c>
      <c r="C32" s="45"/>
      <c r="D32" s="87">
        <f t="shared" ref="D32:D36" si="8">J7</f>
        <v>336762.68000000005</v>
      </c>
      <c r="E32" s="87">
        <f t="shared" ref="E32:E36" si="9">R20</f>
        <v>324599.68000000005</v>
      </c>
      <c r="F32" s="87">
        <f>E32-D32</f>
        <v>-12163</v>
      </c>
      <c r="G32" s="101">
        <f>G31</f>
        <v>0.2495</v>
      </c>
      <c r="H32" s="87">
        <f t="shared" ref="H32:H36" si="10">ROUND(F32*G32,0)</f>
        <v>-3035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</row>
    <row r="33" spans="1:18" x14ac:dyDescent="0.35">
      <c r="A33" s="45">
        <v>15</v>
      </c>
      <c r="B33" s="45" t="s">
        <v>53</v>
      </c>
      <c r="C33" s="45"/>
      <c r="D33" s="87">
        <f t="shared" si="8"/>
        <v>933306</v>
      </c>
      <c r="E33" s="87">
        <f t="shared" si="9"/>
        <v>0</v>
      </c>
      <c r="F33" s="87">
        <f>E33-D33</f>
        <v>-933306</v>
      </c>
      <c r="G33" s="101">
        <f>G31</f>
        <v>0.2495</v>
      </c>
      <c r="H33" s="87">
        <f t="shared" si="10"/>
        <v>-232860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</row>
    <row r="34" spans="1:18" x14ac:dyDescent="0.35">
      <c r="A34" s="45">
        <v>16</v>
      </c>
      <c r="B34" s="45" t="s">
        <v>54</v>
      </c>
      <c r="C34" s="45"/>
      <c r="D34" s="87">
        <f t="shared" si="8"/>
        <v>0</v>
      </c>
      <c r="E34" s="87">
        <f t="shared" si="9"/>
        <v>0</v>
      </c>
      <c r="F34" s="87">
        <f>E34-D34</f>
        <v>0</v>
      </c>
      <c r="G34" s="101">
        <f>G31</f>
        <v>0.2495</v>
      </c>
      <c r="H34" s="87">
        <f t="shared" si="10"/>
        <v>0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</row>
    <row r="35" spans="1:18" x14ac:dyDescent="0.35">
      <c r="A35" s="45">
        <v>17</v>
      </c>
      <c r="B35" s="45" t="s">
        <v>55</v>
      </c>
      <c r="C35" s="45"/>
      <c r="D35" s="87">
        <f t="shared" si="8"/>
        <v>0</v>
      </c>
      <c r="E35" s="87">
        <f t="shared" si="9"/>
        <v>0</v>
      </c>
      <c r="F35" s="87">
        <f>E35-D35</f>
        <v>0</v>
      </c>
      <c r="G35" s="101">
        <f>G31</f>
        <v>0.2495</v>
      </c>
      <c r="H35" s="87">
        <f t="shared" si="10"/>
        <v>0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</row>
    <row r="36" spans="1:18" x14ac:dyDescent="0.35">
      <c r="A36" s="45">
        <v>18</v>
      </c>
      <c r="B36" s="45" t="s">
        <v>56</v>
      </c>
      <c r="C36" s="45"/>
      <c r="D36" s="93">
        <f t="shared" si="8"/>
        <v>337634</v>
      </c>
      <c r="E36" s="99" t="str">
        <f t="shared" si="9"/>
        <v>NA</v>
      </c>
      <c r="F36" s="93">
        <f>-D36</f>
        <v>-337634</v>
      </c>
      <c r="G36" s="103">
        <f>G31</f>
        <v>0.2495</v>
      </c>
      <c r="H36" s="93">
        <f t="shared" si="10"/>
        <v>-84240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</row>
    <row r="37" spans="1:18" x14ac:dyDescent="0.35">
      <c r="A37" s="45"/>
      <c r="B37" s="45"/>
      <c r="C37" s="45"/>
      <c r="D37" s="87">
        <f>SUM(D31:D36)</f>
        <v>8328953.5699999994</v>
      </c>
      <c r="E37" s="87">
        <f>SUM(E31:E36)</f>
        <v>325248.56999999972</v>
      </c>
      <c r="F37" s="87">
        <f>SUM(F31:F36)</f>
        <v>-8003705</v>
      </c>
      <c r="G37" s="45"/>
      <c r="H37" s="87">
        <f>SUM(H31:H36)</f>
        <v>-1996925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</row>
    <row r="39" spans="1:18" x14ac:dyDescent="0.35">
      <c r="A39" s="104" t="s">
        <v>38</v>
      </c>
      <c r="B39" s="45" t="s">
        <v>77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</row>
    <row r="40" spans="1:18" x14ac:dyDescent="0.35">
      <c r="A40" s="104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</row>
  </sheetData>
  <mergeCells count="3">
    <mergeCell ref="F2:H2"/>
    <mergeCell ref="L16:P16"/>
    <mergeCell ref="D29:E29"/>
  </mergeCells>
  <pageMargins left="0.7" right="0.7" top="0.75" bottom="0.75" header="0.3" footer="0.3"/>
  <pageSetup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R40"/>
  <sheetViews>
    <sheetView tabSelected="1" workbookViewId="0">
      <selection activeCell="L41" sqref="L41"/>
    </sheetView>
  </sheetViews>
  <sheetFormatPr defaultRowHeight="14.5" x14ac:dyDescent="0.35"/>
  <cols>
    <col min="1" max="1" width="14.453125" customWidth="1"/>
    <col min="2" max="2" width="18.54296875" bestFit="1" customWidth="1"/>
    <col min="3" max="4" width="12.7265625" customWidth="1"/>
    <col min="5" max="5" width="11.26953125" bestFit="1" customWidth="1"/>
    <col min="6" max="6" width="12.7265625" customWidth="1"/>
    <col min="7" max="7" width="12.453125" bestFit="1" customWidth="1"/>
    <col min="8" max="8" width="13.1796875" bestFit="1" customWidth="1"/>
    <col min="9" max="9" width="2.7265625" customWidth="1"/>
    <col min="10" max="10" width="10.7265625" customWidth="1"/>
    <col min="11" max="11" width="8.1796875" bestFit="1" customWidth="1"/>
    <col min="12" max="12" width="12.7265625" customWidth="1"/>
    <col min="13" max="14" width="11.26953125" bestFit="1" customWidth="1"/>
    <col min="15" max="15" width="9.7265625" bestFit="1" customWidth="1"/>
    <col min="16" max="16" width="11.26953125" bestFit="1" customWidth="1"/>
    <col min="17" max="17" width="2.7265625" customWidth="1"/>
    <col min="18" max="18" width="13.7265625" bestFit="1" customWidth="1"/>
  </cols>
  <sheetData>
    <row r="1" spans="1:18" x14ac:dyDescent="0.35">
      <c r="A1" s="19" t="s">
        <v>34</v>
      </c>
      <c r="B1" s="11">
        <v>2023</v>
      </c>
    </row>
    <row r="2" spans="1:18" x14ac:dyDescent="0.35">
      <c r="A2" s="19" t="s">
        <v>35</v>
      </c>
      <c r="D2" s="14"/>
      <c r="F2" s="244" t="s">
        <v>36</v>
      </c>
      <c r="G2" s="244"/>
      <c r="H2" s="244"/>
    </row>
    <row r="3" spans="1:18" x14ac:dyDescent="0.35">
      <c r="D3" s="15" t="s">
        <v>37</v>
      </c>
      <c r="G3" s="14" t="s">
        <v>38</v>
      </c>
      <c r="J3" s="15" t="s">
        <v>39</v>
      </c>
    </row>
    <row r="4" spans="1:18" x14ac:dyDescent="0.35">
      <c r="C4" s="15">
        <v>2023</v>
      </c>
      <c r="D4" s="15" t="s">
        <v>40</v>
      </c>
      <c r="F4" s="15"/>
      <c r="G4" s="15" t="s">
        <v>41</v>
      </c>
      <c r="H4" s="15"/>
      <c r="J4" s="15" t="s">
        <v>42</v>
      </c>
      <c r="O4" s="15" t="s">
        <v>43</v>
      </c>
      <c r="P4" s="15" t="s">
        <v>43</v>
      </c>
    </row>
    <row r="5" spans="1:18" x14ac:dyDescent="0.35">
      <c r="C5" s="141" t="s">
        <v>44</v>
      </c>
      <c r="D5" s="12">
        <v>2</v>
      </c>
      <c r="F5" s="141" t="s">
        <v>45</v>
      </c>
      <c r="G5" s="141" t="s">
        <v>46</v>
      </c>
      <c r="H5" s="141" t="s">
        <v>47</v>
      </c>
      <c r="J5" s="141" t="s">
        <v>48</v>
      </c>
      <c r="O5" s="141" t="s">
        <v>49</v>
      </c>
      <c r="P5" s="141" t="s">
        <v>50</v>
      </c>
    </row>
    <row r="6" spans="1:18" x14ac:dyDescent="0.35">
      <c r="A6">
        <v>1</v>
      </c>
      <c r="B6" t="s">
        <v>51</v>
      </c>
      <c r="C6" s="1">
        <f>'Schedule IV 2023'!H128</f>
        <v>6827070.8899999997</v>
      </c>
      <c r="D6" s="158">
        <v>3.1E-2</v>
      </c>
      <c r="F6" s="1">
        <f>'Sch II 2023 Yr 1'!H6</f>
        <v>-105820</v>
      </c>
      <c r="G6" s="17">
        <f>ROUND(IF(D$5=1,-0.5*D6*C6,-D6*C6),0)</f>
        <v>-211639</v>
      </c>
      <c r="H6" s="17">
        <f t="shared" ref="H6:H11" si="0">SUM(F6:G6)</f>
        <v>-317459</v>
      </c>
      <c r="J6" s="5">
        <f t="shared" ref="J6:J11" si="1">C6+H6</f>
        <v>6509611.8899999997</v>
      </c>
      <c r="O6" s="13">
        <v>1E-4</v>
      </c>
      <c r="P6" s="16">
        <f>ROUND(IF(D$5=1,-0.5*O6*C6,-O6*C6),0)</f>
        <v>-683</v>
      </c>
    </row>
    <row r="7" spans="1:18" x14ac:dyDescent="0.35">
      <c r="A7">
        <v>2</v>
      </c>
      <c r="B7" t="s">
        <v>52</v>
      </c>
      <c r="C7" s="1">
        <f>'Schedule IV 2023'!I128</f>
        <v>341717.68000000005</v>
      </c>
      <c r="D7" s="158">
        <v>2.9000000000000001E-2</v>
      </c>
      <c r="F7" s="1">
        <f>'Sch II 2023 Yr 1'!H7</f>
        <v>-4955</v>
      </c>
      <c r="G7" s="17">
        <f>ROUND(IF(D$5=1,-0.5*D7*C7,-D7*C7),0)</f>
        <v>-9910</v>
      </c>
      <c r="H7" s="17">
        <f t="shared" si="0"/>
        <v>-14865</v>
      </c>
      <c r="J7" s="5">
        <f t="shared" si="1"/>
        <v>326852.68000000005</v>
      </c>
      <c r="O7" s="13">
        <v>2.0000000000000001E-4</v>
      </c>
      <c r="P7" s="5">
        <f>ROUND(IF(D$5=1,-0.5*O7*C7,-O7*C7),0)</f>
        <v>-68</v>
      </c>
    </row>
    <row r="8" spans="1:18" x14ac:dyDescent="0.35">
      <c r="A8">
        <v>3</v>
      </c>
      <c r="B8" t="s">
        <v>53</v>
      </c>
      <c r="C8" s="1">
        <f>'Schedule IV 2023'!J128</f>
        <v>948000</v>
      </c>
      <c r="D8" s="158">
        <v>3.1E-2</v>
      </c>
      <c r="F8" s="1">
        <f>'Sch II 2023 Yr 1'!H8</f>
        <v>-14694</v>
      </c>
      <c r="G8" s="17">
        <f>ROUND(IF(D$5=1,-0.5*D8*C8,-D8*C8),0)</f>
        <v>-29388</v>
      </c>
      <c r="H8" s="17">
        <f t="shared" si="0"/>
        <v>-44082</v>
      </c>
      <c r="J8" s="5">
        <f t="shared" si="1"/>
        <v>903918</v>
      </c>
      <c r="O8" s="13">
        <v>4.1999999999999997E-3</v>
      </c>
      <c r="P8" s="5">
        <f>ROUND(IF(D$5=1,-0.5*O8*C8,-O8*C8),0)</f>
        <v>-3982</v>
      </c>
    </row>
    <row r="9" spans="1:18" x14ac:dyDescent="0.35">
      <c r="A9">
        <v>4</v>
      </c>
      <c r="B9" t="s">
        <v>54</v>
      </c>
      <c r="C9" s="1"/>
      <c r="D9" s="158">
        <v>2.2499999999999999E-2</v>
      </c>
      <c r="F9" s="1">
        <f>'Sch II 2023 Yr 1'!H9</f>
        <v>0</v>
      </c>
      <c r="G9" s="17">
        <f>ROUND(IF(D$5=1,-0.5*D9*C9,-D9*C9),0)</f>
        <v>0</v>
      </c>
      <c r="H9" s="17">
        <f t="shared" si="0"/>
        <v>0</v>
      </c>
      <c r="J9" s="5">
        <f t="shared" si="1"/>
        <v>0</v>
      </c>
      <c r="O9" s="13">
        <v>0</v>
      </c>
      <c r="P9" s="5">
        <f>IF(D$5=1,-0.5*O9*C9,-O9*C9)</f>
        <v>0</v>
      </c>
    </row>
    <row r="10" spans="1:18" x14ac:dyDescent="0.35">
      <c r="A10">
        <v>5</v>
      </c>
      <c r="B10" t="s">
        <v>55</v>
      </c>
      <c r="C10" s="1"/>
      <c r="D10" s="158">
        <v>2.1000000000000001E-2</v>
      </c>
      <c r="F10" s="1">
        <f>'Sch II 2023 Yr 1'!H10</f>
        <v>0</v>
      </c>
      <c r="G10" s="17">
        <f>ROUND(IF(D$5=1,-0.5*D10*C10,-D10*C10),0)</f>
        <v>0</v>
      </c>
      <c r="H10" s="17">
        <f t="shared" si="0"/>
        <v>0</v>
      </c>
      <c r="J10" s="5">
        <f t="shared" si="1"/>
        <v>0</v>
      </c>
      <c r="O10" s="13">
        <v>0</v>
      </c>
      <c r="P10" s="5">
        <f>IF(D$5=1,-0.5*O10*C10,-O10*C10)</f>
        <v>0</v>
      </c>
    </row>
    <row r="11" spans="1:18" x14ac:dyDescent="0.35">
      <c r="A11">
        <v>6</v>
      </c>
      <c r="B11" t="s">
        <v>56</v>
      </c>
      <c r="C11" s="2">
        <f>'Schedule IV 2023'!G128</f>
        <v>340000</v>
      </c>
      <c r="D11" s="4" t="s">
        <v>57</v>
      </c>
      <c r="F11" s="2">
        <f>'Sch II 2023 Yr 1'!P12</f>
        <v>-2366</v>
      </c>
      <c r="G11" s="18">
        <f>P12</f>
        <v>-4733</v>
      </c>
      <c r="H11" s="18">
        <f t="shared" si="0"/>
        <v>-7099</v>
      </c>
      <c r="J11" s="6">
        <f t="shared" si="1"/>
        <v>332901</v>
      </c>
      <c r="O11" s="20">
        <v>0</v>
      </c>
      <c r="P11" s="6">
        <f>IF(D$5=1,-0.5*O11*C11,-O11*C11)</f>
        <v>0</v>
      </c>
    </row>
    <row r="12" spans="1:18" x14ac:dyDescent="0.35">
      <c r="C12" s="17">
        <f>SUM(C6:C11)</f>
        <v>8456788.5700000003</v>
      </c>
      <c r="D12" s="17"/>
      <c r="F12" s="1">
        <f>SUM(F5:F11)</f>
        <v>-127835</v>
      </c>
      <c r="G12" s="17">
        <f>SUM(G5:G11)</f>
        <v>-255670</v>
      </c>
      <c r="H12" s="17">
        <f>SUM(H5:H11)</f>
        <v>-383505</v>
      </c>
      <c r="J12" s="5">
        <f>SUM(J6:J11)</f>
        <v>8073283.5699999994</v>
      </c>
      <c r="O12" s="5"/>
      <c r="P12" s="16">
        <f>SUM(P5:P11)</f>
        <v>-4733</v>
      </c>
    </row>
    <row r="13" spans="1:18" x14ac:dyDescent="0.35">
      <c r="C13" s="17"/>
      <c r="D13" s="17"/>
      <c r="E13" s="17"/>
      <c r="F13" s="17"/>
      <c r="M13" s="15"/>
    </row>
    <row r="14" spans="1:18" x14ac:dyDescent="0.35">
      <c r="M14" s="15"/>
    </row>
    <row r="15" spans="1:18" x14ac:dyDescent="0.35">
      <c r="D15" s="15"/>
    </row>
    <row r="16" spans="1:18" x14ac:dyDescent="0.35">
      <c r="A16" s="45"/>
      <c r="B16" s="45"/>
      <c r="C16" s="45"/>
      <c r="D16" s="74" t="s">
        <v>58</v>
      </c>
      <c r="E16" s="45"/>
      <c r="F16" s="45"/>
      <c r="G16" s="84">
        <v>0</v>
      </c>
      <c r="H16" s="45"/>
      <c r="I16" s="45"/>
      <c r="J16" s="85"/>
      <c r="K16" s="74" t="s">
        <v>59</v>
      </c>
      <c r="L16" s="245" t="s">
        <v>60</v>
      </c>
      <c r="M16" s="245"/>
      <c r="N16" s="245"/>
      <c r="O16" s="245"/>
      <c r="P16" s="245"/>
      <c r="Q16" s="45"/>
      <c r="R16" s="74" t="s">
        <v>61</v>
      </c>
    </row>
    <row r="17" spans="1:18" x14ac:dyDescent="0.35">
      <c r="A17" s="45"/>
      <c r="B17" s="45"/>
      <c r="C17" s="74" t="s">
        <v>39</v>
      </c>
      <c r="D17" s="74" t="s">
        <v>46</v>
      </c>
      <c r="E17" s="74" t="s">
        <v>61</v>
      </c>
      <c r="F17" s="74" t="s">
        <v>61</v>
      </c>
      <c r="G17" s="74" t="s">
        <v>62</v>
      </c>
      <c r="H17" s="74" t="s">
        <v>63</v>
      </c>
      <c r="I17" s="45"/>
      <c r="J17" s="74"/>
      <c r="K17" s="74" t="s">
        <v>64</v>
      </c>
      <c r="L17" s="74"/>
      <c r="M17" s="74" t="s">
        <v>61</v>
      </c>
      <c r="N17" s="74" t="s">
        <v>62</v>
      </c>
      <c r="O17" s="74" t="s">
        <v>59</v>
      </c>
      <c r="P17" s="74"/>
      <c r="Q17" s="45"/>
      <c r="R17" s="74" t="s">
        <v>42</v>
      </c>
    </row>
    <row r="18" spans="1:18" x14ac:dyDescent="0.35">
      <c r="A18" s="45"/>
      <c r="B18" s="45"/>
      <c r="C18" s="76" t="s">
        <v>44</v>
      </c>
      <c r="D18" s="76" t="s">
        <v>65</v>
      </c>
      <c r="E18" s="76" t="s">
        <v>46</v>
      </c>
      <c r="F18" s="76" t="s">
        <v>66</v>
      </c>
      <c r="G18" s="76" t="s">
        <v>41</v>
      </c>
      <c r="H18" s="76" t="s">
        <v>67</v>
      </c>
      <c r="I18" s="45"/>
      <c r="J18" s="76" t="s">
        <v>68</v>
      </c>
      <c r="K18" s="76">
        <f>D5</f>
        <v>2</v>
      </c>
      <c r="L18" s="76" t="s">
        <v>45</v>
      </c>
      <c r="M18" s="76" t="s">
        <v>46</v>
      </c>
      <c r="N18" s="76" t="s">
        <v>50</v>
      </c>
      <c r="O18" s="76" t="s">
        <v>50</v>
      </c>
      <c r="P18" s="76" t="s">
        <v>47</v>
      </c>
      <c r="Q18" s="45"/>
      <c r="R18" s="76" t="s">
        <v>48</v>
      </c>
    </row>
    <row r="19" spans="1:18" x14ac:dyDescent="0.35">
      <c r="A19" s="45">
        <v>7</v>
      </c>
      <c r="B19" s="45" t="s">
        <v>51</v>
      </c>
      <c r="C19" s="59">
        <f t="shared" ref="C19:C24" si="2">C6</f>
        <v>6827070.8899999997</v>
      </c>
      <c r="D19" s="202">
        <v>0.99990000000000001</v>
      </c>
      <c r="E19" s="59">
        <f>ROUND(C19*-D19,0)</f>
        <v>-6826388</v>
      </c>
      <c r="F19" s="87">
        <f>C19+E19</f>
        <v>682.88999999966472</v>
      </c>
      <c r="G19" s="87">
        <f t="shared" ref="G19:G24" si="3">ROUND(F19*-$G$16,0)</f>
        <v>0</v>
      </c>
      <c r="H19" s="88">
        <f t="shared" ref="H19:H24" si="4">F19+G19</f>
        <v>682.88999999966472</v>
      </c>
      <c r="I19" s="45"/>
      <c r="J19" s="45">
        <v>15</v>
      </c>
      <c r="K19" s="89">
        <f>IFERROR(VLOOKUP(J19,'Tax Rates'!$A$1:$AA$12,$K$18+1,FALSE),0)</f>
        <v>9.5000000000000001E-2</v>
      </c>
      <c r="L19" s="90">
        <f>+'Sch II 2023 Yr 1'!P19</f>
        <v>-6826422</v>
      </c>
      <c r="M19" s="87">
        <v>0</v>
      </c>
      <c r="N19" s="87">
        <f t="shared" ref="N19:N24" si="5">G19</f>
        <v>0</v>
      </c>
      <c r="O19" s="59">
        <f>ROUND(K19*-H19,0)</f>
        <v>-65</v>
      </c>
      <c r="P19" s="91">
        <f t="shared" ref="P19:P24" si="6">SUM(L19:O19)</f>
        <v>-6826487</v>
      </c>
      <c r="Q19" s="45"/>
      <c r="R19" s="87">
        <f>C19+P19</f>
        <v>583.88999999966472</v>
      </c>
    </row>
    <row r="20" spans="1:18" x14ac:dyDescent="0.35">
      <c r="A20" s="45">
        <v>8</v>
      </c>
      <c r="B20" s="45" t="s">
        <v>52</v>
      </c>
      <c r="C20" s="59">
        <f t="shared" si="2"/>
        <v>341717.68000000005</v>
      </c>
      <c r="D20" s="202">
        <v>1E-4</v>
      </c>
      <c r="E20" s="59">
        <f>ROUND(C20*-D20,0)</f>
        <v>-34</v>
      </c>
      <c r="F20" s="87">
        <f>C20+E20</f>
        <v>341683.68000000005</v>
      </c>
      <c r="G20" s="87">
        <f t="shared" si="3"/>
        <v>0</v>
      </c>
      <c r="H20" s="88">
        <f t="shared" si="4"/>
        <v>341683.68000000005</v>
      </c>
      <c r="I20" s="45"/>
      <c r="J20" s="45">
        <v>15</v>
      </c>
      <c r="K20" s="89">
        <f>IFERROR(VLOOKUP(J20,'Tax Rates'!$A$1:$AA$12,$K$18+1,FALSE),0)</f>
        <v>9.5000000000000001E-2</v>
      </c>
      <c r="L20" s="90">
        <f>+'Sch II 2023 Yr 1'!P20</f>
        <v>-17118</v>
      </c>
      <c r="M20" s="87">
        <v>0</v>
      </c>
      <c r="N20" s="87">
        <f t="shared" si="5"/>
        <v>0</v>
      </c>
      <c r="O20" s="59">
        <f>ROUND(K20*-H20,0)</f>
        <v>-32460</v>
      </c>
      <c r="P20" s="91">
        <f t="shared" si="6"/>
        <v>-49578</v>
      </c>
      <c r="Q20" s="45"/>
      <c r="R20" s="87">
        <f>C20+P20</f>
        <v>292139.68000000005</v>
      </c>
    </row>
    <row r="21" spans="1:18" x14ac:dyDescent="0.35">
      <c r="A21" s="45">
        <v>9</v>
      </c>
      <c r="B21" s="45" t="s">
        <v>53</v>
      </c>
      <c r="C21" s="68">
        <f t="shared" si="2"/>
        <v>948000</v>
      </c>
      <c r="D21" s="204">
        <v>1</v>
      </c>
      <c r="E21" s="59">
        <f>ROUND(C21*-D21,0)</f>
        <v>-948000</v>
      </c>
      <c r="F21" s="87">
        <f>C21+E21</f>
        <v>0</v>
      </c>
      <c r="G21" s="87">
        <f t="shared" si="3"/>
        <v>0</v>
      </c>
      <c r="H21" s="88">
        <f t="shared" si="4"/>
        <v>0</v>
      </c>
      <c r="I21" s="45"/>
      <c r="J21" s="45">
        <v>20</v>
      </c>
      <c r="K21" s="89">
        <f>IFERROR(VLOOKUP(J21,'Tax Rates'!$A$1:$AA$12,$K$18+1,FALSE),0)</f>
        <v>7.2190000000000004E-2</v>
      </c>
      <c r="L21" s="90">
        <f>+'Sch II 2023 Yr 1'!P21</f>
        <v>-948000</v>
      </c>
      <c r="M21" s="87">
        <v>0</v>
      </c>
      <c r="N21" s="87">
        <f t="shared" si="5"/>
        <v>0</v>
      </c>
      <c r="O21" s="59">
        <f>ROUND(K21*-H21,0)</f>
        <v>0</v>
      </c>
      <c r="P21" s="91">
        <f t="shared" si="6"/>
        <v>-948000</v>
      </c>
      <c r="Q21" s="45"/>
      <c r="R21" s="87">
        <f>C21+P21</f>
        <v>0</v>
      </c>
    </row>
    <row r="22" spans="1:18" x14ac:dyDescent="0.35">
      <c r="A22" s="45">
        <v>10</v>
      </c>
      <c r="B22" s="45" t="s">
        <v>54</v>
      </c>
      <c r="C22" s="68">
        <f t="shared" si="2"/>
        <v>0</v>
      </c>
      <c r="D22" s="86">
        <v>0</v>
      </c>
      <c r="E22" s="59">
        <f>ROUND(C22*-D22,0)</f>
        <v>0</v>
      </c>
      <c r="F22" s="87">
        <f>C22+E22</f>
        <v>0</v>
      </c>
      <c r="G22" s="87">
        <f t="shared" si="3"/>
        <v>0</v>
      </c>
      <c r="H22" s="88">
        <f t="shared" si="4"/>
        <v>0</v>
      </c>
      <c r="I22" s="45"/>
      <c r="J22" s="45">
        <v>7</v>
      </c>
      <c r="K22" s="89">
        <f>IFERROR(VLOOKUP(J22,'Tax Rates'!$A$1:$AA$12,$K$18+1,FALSE),0)</f>
        <v>0.24490000000000001</v>
      </c>
      <c r="L22" s="90">
        <f>+'Sch II 2023 Yr 1'!P22</f>
        <v>0</v>
      </c>
      <c r="M22" s="87">
        <f t="shared" ref="M22:M24" si="7">E22</f>
        <v>0</v>
      </c>
      <c r="N22" s="87">
        <f t="shared" si="5"/>
        <v>0</v>
      </c>
      <c r="O22" s="59">
        <f>ROUND(K22*-H22,0)</f>
        <v>0</v>
      </c>
      <c r="P22" s="91">
        <f t="shared" si="6"/>
        <v>0</v>
      </c>
      <c r="Q22" s="45"/>
      <c r="R22" s="87">
        <f>C22+P22</f>
        <v>0</v>
      </c>
    </row>
    <row r="23" spans="1:18" x14ac:dyDescent="0.35">
      <c r="A23" s="45">
        <v>11</v>
      </c>
      <c r="B23" s="45" t="s">
        <v>55</v>
      </c>
      <c r="C23" s="68">
        <f t="shared" si="2"/>
        <v>0</v>
      </c>
      <c r="D23" s="86">
        <v>0</v>
      </c>
      <c r="E23" s="59">
        <f>ROUND(C23*-D23,0)</f>
        <v>0</v>
      </c>
      <c r="F23" s="87">
        <f>C23+E23</f>
        <v>0</v>
      </c>
      <c r="G23" s="87">
        <f t="shared" si="3"/>
        <v>0</v>
      </c>
      <c r="H23" s="88">
        <f t="shared" si="4"/>
        <v>0</v>
      </c>
      <c r="I23" s="45"/>
      <c r="J23" s="45">
        <v>15</v>
      </c>
      <c r="K23" s="89">
        <f>IFERROR(VLOOKUP(J23,'Tax Rates'!$A$1:$AA$12,$K$18+1,FALSE),0)</f>
        <v>9.5000000000000001E-2</v>
      </c>
      <c r="L23" s="90">
        <f>+'Sch II 2023 Yr 1'!P23</f>
        <v>0</v>
      </c>
      <c r="M23" s="87">
        <f t="shared" si="7"/>
        <v>0</v>
      </c>
      <c r="N23" s="87">
        <f t="shared" si="5"/>
        <v>0</v>
      </c>
      <c r="O23" s="59">
        <f>ROUND(K23*-H23,0)</f>
        <v>0</v>
      </c>
      <c r="P23" s="91">
        <f t="shared" si="6"/>
        <v>0</v>
      </c>
      <c r="Q23" s="45"/>
      <c r="R23" s="87">
        <f>C23+P23</f>
        <v>0</v>
      </c>
    </row>
    <row r="24" spans="1:18" x14ac:dyDescent="0.35">
      <c r="A24" s="45">
        <v>12</v>
      </c>
      <c r="B24" s="45" t="s">
        <v>56</v>
      </c>
      <c r="C24" s="61">
        <f t="shared" si="2"/>
        <v>340000</v>
      </c>
      <c r="D24" s="92" t="s">
        <v>69</v>
      </c>
      <c r="E24" s="61">
        <v>0</v>
      </c>
      <c r="F24" s="93">
        <v>0</v>
      </c>
      <c r="G24" s="93">
        <f t="shared" si="3"/>
        <v>0</v>
      </c>
      <c r="H24" s="94">
        <f t="shared" si="4"/>
        <v>0</v>
      </c>
      <c r="I24" s="45"/>
      <c r="J24" s="35" t="s">
        <v>69</v>
      </c>
      <c r="K24" s="95" t="s">
        <v>69</v>
      </c>
      <c r="L24" s="96">
        <f>+'Sch II 2023 Yr 1'!P24</f>
        <v>0</v>
      </c>
      <c r="M24" s="93">
        <f t="shared" si="7"/>
        <v>0</v>
      </c>
      <c r="N24" s="97">
        <f t="shared" si="5"/>
        <v>0</v>
      </c>
      <c r="O24" s="61">
        <v>0</v>
      </c>
      <c r="P24" s="98">
        <f t="shared" si="6"/>
        <v>0</v>
      </c>
      <c r="Q24" s="45"/>
      <c r="R24" s="99" t="s">
        <v>69</v>
      </c>
    </row>
    <row r="25" spans="1:18" x14ac:dyDescent="0.35">
      <c r="A25" s="45"/>
      <c r="B25" s="45"/>
      <c r="C25" s="59">
        <f>SUM(C18:C24)</f>
        <v>8456788.5700000003</v>
      </c>
      <c r="D25" s="45"/>
      <c r="E25" s="59">
        <f>SUM(E19:E24)</f>
        <v>-7774422</v>
      </c>
      <c r="F25" s="59">
        <f>SUM(F19:F24)</f>
        <v>342366.56999999972</v>
      </c>
      <c r="G25" s="59">
        <f>SUM(G19:G24)</f>
        <v>0</v>
      </c>
      <c r="H25" s="91">
        <f>SUM(H19:H24)</f>
        <v>342366.56999999972</v>
      </c>
      <c r="I25" s="45"/>
      <c r="J25" s="45"/>
      <c r="K25" s="45"/>
      <c r="L25" s="91">
        <f>SUM(L19:L24)</f>
        <v>-7791540</v>
      </c>
      <c r="M25" s="59">
        <f>SUM(M19:M24)</f>
        <v>0</v>
      </c>
      <c r="N25" s="59">
        <f>SUM(N19:N24)</f>
        <v>0</v>
      </c>
      <c r="O25" s="59">
        <f>SUM(O19:O24)</f>
        <v>-32525</v>
      </c>
      <c r="P25" s="91">
        <f>SUM(P19:P24)</f>
        <v>-7824065</v>
      </c>
      <c r="Q25" s="45"/>
      <c r="R25" s="87">
        <f>SUM(R19:R24)</f>
        <v>292723.56999999972</v>
      </c>
    </row>
    <row r="26" spans="1:18" x14ac:dyDescent="0.35">
      <c r="A26" s="45"/>
      <c r="B26" s="45"/>
      <c r="C26" s="59"/>
      <c r="D26" s="45"/>
      <c r="E26" s="59"/>
      <c r="F26" s="59"/>
      <c r="G26" s="59"/>
      <c r="H26" s="91"/>
      <c r="I26" s="45"/>
      <c r="J26" s="91"/>
      <c r="K26" s="59"/>
      <c r="L26" s="59"/>
      <c r="M26" s="59"/>
      <c r="N26" s="91"/>
      <c r="O26" s="45"/>
      <c r="P26" s="45"/>
      <c r="Q26" s="45"/>
      <c r="R26" s="45"/>
    </row>
    <row r="27" spans="1:18" x14ac:dyDescent="0.3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</row>
    <row r="28" spans="1:18" x14ac:dyDescent="0.35">
      <c r="A28" s="45"/>
      <c r="B28" s="45"/>
      <c r="C28" s="45"/>
      <c r="D28" s="45"/>
      <c r="E28" s="59"/>
      <c r="F28" s="74" t="s">
        <v>70</v>
      </c>
      <c r="G28" s="100"/>
      <c r="H28" s="101"/>
      <c r="I28" s="45"/>
      <c r="J28" s="45"/>
      <c r="K28" s="45"/>
      <c r="L28" s="45"/>
      <c r="M28" s="45"/>
      <c r="N28" s="45"/>
      <c r="O28" s="45"/>
      <c r="P28" s="45"/>
      <c r="Q28" s="45"/>
      <c r="R28" s="45"/>
    </row>
    <row r="29" spans="1:18" x14ac:dyDescent="0.35">
      <c r="A29" s="45"/>
      <c r="B29" s="45"/>
      <c r="C29" s="45"/>
      <c r="D29" s="245" t="s">
        <v>71</v>
      </c>
      <c r="E29" s="245"/>
      <c r="F29" s="74" t="s">
        <v>72</v>
      </c>
      <c r="G29" s="74" t="s">
        <v>73</v>
      </c>
      <c r="H29" s="74" t="s">
        <v>74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</row>
    <row r="30" spans="1:18" x14ac:dyDescent="0.35">
      <c r="A30" s="45"/>
      <c r="B30" s="45"/>
      <c r="C30" s="45"/>
      <c r="D30" s="76" t="s">
        <v>39</v>
      </c>
      <c r="E30" s="76" t="s">
        <v>61</v>
      </c>
      <c r="F30" s="76" t="s">
        <v>75</v>
      </c>
      <c r="G30" s="76" t="s">
        <v>49</v>
      </c>
      <c r="H30" s="76" t="s">
        <v>76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</row>
    <row r="31" spans="1:18" x14ac:dyDescent="0.35">
      <c r="A31" s="45">
        <v>13</v>
      </c>
      <c r="B31" s="45" t="s">
        <v>51</v>
      </c>
      <c r="C31" s="45"/>
      <c r="D31" s="87">
        <f t="shared" ref="D31:D36" si="8">J6</f>
        <v>6509611.8899999997</v>
      </c>
      <c r="E31" s="87">
        <f t="shared" ref="E31:E36" si="9">R19</f>
        <v>583.88999999966472</v>
      </c>
      <c r="F31" s="87">
        <f>E31-D31</f>
        <v>-6509028</v>
      </c>
      <c r="G31" s="102">
        <v>0.2495</v>
      </c>
      <c r="H31" s="87">
        <f>ROUND(F31*G31,0)</f>
        <v>-1624002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</row>
    <row r="32" spans="1:18" x14ac:dyDescent="0.35">
      <c r="A32" s="45">
        <v>14</v>
      </c>
      <c r="B32" s="45" t="s">
        <v>52</v>
      </c>
      <c r="C32" s="45"/>
      <c r="D32" s="87">
        <f t="shared" si="8"/>
        <v>326852.68000000005</v>
      </c>
      <c r="E32" s="87">
        <f t="shared" si="9"/>
        <v>292139.68000000005</v>
      </c>
      <c r="F32" s="87">
        <f>E32-D32</f>
        <v>-34713</v>
      </c>
      <c r="G32" s="101">
        <f>G31</f>
        <v>0.2495</v>
      </c>
      <c r="H32" s="87">
        <f t="shared" ref="H32:H36" si="10">ROUND(F32*G32,0)</f>
        <v>-8661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</row>
    <row r="33" spans="1:18" x14ac:dyDescent="0.35">
      <c r="A33" s="45">
        <v>15</v>
      </c>
      <c r="B33" s="45" t="s">
        <v>53</v>
      </c>
      <c r="C33" s="45"/>
      <c r="D33" s="87">
        <f t="shared" si="8"/>
        <v>903918</v>
      </c>
      <c r="E33" s="87">
        <f t="shared" si="9"/>
        <v>0</v>
      </c>
      <c r="F33" s="87">
        <f>E33-D33</f>
        <v>-903918</v>
      </c>
      <c r="G33" s="101">
        <f>G31</f>
        <v>0.2495</v>
      </c>
      <c r="H33" s="87">
        <f t="shared" si="10"/>
        <v>-225528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</row>
    <row r="34" spans="1:18" x14ac:dyDescent="0.35">
      <c r="A34" s="45">
        <v>16</v>
      </c>
      <c r="B34" s="45" t="s">
        <v>54</v>
      </c>
      <c r="C34" s="45"/>
      <c r="D34" s="87">
        <f t="shared" si="8"/>
        <v>0</v>
      </c>
      <c r="E34" s="87">
        <f t="shared" si="9"/>
        <v>0</v>
      </c>
      <c r="F34" s="87">
        <f>E34-D34</f>
        <v>0</v>
      </c>
      <c r="G34" s="101">
        <f>G31</f>
        <v>0.2495</v>
      </c>
      <c r="H34" s="87">
        <f t="shared" si="10"/>
        <v>0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</row>
    <row r="35" spans="1:18" x14ac:dyDescent="0.35">
      <c r="A35" s="45">
        <v>17</v>
      </c>
      <c r="B35" s="45" t="s">
        <v>55</v>
      </c>
      <c r="C35" s="45"/>
      <c r="D35" s="87">
        <f t="shared" si="8"/>
        <v>0</v>
      </c>
      <c r="E35" s="87">
        <f t="shared" si="9"/>
        <v>0</v>
      </c>
      <c r="F35" s="87">
        <f>E35-D35</f>
        <v>0</v>
      </c>
      <c r="G35" s="101">
        <f>G31</f>
        <v>0.2495</v>
      </c>
      <c r="H35" s="87">
        <f t="shared" si="10"/>
        <v>0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</row>
    <row r="36" spans="1:18" x14ac:dyDescent="0.35">
      <c r="A36" s="45">
        <v>18</v>
      </c>
      <c r="B36" s="45" t="s">
        <v>56</v>
      </c>
      <c r="C36" s="45"/>
      <c r="D36" s="93">
        <f t="shared" si="8"/>
        <v>332901</v>
      </c>
      <c r="E36" s="99" t="str">
        <f t="shared" si="9"/>
        <v>NA</v>
      </c>
      <c r="F36" s="93">
        <f>-D36</f>
        <v>-332901</v>
      </c>
      <c r="G36" s="103">
        <f>G31</f>
        <v>0.2495</v>
      </c>
      <c r="H36" s="93">
        <f t="shared" si="10"/>
        <v>-83059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</row>
    <row r="37" spans="1:18" x14ac:dyDescent="0.35">
      <c r="A37" s="45"/>
      <c r="B37" s="45"/>
      <c r="C37" s="45"/>
      <c r="D37" s="87">
        <f>SUM(D31:D36)</f>
        <v>8073283.5699999994</v>
      </c>
      <c r="E37" s="87">
        <f>SUM(E31:E36)</f>
        <v>292723.56999999972</v>
      </c>
      <c r="F37" s="87">
        <f>SUM(F31:F36)</f>
        <v>-7780560</v>
      </c>
      <c r="G37" s="45"/>
      <c r="H37" s="87">
        <f>SUM(H31:H36)</f>
        <v>-1941250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</row>
    <row r="38" spans="1:18" x14ac:dyDescent="0.35">
      <c r="F38" s="236">
        <f>+F37-'Sch II 2023 Yr 1'!F37</f>
        <v>223145</v>
      </c>
      <c r="G38" s="237">
        <f>G34</f>
        <v>0.2495</v>
      </c>
      <c r="H38" s="238">
        <f>F38*G38</f>
        <v>55674.677499999998</v>
      </c>
    </row>
    <row r="39" spans="1:18" x14ac:dyDescent="0.35">
      <c r="A39" s="104" t="s">
        <v>38</v>
      </c>
      <c r="B39" s="45" t="s">
        <v>77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</row>
    <row r="40" spans="1:18" x14ac:dyDescent="0.35">
      <c r="A40" s="104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</row>
  </sheetData>
  <mergeCells count="3">
    <mergeCell ref="F2:H2"/>
    <mergeCell ref="L16:P16"/>
    <mergeCell ref="D29:E29"/>
  </mergeCells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  <pageSetUpPr fitToPage="1"/>
  </sheetPr>
  <dimension ref="A1:R41"/>
  <sheetViews>
    <sheetView zoomScaleNormal="100" workbookViewId="0">
      <selection activeCell="H12" sqref="H12"/>
    </sheetView>
  </sheetViews>
  <sheetFormatPr defaultRowHeight="14.5" x14ac:dyDescent="0.35"/>
  <cols>
    <col min="1" max="1" width="14.453125" customWidth="1"/>
    <col min="2" max="2" width="18.54296875" bestFit="1" customWidth="1"/>
    <col min="3" max="4" width="12.7265625" customWidth="1"/>
    <col min="5" max="5" width="11.26953125" bestFit="1" customWidth="1"/>
    <col min="6" max="6" width="12.7265625" customWidth="1"/>
    <col min="7" max="7" width="12.453125" bestFit="1" customWidth="1"/>
    <col min="8" max="8" width="18.54296875" bestFit="1" customWidth="1"/>
    <col min="9" max="9" width="2.7265625" customWidth="1"/>
    <col min="10" max="10" width="10.7265625" customWidth="1"/>
    <col min="11" max="11" width="8.1796875" bestFit="1" customWidth="1"/>
    <col min="12" max="12" width="9.81640625" bestFit="1" customWidth="1"/>
    <col min="13" max="14" width="11.26953125" bestFit="1" customWidth="1"/>
    <col min="15" max="15" width="8.453125" bestFit="1" customWidth="1"/>
    <col min="16" max="16" width="11.26953125" bestFit="1" customWidth="1"/>
    <col min="17" max="17" width="2.7265625" customWidth="1"/>
    <col min="18" max="18" width="13.7265625" bestFit="1" customWidth="1"/>
  </cols>
  <sheetData>
    <row r="1" spans="1:18" x14ac:dyDescent="0.35">
      <c r="A1" s="19" t="s">
        <v>34</v>
      </c>
      <c r="B1" s="11">
        <v>2024</v>
      </c>
    </row>
    <row r="2" spans="1:18" x14ac:dyDescent="0.35">
      <c r="A2" s="19" t="s">
        <v>35</v>
      </c>
      <c r="D2" s="14"/>
      <c r="F2" s="244" t="s">
        <v>36</v>
      </c>
      <c r="G2" s="244"/>
      <c r="H2" s="244"/>
    </row>
    <row r="3" spans="1:18" x14ac:dyDescent="0.35">
      <c r="D3" s="15" t="s">
        <v>37</v>
      </c>
      <c r="G3" s="14" t="s">
        <v>38</v>
      </c>
      <c r="J3" s="15" t="s">
        <v>39</v>
      </c>
    </row>
    <row r="4" spans="1:18" x14ac:dyDescent="0.35">
      <c r="C4" s="15">
        <v>2024</v>
      </c>
      <c r="D4" s="15" t="s">
        <v>40</v>
      </c>
      <c r="F4" s="15"/>
      <c r="G4" s="15" t="s">
        <v>41</v>
      </c>
      <c r="H4" s="15"/>
      <c r="J4" s="15" t="s">
        <v>42</v>
      </c>
      <c r="O4" s="15" t="s">
        <v>43</v>
      </c>
      <c r="P4" s="15" t="s">
        <v>43</v>
      </c>
    </row>
    <row r="5" spans="1:18" x14ac:dyDescent="0.35">
      <c r="C5" s="141" t="s">
        <v>44</v>
      </c>
      <c r="D5" s="12">
        <v>1</v>
      </c>
      <c r="F5" s="141" t="s">
        <v>45</v>
      </c>
      <c r="G5" s="141" t="s">
        <v>46</v>
      </c>
      <c r="H5" s="141" t="s">
        <v>47</v>
      </c>
      <c r="J5" s="141" t="s">
        <v>48</v>
      </c>
      <c r="O5" s="141" t="s">
        <v>49</v>
      </c>
      <c r="P5" s="141" t="s">
        <v>50</v>
      </c>
    </row>
    <row r="6" spans="1:18" x14ac:dyDescent="0.35">
      <c r="A6">
        <v>1</v>
      </c>
      <c r="B6" t="s">
        <v>51</v>
      </c>
      <c r="C6" s="1">
        <f>'Schedule IV 2024'!H56*0.5</f>
        <v>3062897.5</v>
      </c>
      <c r="D6" s="158">
        <v>3.1E-2</v>
      </c>
      <c r="F6" s="1">
        <v>0</v>
      </c>
      <c r="G6" s="17">
        <f>ROUND(IF(D$5=1,-0.5*D6*C6,-D6*C6),0)</f>
        <v>-47475</v>
      </c>
      <c r="H6" s="17">
        <f t="shared" ref="H6:H11" si="0">SUM(F6:G6)</f>
        <v>-47475</v>
      </c>
      <c r="J6" s="5">
        <f t="shared" ref="J6:J11" si="1">C6+H6</f>
        <v>3015422.5</v>
      </c>
      <c r="O6" s="13">
        <v>1E-4</v>
      </c>
      <c r="P6" s="16">
        <f>ROUND(IF(D$5=1,-0.5*O6*C6,-O6*C6),0)</f>
        <v>-153</v>
      </c>
    </row>
    <row r="7" spans="1:18" x14ac:dyDescent="0.35">
      <c r="A7">
        <v>2</v>
      </c>
      <c r="B7" t="s">
        <v>52</v>
      </c>
      <c r="C7" s="1">
        <f>'Schedule IV 2024'!I56</f>
        <v>0</v>
      </c>
      <c r="D7" s="158">
        <v>2.9000000000000001E-2</v>
      </c>
      <c r="F7" s="1">
        <v>0</v>
      </c>
      <c r="G7" s="17">
        <f>ROUND(IF(D$5=1,-0.5*D7*C7,-D7*C7),0)</f>
        <v>0</v>
      </c>
      <c r="H7" s="17">
        <f t="shared" si="0"/>
        <v>0</v>
      </c>
      <c r="J7" s="5">
        <f t="shared" si="1"/>
        <v>0</v>
      </c>
      <c r="O7" s="13">
        <v>2.0000000000000001E-4</v>
      </c>
      <c r="P7" s="5">
        <f>ROUND(IF(D$5=1,-0.5*O7*C7,-O7*C7),0)</f>
        <v>0</v>
      </c>
    </row>
    <row r="8" spans="1:18" x14ac:dyDescent="0.35">
      <c r="A8">
        <v>3</v>
      </c>
      <c r="B8" t="s">
        <v>53</v>
      </c>
      <c r="C8" s="1">
        <f>'Schedule IV 2024'!J56*0.5</f>
        <v>327750</v>
      </c>
      <c r="D8" s="158">
        <v>3.1E-2</v>
      </c>
      <c r="F8" s="1">
        <v>0</v>
      </c>
      <c r="G8" s="17">
        <f>ROUND(IF(D$5=1,-0.5*D8*C8,-D8*C8),0)</f>
        <v>-5080</v>
      </c>
      <c r="H8" s="17">
        <f t="shared" si="0"/>
        <v>-5080</v>
      </c>
      <c r="J8" s="5">
        <f t="shared" si="1"/>
        <v>322670</v>
      </c>
      <c r="O8" s="13">
        <v>4.1999999999999997E-3</v>
      </c>
      <c r="P8" s="5">
        <f>ROUND(IF(D$5=1,-0.5*O8*C8,-O8*C8),0)</f>
        <v>-688</v>
      </c>
    </row>
    <row r="9" spans="1:18" x14ac:dyDescent="0.35">
      <c r="A9">
        <v>4</v>
      </c>
      <c r="B9" t="s">
        <v>54</v>
      </c>
      <c r="C9" s="1"/>
      <c r="D9" s="158">
        <v>2.2499999999999999E-2</v>
      </c>
      <c r="F9" s="1">
        <v>0</v>
      </c>
      <c r="G9" s="17">
        <f>ROUND(IF(D$5=1,-0.5*D9*C9,-D9*C9),0)</f>
        <v>0</v>
      </c>
      <c r="H9" s="17">
        <f t="shared" si="0"/>
        <v>0</v>
      </c>
      <c r="J9" s="5">
        <f t="shared" si="1"/>
        <v>0</v>
      </c>
      <c r="O9" s="13">
        <v>0</v>
      </c>
      <c r="P9" s="5">
        <f>IF(D$5=1,-0.5*O9*C9,-O9*C9)</f>
        <v>0</v>
      </c>
    </row>
    <row r="10" spans="1:18" x14ac:dyDescent="0.35">
      <c r="A10">
        <v>5</v>
      </c>
      <c r="B10" t="s">
        <v>55</v>
      </c>
      <c r="C10" s="1"/>
      <c r="D10" s="158">
        <v>2.1000000000000001E-2</v>
      </c>
      <c r="F10" s="1">
        <v>0</v>
      </c>
      <c r="G10" s="17">
        <f>ROUND(IF(D$5=1,-0.5*D10*C10,-D10*C10),0)</f>
        <v>0</v>
      </c>
      <c r="H10" s="17">
        <f t="shared" si="0"/>
        <v>0</v>
      </c>
      <c r="J10" s="5">
        <f t="shared" si="1"/>
        <v>0</v>
      </c>
      <c r="O10" s="13">
        <v>0</v>
      </c>
      <c r="P10" s="5">
        <f>IF(D$5=1,-0.5*O10*C10,-O10*C10)</f>
        <v>0</v>
      </c>
    </row>
    <row r="11" spans="1:18" x14ac:dyDescent="0.35">
      <c r="A11">
        <v>6</v>
      </c>
      <c r="B11" t="s">
        <v>56</v>
      </c>
      <c r="C11" s="2">
        <f>'Schedule IV 2024'!G56*0.5</f>
        <v>170000</v>
      </c>
      <c r="D11" s="4" t="s">
        <v>57</v>
      </c>
      <c r="F11" s="2">
        <v>0</v>
      </c>
      <c r="G11" s="18">
        <f>P12</f>
        <v>-841</v>
      </c>
      <c r="H11" s="18">
        <f t="shared" si="0"/>
        <v>-841</v>
      </c>
      <c r="J11" s="6">
        <f t="shared" si="1"/>
        <v>169159</v>
      </c>
      <c r="O11" s="20">
        <v>0</v>
      </c>
      <c r="P11" s="6">
        <f>IF(D$5=1,-0.5*O11*C11,-O11*C11)</f>
        <v>0</v>
      </c>
    </row>
    <row r="12" spans="1:18" x14ac:dyDescent="0.35">
      <c r="C12" s="17">
        <f>SUM(C6:C11)</f>
        <v>3560647.5</v>
      </c>
      <c r="D12" s="17"/>
      <c r="F12" s="1">
        <f>SUM(F5:F11)</f>
        <v>0</v>
      </c>
      <c r="G12" s="17">
        <f>SUM(G5:G11)</f>
        <v>-53396</v>
      </c>
      <c r="H12" s="17">
        <f>SUM(H5:H11)</f>
        <v>-53396</v>
      </c>
      <c r="J12" s="5">
        <f>SUM(J6:J11)</f>
        <v>3507251.5</v>
      </c>
      <c r="O12" s="5"/>
      <c r="P12" s="16">
        <f>SUM(P5:P11)</f>
        <v>-841</v>
      </c>
    </row>
    <row r="13" spans="1:18" x14ac:dyDescent="0.35">
      <c r="C13" s="17"/>
      <c r="D13" s="17"/>
      <c r="E13" s="17"/>
      <c r="F13" s="17"/>
      <c r="M13" s="15"/>
    </row>
    <row r="14" spans="1:18" x14ac:dyDescent="0.35">
      <c r="M14" s="15"/>
    </row>
    <row r="15" spans="1:18" x14ac:dyDescent="0.35">
      <c r="D15" s="15"/>
    </row>
    <row r="16" spans="1:18" x14ac:dyDescent="0.35">
      <c r="A16" s="45"/>
      <c r="B16" s="45"/>
      <c r="C16" s="45"/>
      <c r="D16" s="74" t="s">
        <v>58</v>
      </c>
      <c r="E16" s="45"/>
      <c r="F16" s="45"/>
      <c r="G16" s="84">
        <v>0</v>
      </c>
      <c r="H16" s="45"/>
      <c r="I16" s="45"/>
      <c r="J16" s="85"/>
      <c r="K16" s="74" t="s">
        <v>59</v>
      </c>
      <c r="L16" s="245" t="s">
        <v>60</v>
      </c>
      <c r="M16" s="245"/>
      <c r="N16" s="245"/>
      <c r="O16" s="245"/>
      <c r="P16" s="245"/>
      <c r="Q16" s="45"/>
      <c r="R16" s="74" t="s">
        <v>61</v>
      </c>
    </row>
    <row r="17" spans="1:18" x14ac:dyDescent="0.35">
      <c r="A17" s="45"/>
      <c r="B17" s="45"/>
      <c r="C17" s="74" t="s">
        <v>39</v>
      </c>
      <c r="D17" s="74" t="s">
        <v>46</v>
      </c>
      <c r="E17" s="74" t="s">
        <v>61</v>
      </c>
      <c r="F17" s="74" t="s">
        <v>61</v>
      </c>
      <c r="G17" s="74" t="s">
        <v>62</v>
      </c>
      <c r="H17" s="74" t="s">
        <v>63</v>
      </c>
      <c r="I17" s="45"/>
      <c r="J17" s="74"/>
      <c r="K17" s="74" t="s">
        <v>64</v>
      </c>
      <c r="L17" s="74"/>
      <c r="M17" s="74" t="s">
        <v>61</v>
      </c>
      <c r="N17" s="74" t="s">
        <v>62</v>
      </c>
      <c r="O17" s="74" t="s">
        <v>59</v>
      </c>
      <c r="P17" s="74"/>
      <c r="Q17" s="45"/>
      <c r="R17" s="74" t="s">
        <v>42</v>
      </c>
    </row>
    <row r="18" spans="1:18" x14ac:dyDescent="0.35">
      <c r="A18" s="45"/>
      <c r="B18" s="45"/>
      <c r="C18" s="76" t="s">
        <v>44</v>
      </c>
      <c r="D18" s="76" t="s">
        <v>65</v>
      </c>
      <c r="E18" s="76" t="s">
        <v>46</v>
      </c>
      <c r="F18" s="76" t="s">
        <v>66</v>
      </c>
      <c r="G18" s="76" t="s">
        <v>41</v>
      </c>
      <c r="H18" s="76" t="s">
        <v>67</v>
      </c>
      <c r="I18" s="45"/>
      <c r="J18" s="76" t="s">
        <v>68</v>
      </c>
      <c r="K18" s="76">
        <f>D5</f>
        <v>1</v>
      </c>
      <c r="L18" s="76" t="s">
        <v>45</v>
      </c>
      <c r="M18" s="76" t="s">
        <v>46</v>
      </c>
      <c r="N18" s="76" t="s">
        <v>50</v>
      </c>
      <c r="O18" s="76" t="s">
        <v>50</v>
      </c>
      <c r="P18" s="76" t="s">
        <v>47</v>
      </c>
      <c r="Q18" s="45"/>
      <c r="R18" s="76" t="s">
        <v>48</v>
      </c>
    </row>
    <row r="19" spans="1:18" x14ac:dyDescent="0.35">
      <c r="A19" s="45">
        <v>7</v>
      </c>
      <c r="B19" s="45" t="s">
        <v>51</v>
      </c>
      <c r="C19" s="59">
        <f t="shared" ref="C19:C24" si="2">C6</f>
        <v>3062897.5</v>
      </c>
      <c r="D19" s="203">
        <v>1</v>
      </c>
      <c r="E19" s="59">
        <f>ROUND(C19*-D19,0)</f>
        <v>-3062898</v>
      </c>
      <c r="F19" s="87">
        <f>C19+E19</f>
        <v>-0.5</v>
      </c>
      <c r="G19" s="87">
        <f t="shared" ref="G19:G24" si="3">ROUND(F19*-$G$16,0)</f>
        <v>0</v>
      </c>
      <c r="H19" s="88">
        <f t="shared" ref="H19:H24" si="4">F19+G19</f>
        <v>-0.5</v>
      </c>
      <c r="I19" s="45"/>
      <c r="J19" s="45">
        <v>15</v>
      </c>
      <c r="K19" s="89">
        <f>IFERROR(VLOOKUP(J19,'Tax Rates'!$A$1:$AA$12,$K$18+1,FALSE),0)</f>
        <v>0.05</v>
      </c>
      <c r="L19" s="90">
        <v>0</v>
      </c>
      <c r="M19" s="87">
        <f t="shared" ref="M19:M24" si="5">E19</f>
        <v>-3062898</v>
      </c>
      <c r="N19" s="87">
        <f t="shared" ref="N19:N24" si="6">G19</f>
        <v>0</v>
      </c>
      <c r="O19" s="59">
        <f>ROUND(K19*-H19,0)</f>
        <v>0</v>
      </c>
      <c r="P19" s="91">
        <f t="shared" ref="P19:P24" si="7">SUM(L19:O19)</f>
        <v>-3062898</v>
      </c>
      <c r="Q19" s="45"/>
      <c r="R19" s="87">
        <f>C19+P19</f>
        <v>-0.5</v>
      </c>
    </row>
    <row r="20" spans="1:18" x14ac:dyDescent="0.35">
      <c r="A20" s="45">
        <v>8</v>
      </c>
      <c r="B20" s="45" t="s">
        <v>52</v>
      </c>
      <c r="C20" s="68">
        <f t="shared" si="2"/>
        <v>0</v>
      </c>
      <c r="D20" s="172">
        <v>0</v>
      </c>
      <c r="E20" s="59">
        <f>ROUND(C20*-D20,0)</f>
        <v>0</v>
      </c>
      <c r="F20" s="87">
        <f>C20+E20</f>
        <v>0</v>
      </c>
      <c r="G20" s="87">
        <f t="shared" si="3"/>
        <v>0</v>
      </c>
      <c r="H20" s="88">
        <f t="shared" si="4"/>
        <v>0</v>
      </c>
      <c r="I20" s="45"/>
      <c r="J20" s="45">
        <v>15</v>
      </c>
      <c r="K20" s="89">
        <f>IFERROR(VLOOKUP(J20,'Tax Rates'!$A$1:$AA$12,$K$18+1,FALSE),0)</f>
        <v>0.05</v>
      </c>
      <c r="L20" s="90">
        <v>0</v>
      </c>
      <c r="M20" s="87">
        <f t="shared" si="5"/>
        <v>0</v>
      </c>
      <c r="N20" s="87">
        <f t="shared" si="6"/>
        <v>0</v>
      </c>
      <c r="O20" s="59">
        <f>ROUND(K20*-H20,0)</f>
        <v>0</v>
      </c>
      <c r="P20" s="91">
        <f t="shared" si="7"/>
        <v>0</v>
      </c>
      <c r="Q20" s="45"/>
      <c r="R20" s="87">
        <f>C20+P20</f>
        <v>0</v>
      </c>
    </row>
    <row r="21" spans="1:18" x14ac:dyDescent="0.35">
      <c r="A21" s="45">
        <v>9</v>
      </c>
      <c r="B21" s="45" t="s">
        <v>53</v>
      </c>
      <c r="C21" s="68">
        <f t="shared" si="2"/>
        <v>327750</v>
      </c>
      <c r="D21" s="204">
        <v>1</v>
      </c>
      <c r="E21" s="59">
        <f>ROUND(C21*-D21,0)</f>
        <v>-327750</v>
      </c>
      <c r="F21" s="87">
        <f>C21+E21</f>
        <v>0</v>
      </c>
      <c r="G21" s="87">
        <f t="shared" si="3"/>
        <v>0</v>
      </c>
      <c r="H21" s="88">
        <f t="shared" si="4"/>
        <v>0</v>
      </c>
      <c r="I21" s="45"/>
      <c r="J21" s="45">
        <v>20</v>
      </c>
      <c r="K21" s="89">
        <f>IFERROR(VLOOKUP(J21,'Tax Rates'!$A$1:$AA$12,$K$18+1,FALSE),0)</f>
        <v>3.7499999999999999E-2</v>
      </c>
      <c r="L21" s="90">
        <v>0</v>
      </c>
      <c r="M21" s="87">
        <f t="shared" si="5"/>
        <v>-327750</v>
      </c>
      <c r="N21" s="87">
        <f t="shared" si="6"/>
        <v>0</v>
      </c>
      <c r="O21" s="59">
        <f>ROUND(K21*-H21,0)</f>
        <v>0</v>
      </c>
      <c r="P21" s="91">
        <f t="shared" si="7"/>
        <v>-327750</v>
      </c>
      <c r="Q21" s="45"/>
      <c r="R21" s="87">
        <f>C21+P21</f>
        <v>0</v>
      </c>
    </row>
    <row r="22" spans="1:18" x14ac:dyDescent="0.35">
      <c r="A22" s="45">
        <v>10</v>
      </c>
      <c r="B22" s="45" t="s">
        <v>54</v>
      </c>
      <c r="C22" s="68">
        <f t="shared" si="2"/>
        <v>0</v>
      </c>
      <c r="D22" s="86">
        <v>0</v>
      </c>
      <c r="E22" s="59">
        <f>ROUND(C22*-D22,0)</f>
        <v>0</v>
      </c>
      <c r="F22" s="87">
        <f>C22+E22</f>
        <v>0</v>
      </c>
      <c r="G22" s="87">
        <f t="shared" si="3"/>
        <v>0</v>
      </c>
      <c r="H22" s="88">
        <f t="shared" si="4"/>
        <v>0</v>
      </c>
      <c r="I22" s="45"/>
      <c r="J22" s="45">
        <v>7</v>
      </c>
      <c r="K22" s="89">
        <f>IFERROR(VLOOKUP(J22,'Tax Rates'!$A$1:$AA$12,$K$18+1,FALSE),0)</f>
        <v>0.14285999999999999</v>
      </c>
      <c r="L22" s="90">
        <v>0</v>
      </c>
      <c r="M22" s="87">
        <f t="shared" si="5"/>
        <v>0</v>
      </c>
      <c r="N22" s="87">
        <f t="shared" si="6"/>
        <v>0</v>
      </c>
      <c r="O22" s="59">
        <f>ROUND(K22*-H22,0)</f>
        <v>0</v>
      </c>
      <c r="P22" s="91">
        <f t="shared" si="7"/>
        <v>0</v>
      </c>
      <c r="Q22" s="45"/>
      <c r="R22" s="87">
        <f>C22+P22</f>
        <v>0</v>
      </c>
    </row>
    <row r="23" spans="1:18" x14ac:dyDescent="0.35">
      <c r="A23" s="45">
        <v>11</v>
      </c>
      <c r="B23" s="45" t="s">
        <v>55</v>
      </c>
      <c r="C23" s="68">
        <f t="shared" si="2"/>
        <v>0</v>
      </c>
      <c r="D23" s="86">
        <v>0</v>
      </c>
      <c r="E23" s="59">
        <f>ROUND(C23*-D23,0)</f>
        <v>0</v>
      </c>
      <c r="F23" s="87">
        <f>C23+E23</f>
        <v>0</v>
      </c>
      <c r="G23" s="87">
        <f t="shared" si="3"/>
        <v>0</v>
      </c>
      <c r="H23" s="88">
        <f t="shared" si="4"/>
        <v>0</v>
      </c>
      <c r="I23" s="45"/>
      <c r="J23" s="45">
        <v>15</v>
      </c>
      <c r="K23" s="89">
        <f>IFERROR(VLOOKUP(J23,'Tax Rates'!$A$1:$AA$12,$K$18+1,FALSE),0)</f>
        <v>0.05</v>
      </c>
      <c r="L23" s="90">
        <v>0</v>
      </c>
      <c r="M23" s="87">
        <f t="shared" si="5"/>
        <v>0</v>
      </c>
      <c r="N23" s="87">
        <f t="shared" si="6"/>
        <v>0</v>
      </c>
      <c r="O23" s="59">
        <f>ROUND(K23*-H23,0)</f>
        <v>0</v>
      </c>
      <c r="P23" s="91">
        <f t="shared" si="7"/>
        <v>0</v>
      </c>
      <c r="Q23" s="45"/>
      <c r="R23" s="87">
        <f>C23+P23</f>
        <v>0</v>
      </c>
    </row>
    <row r="24" spans="1:18" x14ac:dyDescent="0.35">
      <c r="A24" s="45">
        <v>12</v>
      </c>
      <c r="B24" s="45" t="s">
        <v>56</v>
      </c>
      <c r="C24" s="61">
        <f t="shared" si="2"/>
        <v>170000</v>
      </c>
      <c r="D24" s="92" t="s">
        <v>69</v>
      </c>
      <c r="E24" s="61">
        <v>0</v>
      </c>
      <c r="F24" s="93">
        <v>0</v>
      </c>
      <c r="G24" s="93">
        <f t="shared" si="3"/>
        <v>0</v>
      </c>
      <c r="H24" s="94">
        <f t="shared" si="4"/>
        <v>0</v>
      </c>
      <c r="I24" s="45"/>
      <c r="J24" s="35" t="s">
        <v>69</v>
      </c>
      <c r="K24" s="95" t="s">
        <v>69</v>
      </c>
      <c r="L24" s="96">
        <v>0</v>
      </c>
      <c r="M24" s="93">
        <f t="shared" si="5"/>
        <v>0</v>
      </c>
      <c r="N24" s="97">
        <f t="shared" si="6"/>
        <v>0</v>
      </c>
      <c r="O24" s="61">
        <v>0</v>
      </c>
      <c r="P24" s="98">
        <f t="shared" si="7"/>
        <v>0</v>
      </c>
      <c r="Q24" s="45"/>
      <c r="R24" s="99" t="s">
        <v>69</v>
      </c>
    </row>
    <row r="25" spans="1:18" x14ac:dyDescent="0.35">
      <c r="A25" s="45"/>
      <c r="B25" s="45"/>
      <c r="C25" s="59">
        <f>SUM(C18:C24)</f>
        <v>3560647.5</v>
      </c>
      <c r="D25" s="45"/>
      <c r="E25" s="59">
        <f>SUM(E19:E24)</f>
        <v>-3390648</v>
      </c>
      <c r="F25" s="59">
        <f>SUM(F19:F24)</f>
        <v>-0.5</v>
      </c>
      <c r="G25" s="59">
        <f>SUM(G19:G24)</f>
        <v>0</v>
      </c>
      <c r="H25" s="91">
        <f>SUM(H19:H24)</f>
        <v>-0.5</v>
      </c>
      <c r="I25" s="45"/>
      <c r="J25" s="45"/>
      <c r="K25" s="45"/>
      <c r="L25" s="91">
        <f>SUM(L19:L24)</f>
        <v>0</v>
      </c>
      <c r="M25" s="59">
        <f>SUM(M19:M24)</f>
        <v>-3390648</v>
      </c>
      <c r="N25" s="59">
        <f>SUM(N19:N24)</f>
        <v>0</v>
      </c>
      <c r="O25" s="59">
        <f>SUM(O19:O24)</f>
        <v>0</v>
      </c>
      <c r="P25" s="91">
        <f>SUM(P19:P24)</f>
        <v>-3390648</v>
      </c>
      <c r="Q25" s="45"/>
      <c r="R25" s="87">
        <f>SUM(R19:R24)</f>
        <v>-0.5</v>
      </c>
    </row>
    <row r="26" spans="1:18" x14ac:dyDescent="0.35">
      <c r="A26" s="45"/>
      <c r="B26" s="45"/>
      <c r="C26" s="59"/>
      <c r="D26" s="45"/>
      <c r="E26" s="59"/>
      <c r="F26" s="59"/>
      <c r="G26" s="59"/>
      <c r="H26" s="91"/>
      <c r="I26" s="45"/>
      <c r="J26" s="91"/>
      <c r="K26" s="59"/>
      <c r="L26" s="59"/>
      <c r="M26" s="59"/>
      <c r="N26" s="91"/>
      <c r="O26" s="45"/>
      <c r="P26" s="45"/>
      <c r="Q26" s="45"/>
      <c r="R26" s="45"/>
    </row>
    <row r="27" spans="1:18" x14ac:dyDescent="0.3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</row>
    <row r="28" spans="1:18" x14ac:dyDescent="0.35">
      <c r="A28" s="45"/>
      <c r="B28" s="45"/>
      <c r="C28" s="45"/>
      <c r="D28" s="45"/>
      <c r="E28" s="59"/>
      <c r="F28" s="74" t="s">
        <v>70</v>
      </c>
      <c r="G28" s="100"/>
      <c r="H28" s="101"/>
      <c r="I28" s="45"/>
      <c r="J28" s="45"/>
      <c r="K28" s="45"/>
      <c r="L28" s="45"/>
      <c r="M28" s="45"/>
      <c r="N28" s="45"/>
      <c r="O28" s="45"/>
      <c r="P28" s="45"/>
      <c r="Q28" s="45"/>
      <c r="R28" s="45"/>
    </row>
    <row r="29" spans="1:18" x14ac:dyDescent="0.35">
      <c r="A29" s="45"/>
      <c r="B29" s="45"/>
      <c r="C29" s="45"/>
      <c r="D29" s="245" t="s">
        <v>71</v>
      </c>
      <c r="E29" s="245"/>
      <c r="F29" s="74" t="s">
        <v>72</v>
      </c>
      <c r="G29" s="74" t="s">
        <v>73</v>
      </c>
      <c r="H29" s="74" t="s">
        <v>74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</row>
    <row r="30" spans="1:18" x14ac:dyDescent="0.35">
      <c r="A30" s="45"/>
      <c r="B30" s="45"/>
      <c r="C30" s="45"/>
      <c r="D30" s="76" t="s">
        <v>39</v>
      </c>
      <c r="E30" s="76" t="s">
        <v>61</v>
      </c>
      <c r="F30" s="76" t="s">
        <v>75</v>
      </c>
      <c r="G30" s="76" t="s">
        <v>49</v>
      </c>
      <c r="H30" s="76" t="s">
        <v>76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</row>
    <row r="31" spans="1:18" x14ac:dyDescent="0.35">
      <c r="A31" s="45">
        <v>13</v>
      </c>
      <c r="B31" s="45" t="s">
        <v>51</v>
      </c>
      <c r="C31" s="45"/>
      <c r="D31" s="87">
        <f t="shared" ref="D31:D36" si="8">J6</f>
        <v>3015422.5</v>
      </c>
      <c r="E31" s="87">
        <f t="shared" ref="E31:E36" si="9">R19</f>
        <v>-0.5</v>
      </c>
      <c r="F31" s="87">
        <f>E31-D31</f>
        <v>-3015423</v>
      </c>
      <c r="G31" s="102">
        <v>0.2495</v>
      </c>
      <c r="H31" s="87">
        <f>ROUND(F31*G31,0)</f>
        <v>-752348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</row>
    <row r="32" spans="1:18" x14ac:dyDescent="0.35">
      <c r="A32" s="45">
        <v>14</v>
      </c>
      <c r="B32" s="45" t="s">
        <v>52</v>
      </c>
      <c r="C32" s="45"/>
      <c r="D32" s="87">
        <f t="shared" si="8"/>
        <v>0</v>
      </c>
      <c r="E32" s="87">
        <f t="shared" si="9"/>
        <v>0</v>
      </c>
      <c r="F32" s="87">
        <f>E32-D32</f>
        <v>0</v>
      </c>
      <c r="G32" s="101">
        <f>G31</f>
        <v>0.2495</v>
      </c>
      <c r="H32" s="87">
        <f t="shared" ref="H32:H36" si="10">ROUND(F32*G32,0)</f>
        <v>0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</row>
    <row r="33" spans="1:18" x14ac:dyDescent="0.35">
      <c r="A33" s="45">
        <v>15</v>
      </c>
      <c r="B33" s="45" t="s">
        <v>53</v>
      </c>
      <c r="C33" s="45"/>
      <c r="D33" s="87">
        <f t="shared" si="8"/>
        <v>322670</v>
      </c>
      <c r="E33" s="87">
        <f t="shared" si="9"/>
        <v>0</v>
      </c>
      <c r="F33" s="87">
        <f>E33-D33</f>
        <v>-322670</v>
      </c>
      <c r="G33" s="101">
        <f>G31</f>
        <v>0.2495</v>
      </c>
      <c r="H33" s="87">
        <f t="shared" si="10"/>
        <v>-80506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</row>
    <row r="34" spans="1:18" x14ac:dyDescent="0.35">
      <c r="A34" s="45">
        <v>16</v>
      </c>
      <c r="B34" s="45" t="s">
        <v>54</v>
      </c>
      <c r="C34" s="45"/>
      <c r="D34" s="87">
        <f t="shared" si="8"/>
        <v>0</v>
      </c>
      <c r="E34" s="87">
        <f t="shared" si="9"/>
        <v>0</v>
      </c>
      <c r="F34" s="87">
        <f>E34-D34</f>
        <v>0</v>
      </c>
      <c r="G34" s="101">
        <f>G31</f>
        <v>0.2495</v>
      </c>
      <c r="H34" s="87">
        <f t="shared" si="10"/>
        <v>0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</row>
    <row r="35" spans="1:18" x14ac:dyDescent="0.35">
      <c r="A35" s="45">
        <v>17</v>
      </c>
      <c r="B35" s="45" t="s">
        <v>55</v>
      </c>
      <c r="C35" s="45"/>
      <c r="D35" s="87">
        <f t="shared" si="8"/>
        <v>0</v>
      </c>
      <c r="E35" s="87">
        <f t="shared" si="9"/>
        <v>0</v>
      </c>
      <c r="F35" s="87">
        <f>E35-D35</f>
        <v>0</v>
      </c>
      <c r="G35" s="101">
        <f>G31</f>
        <v>0.2495</v>
      </c>
      <c r="H35" s="87">
        <f t="shared" si="10"/>
        <v>0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</row>
    <row r="36" spans="1:18" x14ac:dyDescent="0.35">
      <c r="A36" s="45">
        <v>18</v>
      </c>
      <c r="B36" s="45" t="s">
        <v>56</v>
      </c>
      <c r="C36" s="45"/>
      <c r="D36" s="93">
        <f t="shared" si="8"/>
        <v>169159</v>
      </c>
      <c r="E36" s="99" t="str">
        <f t="shared" si="9"/>
        <v>NA</v>
      </c>
      <c r="F36" s="93">
        <f>-D36</f>
        <v>-169159</v>
      </c>
      <c r="G36" s="103">
        <f>G31</f>
        <v>0.2495</v>
      </c>
      <c r="H36" s="93">
        <f t="shared" si="10"/>
        <v>-42205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</row>
    <row r="37" spans="1:18" x14ac:dyDescent="0.35">
      <c r="A37" s="45"/>
      <c r="B37" s="45"/>
      <c r="C37" s="45"/>
      <c r="D37" s="87">
        <f>SUM(D31:D36)</f>
        <v>3507251.5</v>
      </c>
      <c r="E37" s="87">
        <f>SUM(E31:E36)</f>
        <v>-0.5</v>
      </c>
      <c r="F37" s="87">
        <f>SUM(F31:F36)</f>
        <v>-3507252</v>
      </c>
      <c r="G37" s="45"/>
      <c r="H37" s="239">
        <f>SUM(H31:H36)</f>
        <v>-875059</v>
      </c>
      <c r="I37" s="240"/>
      <c r="J37" s="242">
        <v>2024</v>
      </c>
      <c r="K37" s="240"/>
      <c r="L37" s="45"/>
      <c r="M37" s="45"/>
      <c r="N37" s="45"/>
      <c r="O37" s="45"/>
      <c r="P37" s="45"/>
      <c r="Q37" s="45"/>
      <c r="R37" s="45"/>
    </row>
    <row r="38" spans="1:18" x14ac:dyDescent="0.35">
      <c r="H38" s="239">
        <f>+'Sch II 2023'!H37</f>
        <v>-1941250</v>
      </c>
      <c r="I38" s="232"/>
      <c r="J38" s="243">
        <v>2023</v>
      </c>
      <c r="K38" s="232"/>
    </row>
    <row r="39" spans="1:18" x14ac:dyDescent="0.35">
      <c r="A39" s="104" t="s">
        <v>38</v>
      </c>
      <c r="B39" s="45" t="s">
        <v>77</v>
      </c>
      <c r="C39" s="45"/>
      <c r="D39" s="45"/>
      <c r="E39" s="45"/>
      <c r="F39" s="45"/>
      <c r="G39" s="45"/>
      <c r="H39" s="239">
        <f>SUM(H37:H38)</f>
        <v>-2816309</v>
      </c>
      <c r="I39" s="240"/>
      <c r="J39" s="240" t="s">
        <v>264</v>
      </c>
      <c r="K39" s="240"/>
      <c r="L39" s="45"/>
      <c r="M39" s="45"/>
      <c r="N39" s="45"/>
      <c r="O39" s="45"/>
      <c r="P39" s="45"/>
      <c r="Q39" s="45"/>
      <c r="R39" s="45"/>
    </row>
    <row r="40" spans="1:18" x14ac:dyDescent="0.35">
      <c r="A40" s="104"/>
      <c r="C40" s="45"/>
      <c r="D40" s="45"/>
      <c r="E40" s="45"/>
      <c r="F40" s="45"/>
      <c r="G40" s="45"/>
      <c r="H40" s="241">
        <f>+'Norm Adj'!N28</f>
        <v>-2816309.3224999998</v>
      </c>
      <c r="I40" s="240"/>
      <c r="J40" s="240" t="s">
        <v>265</v>
      </c>
      <c r="K40" s="240"/>
      <c r="L40" s="45"/>
      <c r="M40" s="45"/>
      <c r="N40" s="45"/>
      <c r="O40" s="45"/>
      <c r="P40" s="45"/>
      <c r="Q40" s="45"/>
      <c r="R40" s="45"/>
    </row>
    <row r="41" spans="1:18" x14ac:dyDescent="0.35">
      <c r="H41" s="238">
        <f>+H39-H40</f>
        <v>0.32249999977648258</v>
      </c>
      <c r="I41" s="232"/>
      <c r="J41" s="232" t="s">
        <v>266</v>
      </c>
      <c r="K41" s="232"/>
    </row>
  </sheetData>
  <mergeCells count="3">
    <mergeCell ref="F2:H2"/>
    <mergeCell ref="L16:P16"/>
    <mergeCell ref="D29:E29"/>
  </mergeCells>
  <pageMargins left="0.7" right="0.7" top="0.75" bottom="0.75" header="0.3" footer="0.3"/>
  <pageSetup scale="6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8"/>
  <sheetViews>
    <sheetView view="pageBreakPreview" zoomScaleNormal="80" zoomScaleSheetLayoutView="100" workbookViewId="0">
      <selection activeCell="E29" sqref="E29"/>
    </sheetView>
  </sheetViews>
  <sheetFormatPr defaultColWidth="9.1796875" defaultRowHeight="14.5" x14ac:dyDescent="0.35"/>
  <cols>
    <col min="1" max="1" width="4.7265625" style="45" customWidth="1"/>
    <col min="2" max="2" width="38.453125" style="45" customWidth="1"/>
    <col min="3" max="3" width="16" style="45" bestFit="1" customWidth="1"/>
    <col min="4" max="4" width="2.7265625" style="45" customWidth="1"/>
    <col min="5" max="5" width="12.54296875" style="45" customWidth="1"/>
    <col min="6" max="16384" width="9.1796875" style="45"/>
  </cols>
  <sheetData>
    <row r="1" spans="1:6" x14ac:dyDescent="0.35">
      <c r="A1" s="44" t="s">
        <v>0</v>
      </c>
      <c r="F1" s="106" t="s">
        <v>78</v>
      </c>
    </row>
    <row r="2" spans="1:6" x14ac:dyDescent="0.35">
      <c r="A2" s="44" t="s">
        <v>79</v>
      </c>
    </row>
    <row r="3" spans="1:6" x14ac:dyDescent="0.35">
      <c r="A3" s="107"/>
      <c r="B3" s="107"/>
      <c r="C3" s="107"/>
      <c r="D3" s="107"/>
      <c r="E3" s="107"/>
    </row>
    <row r="5" spans="1:6" x14ac:dyDescent="0.35">
      <c r="A5" s="44" t="s">
        <v>80</v>
      </c>
    </row>
    <row r="6" spans="1:6" x14ac:dyDescent="0.35">
      <c r="B6" s="44"/>
    </row>
    <row r="7" spans="1:6" x14ac:dyDescent="0.35">
      <c r="B7" s="44"/>
    </row>
    <row r="8" spans="1:6" x14ac:dyDescent="0.35">
      <c r="B8" s="45" t="s">
        <v>81</v>
      </c>
      <c r="C8" s="108">
        <f>-'Sch II 2023'!G12</f>
        <v>255670</v>
      </c>
    </row>
    <row r="9" spans="1:6" x14ac:dyDescent="0.35">
      <c r="B9" s="45" t="s">
        <v>82</v>
      </c>
      <c r="C9" s="108">
        <f>-'Sch II 2024'!G12</f>
        <v>53396</v>
      </c>
    </row>
    <row r="10" spans="1:6" x14ac:dyDescent="0.35">
      <c r="B10" s="44"/>
      <c r="C10" s="109">
        <f>SUM(C8:C9)</f>
        <v>309066</v>
      </c>
    </row>
    <row r="11" spans="1:6" x14ac:dyDescent="0.35">
      <c r="A11" s="107"/>
      <c r="B11" s="107"/>
      <c r="C11" s="107"/>
      <c r="D11" s="107"/>
      <c r="E11" s="107"/>
    </row>
    <row r="13" spans="1:6" x14ac:dyDescent="0.35">
      <c r="A13" s="44" t="s">
        <v>83</v>
      </c>
    </row>
    <row r="15" spans="1:6" x14ac:dyDescent="0.35">
      <c r="B15" s="246" t="s">
        <v>84</v>
      </c>
    </row>
    <row r="16" spans="1:6" x14ac:dyDescent="0.35">
      <c r="A16" s="106"/>
      <c r="B16" s="246"/>
      <c r="C16" s="108">
        <v>90819</v>
      </c>
    </row>
    <row r="17" spans="1:5" x14ac:dyDescent="0.35">
      <c r="C17" s="108"/>
    </row>
    <row r="18" spans="1:5" ht="30" customHeight="1" x14ac:dyDescent="0.35">
      <c r="B18" s="206" t="s">
        <v>85</v>
      </c>
      <c r="C18" s="61">
        <v>72476</v>
      </c>
    </row>
    <row r="19" spans="1:5" x14ac:dyDescent="0.35">
      <c r="C19" s="108"/>
    </row>
    <row r="20" spans="1:5" x14ac:dyDescent="0.35">
      <c r="B20" s="45" t="s">
        <v>86</v>
      </c>
      <c r="C20" s="108">
        <f>IF(C16&gt;C18,C18-C16,0)</f>
        <v>-18343</v>
      </c>
    </row>
    <row r="21" spans="1:5" x14ac:dyDescent="0.35">
      <c r="A21" s="107"/>
      <c r="B21" s="107"/>
      <c r="C21" s="107"/>
      <c r="D21" s="107"/>
      <c r="E21" s="107"/>
    </row>
    <row r="23" spans="1:5" x14ac:dyDescent="0.35">
      <c r="A23" s="44" t="s">
        <v>87</v>
      </c>
      <c r="C23" s="58"/>
      <c r="D23" s="58"/>
      <c r="E23" s="58"/>
    </row>
    <row r="24" spans="1:5" x14ac:dyDescent="0.35">
      <c r="A24" s="82" t="s">
        <v>38</v>
      </c>
      <c r="B24" s="153" t="s">
        <v>88</v>
      </c>
      <c r="C24" s="44"/>
      <c r="D24" s="44"/>
    </row>
    <row r="25" spans="1:5" x14ac:dyDescent="0.35">
      <c r="B25" s="60" t="s">
        <v>89</v>
      </c>
      <c r="C25" s="59">
        <v>178608968</v>
      </c>
    </row>
    <row r="27" spans="1:5" x14ac:dyDescent="0.35">
      <c r="B27" s="45" t="s">
        <v>90</v>
      </c>
      <c r="C27" s="59">
        <v>3100000</v>
      </c>
    </row>
    <row r="29" spans="1:5" x14ac:dyDescent="0.35">
      <c r="B29" s="45" t="s">
        <v>91</v>
      </c>
      <c r="C29" s="110">
        <f>C27/C25</f>
        <v>1.7356351333937498E-2</v>
      </c>
    </row>
    <row r="31" spans="1:5" x14ac:dyDescent="0.35">
      <c r="B31" s="45" t="s">
        <v>92</v>
      </c>
      <c r="C31" s="61">
        <f>SUM('Sch I Summary'!E8:F10)</f>
        <v>11580535.07</v>
      </c>
    </row>
    <row r="33" spans="1:5" x14ac:dyDescent="0.35">
      <c r="B33" s="45" t="s">
        <v>93</v>
      </c>
      <c r="C33" s="64">
        <f>C29*C31</f>
        <v>200995.83530990448</v>
      </c>
    </row>
    <row r="34" spans="1:5" x14ac:dyDescent="0.35">
      <c r="A34" s="107"/>
      <c r="B34" s="107"/>
      <c r="C34" s="107"/>
      <c r="D34" s="107"/>
      <c r="E34" s="107"/>
    </row>
    <row r="36" spans="1:5" x14ac:dyDescent="0.35">
      <c r="A36" s="44" t="s">
        <v>94</v>
      </c>
      <c r="B36" s="44"/>
      <c r="C36" s="72">
        <f>C33+C10+C20</f>
        <v>491718.83530990448</v>
      </c>
    </row>
    <row r="38" spans="1:5" x14ac:dyDescent="0.35">
      <c r="A38" s="82" t="s">
        <v>38</v>
      </c>
      <c r="B38" s="111" t="s">
        <v>95</v>
      </c>
    </row>
  </sheetData>
  <mergeCells count="1">
    <mergeCell ref="B15:B16"/>
  </mergeCells>
  <pageMargins left="0.7" right="0.7" top="0.75" bottom="0.75" header="0.3" footer="0.3"/>
  <pageSetup scale="9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133"/>
  <sheetViews>
    <sheetView view="pageBreakPreview" zoomScaleNormal="100" zoomScaleSheetLayoutView="100" workbookViewId="0">
      <selection activeCell="J13" sqref="J13"/>
    </sheetView>
  </sheetViews>
  <sheetFormatPr defaultRowHeight="14.5" x14ac:dyDescent="0.35"/>
  <cols>
    <col min="1" max="1" width="17.26953125" customWidth="1"/>
    <col min="2" max="2" width="22" customWidth="1"/>
    <col min="3" max="3" width="28.453125" customWidth="1"/>
    <col min="4" max="4" width="9.54296875" bestFit="1" customWidth="1"/>
    <col min="5" max="5" width="14.26953125" bestFit="1" customWidth="1"/>
    <col min="7" max="7" width="15.81640625" style="35" customWidth="1"/>
    <col min="8" max="8" width="14.26953125" style="35" bestFit="1" customWidth="1"/>
    <col min="9" max="9" width="12.7265625" style="35" bestFit="1" customWidth="1"/>
    <col min="10" max="10" width="14.26953125" style="35" bestFit="1" customWidth="1"/>
    <col min="11" max="11" width="12.26953125" bestFit="1" customWidth="1"/>
    <col min="12" max="12" width="15.26953125" bestFit="1" customWidth="1"/>
    <col min="13" max="13" width="12.81640625" bestFit="1" customWidth="1"/>
  </cols>
  <sheetData>
    <row r="1" spans="1:13" x14ac:dyDescent="0.35">
      <c r="A1" s="7" t="s">
        <v>96</v>
      </c>
      <c r="B1" s="24"/>
      <c r="C1" s="23"/>
      <c r="E1" s="205"/>
    </row>
    <row r="2" spans="1:13" x14ac:dyDescent="0.35">
      <c r="A2" s="7" t="s">
        <v>97</v>
      </c>
      <c r="B2" s="24"/>
      <c r="C2" s="23"/>
      <c r="E2" s="25"/>
    </row>
    <row r="3" spans="1:13" x14ac:dyDescent="0.35">
      <c r="A3" s="167"/>
      <c r="B3" s="24"/>
      <c r="C3" s="23"/>
      <c r="E3" s="25"/>
    </row>
    <row r="4" spans="1:13" x14ac:dyDescent="0.35">
      <c r="A4" s="23"/>
      <c r="B4" s="24"/>
      <c r="C4" s="23"/>
      <c r="E4" s="25"/>
    </row>
    <row r="5" spans="1:13" x14ac:dyDescent="0.35">
      <c r="A5" s="23"/>
      <c r="B5" s="116" t="s">
        <v>98</v>
      </c>
      <c r="C5" s="24" t="s">
        <v>99</v>
      </c>
      <c r="D5" s="15"/>
      <c r="E5" s="117"/>
    </row>
    <row r="6" spans="1:13" ht="16" x14ac:dyDescent="0.5">
      <c r="A6" s="118" t="s">
        <v>100</v>
      </c>
      <c r="B6" s="31" t="s">
        <v>101</v>
      </c>
      <c r="C6" s="31" t="s">
        <v>102</v>
      </c>
      <c r="D6" s="27" t="s">
        <v>103</v>
      </c>
      <c r="E6" s="119" t="s">
        <v>104</v>
      </c>
      <c r="F6" s="19"/>
      <c r="G6" s="74" t="s">
        <v>43</v>
      </c>
      <c r="H6" s="74" t="s">
        <v>105</v>
      </c>
      <c r="I6" s="74" t="s">
        <v>106</v>
      </c>
      <c r="J6" s="74" t="s">
        <v>53</v>
      </c>
      <c r="K6" s="185" t="s">
        <v>107</v>
      </c>
      <c r="L6" s="19"/>
      <c r="M6" s="19"/>
    </row>
    <row r="7" spans="1:13" x14ac:dyDescent="0.35">
      <c r="A7" s="23"/>
      <c r="B7" s="24"/>
      <c r="C7" s="23"/>
      <c r="E7" s="25"/>
    </row>
    <row r="8" spans="1:13" x14ac:dyDescent="0.35">
      <c r="A8" s="42" t="s">
        <v>56</v>
      </c>
      <c r="B8" s="43"/>
      <c r="C8" s="42" t="s">
        <v>108</v>
      </c>
      <c r="D8" s="29"/>
      <c r="E8" s="38">
        <v>340000</v>
      </c>
      <c r="G8" s="177">
        <v>340000</v>
      </c>
      <c r="L8" s="10">
        <f>SUM(G8:K8)</f>
        <v>340000</v>
      </c>
    </row>
    <row r="9" spans="1:13" x14ac:dyDescent="0.35">
      <c r="A9" s="42"/>
      <c r="B9" s="43"/>
      <c r="C9" s="42"/>
      <c r="D9" s="29"/>
      <c r="E9" s="38"/>
      <c r="L9" s="10"/>
    </row>
    <row r="10" spans="1:13" x14ac:dyDescent="0.35">
      <c r="A10" s="42"/>
      <c r="B10" s="43"/>
      <c r="C10" s="42"/>
      <c r="D10" s="29"/>
      <c r="E10" s="38"/>
      <c r="H10" s="177"/>
      <c r="L10" s="10"/>
      <c r="M10" s="10"/>
    </row>
    <row r="11" spans="1:13" x14ac:dyDescent="0.35">
      <c r="A11" s="42" t="s">
        <v>109</v>
      </c>
      <c r="B11" s="174" t="s">
        <v>51</v>
      </c>
      <c r="C11" s="42" t="s">
        <v>110</v>
      </c>
      <c r="D11" s="29">
        <v>1237</v>
      </c>
      <c r="E11" s="10">
        <v>151451.48000000001</v>
      </c>
      <c r="H11" s="178">
        <f>E11</f>
        <v>151451.48000000001</v>
      </c>
      <c r="L11" s="10">
        <f t="shared" ref="L11:L72" si="0">SUM(G11:K11)</f>
        <v>151451.48000000001</v>
      </c>
      <c r="M11" s="10">
        <f>+L11-E11</f>
        <v>0</v>
      </c>
    </row>
    <row r="12" spans="1:13" x14ac:dyDescent="0.35">
      <c r="A12" s="42"/>
      <c r="B12" s="174" t="s">
        <v>51</v>
      </c>
      <c r="C12" s="42" t="s">
        <v>111</v>
      </c>
      <c r="D12" s="29">
        <v>87</v>
      </c>
      <c r="E12" s="38">
        <v>10651.8</v>
      </c>
      <c r="H12" s="178">
        <f>E12</f>
        <v>10651.8</v>
      </c>
      <c r="L12" s="10">
        <f t="shared" si="0"/>
        <v>10651.8</v>
      </c>
      <c r="M12" s="10">
        <f t="shared" ref="M12" si="1">+L12-E12</f>
        <v>0</v>
      </c>
    </row>
    <row r="13" spans="1:13" x14ac:dyDescent="0.35">
      <c r="A13" s="42"/>
      <c r="B13" s="174" t="s">
        <v>53</v>
      </c>
      <c r="C13" s="42" t="s">
        <v>112</v>
      </c>
      <c r="D13" s="83" t="s">
        <v>113</v>
      </c>
      <c r="E13" s="10">
        <f>C13*1500</f>
        <v>64500</v>
      </c>
      <c r="F13" s="22"/>
      <c r="H13" s="177"/>
      <c r="J13" s="178">
        <f>E13</f>
        <v>64500</v>
      </c>
      <c r="L13" s="149">
        <f>SUM(G13:K13)</f>
        <v>64500</v>
      </c>
      <c r="M13" s="10">
        <f>+L13-E13</f>
        <v>0</v>
      </c>
    </row>
    <row r="14" spans="1:13" x14ac:dyDescent="0.35">
      <c r="A14" s="42"/>
      <c r="B14" s="112"/>
      <c r="C14" s="42"/>
      <c r="D14" s="30">
        <f>SUM(D11:D12)</f>
        <v>1324</v>
      </c>
      <c r="E14" s="40">
        <f>SUM(E11:E13)</f>
        <v>226603.28</v>
      </c>
      <c r="F14" s="22"/>
      <c r="H14" s="177"/>
      <c r="L14" s="149"/>
      <c r="M14" s="10"/>
    </row>
    <row r="15" spans="1:13" x14ac:dyDescent="0.35">
      <c r="A15" s="42"/>
      <c r="B15" s="112"/>
      <c r="C15" s="42"/>
      <c r="D15" s="142"/>
      <c r="E15" s="39"/>
      <c r="F15" s="22"/>
      <c r="H15" s="177"/>
      <c r="L15" s="149"/>
      <c r="M15" s="10"/>
    </row>
    <row r="16" spans="1:13" x14ac:dyDescent="0.35">
      <c r="A16" s="42" t="s">
        <v>114</v>
      </c>
      <c r="B16" s="112" t="s">
        <v>52</v>
      </c>
      <c r="C16" s="42" t="s">
        <v>115</v>
      </c>
      <c r="D16" s="29">
        <v>361</v>
      </c>
      <c r="E16" s="10">
        <v>257675.89</v>
      </c>
      <c r="F16" s="22"/>
      <c r="H16" s="177"/>
      <c r="I16" s="178">
        <f>E16</f>
        <v>257675.89</v>
      </c>
      <c r="L16" s="149">
        <f t="shared" si="0"/>
        <v>257675.89</v>
      </c>
      <c r="M16" s="10">
        <f t="shared" ref="M16:M76" si="2">+L16-E16</f>
        <v>0</v>
      </c>
    </row>
    <row r="17" spans="1:13" x14ac:dyDescent="0.35">
      <c r="A17" s="42"/>
      <c r="B17" s="174" t="s">
        <v>53</v>
      </c>
      <c r="C17" s="42"/>
      <c r="D17" s="83" t="s">
        <v>113</v>
      </c>
      <c r="E17" s="41">
        <f>C17*1500</f>
        <v>0</v>
      </c>
      <c r="F17" s="22"/>
      <c r="J17" s="177">
        <f>E17</f>
        <v>0</v>
      </c>
      <c r="L17" s="149">
        <f t="shared" si="0"/>
        <v>0</v>
      </c>
      <c r="M17" s="10">
        <f t="shared" si="2"/>
        <v>0</v>
      </c>
    </row>
    <row r="18" spans="1:13" x14ac:dyDescent="0.35">
      <c r="A18" s="42"/>
      <c r="D18" s="30">
        <f>SUM(D16:D16)</f>
        <v>361</v>
      </c>
      <c r="E18" s="40">
        <f>SUM(E16:E17)</f>
        <v>257675.89</v>
      </c>
      <c r="F18" s="22"/>
      <c r="L18" s="149"/>
      <c r="M18" s="10"/>
    </row>
    <row r="19" spans="1:13" x14ac:dyDescent="0.35">
      <c r="A19" s="42"/>
      <c r="B19" s="112"/>
      <c r="C19" s="42"/>
      <c r="D19" s="9"/>
      <c r="E19" s="41"/>
      <c r="F19" s="22"/>
      <c r="L19" s="149"/>
      <c r="M19" s="10"/>
    </row>
    <row r="20" spans="1:13" x14ac:dyDescent="0.35">
      <c r="A20" s="42" t="s">
        <v>114</v>
      </c>
      <c r="B20" s="112" t="s">
        <v>52</v>
      </c>
      <c r="C20" s="42" t="s">
        <v>115</v>
      </c>
      <c r="D20" s="29">
        <v>214</v>
      </c>
      <c r="E20" s="38">
        <v>3562.64</v>
      </c>
      <c r="F20" s="22"/>
      <c r="H20" s="177"/>
      <c r="I20" s="178">
        <f>E20</f>
        <v>3562.64</v>
      </c>
      <c r="L20" s="149">
        <f t="shared" si="0"/>
        <v>3562.64</v>
      </c>
      <c r="M20" s="10">
        <f t="shared" si="2"/>
        <v>0</v>
      </c>
    </row>
    <row r="21" spans="1:13" x14ac:dyDescent="0.35">
      <c r="A21" s="42"/>
      <c r="B21" s="174" t="s">
        <v>53</v>
      </c>
      <c r="C21" s="42" t="s">
        <v>116</v>
      </c>
      <c r="D21" s="83" t="s">
        <v>113</v>
      </c>
      <c r="E21" s="39">
        <f>C21*1500</f>
        <v>3000</v>
      </c>
      <c r="F21" s="22"/>
      <c r="H21" s="177"/>
      <c r="J21" s="178">
        <f>E21</f>
        <v>3000</v>
      </c>
      <c r="L21" s="149">
        <f t="shared" si="0"/>
        <v>3000</v>
      </c>
      <c r="M21" s="10">
        <f t="shared" si="2"/>
        <v>0</v>
      </c>
    </row>
    <row r="22" spans="1:13" x14ac:dyDescent="0.35">
      <c r="A22" s="42"/>
      <c r="C22" s="42"/>
      <c r="D22" s="30">
        <f>SUM(D20:D20)</f>
        <v>214</v>
      </c>
      <c r="E22" s="40">
        <f>SUM(E20:E21)</f>
        <v>6562.6399999999994</v>
      </c>
      <c r="F22" s="22"/>
      <c r="J22" s="177"/>
      <c r="L22" s="149"/>
      <c r="M22" s="10"/>
    </row>
    <row r="23" spans="1:13" x14ac:dyDescent="0.35">
      <c r="A23" s="42"/>
      <c r="B23" s="112"/>
      <c r="C23" s="42"/>
      <c r="D23" s="142"/>
      <c r="E23" s="39"/>
      <c r="F23" s="22"/>
      <c r="L23" s="149"/>
      <c r="M23" s="10"/>
    </row>
    <row r="24" spans="1:13" x14ac:dyDescent="0.35">
      <c r="A24" s="42" t="s">
        <v>117</v>
      </c>
      <c r="B24" s="174" t="s">
        <v>51</v>
      </c>
      <c r="C24" s="42" t="s">
        <v>110</v>
      </c>
      <c r="D24" s="175">
        <v>2558</v>
      </c>
      <c r="E24" s="10">
        <f>268107.05</f>
        <v>268107.05</v>
      </c>
      <c r="F24" s="22"/>
      <c r="H24" s="178">
        <f>E24</f>
        <v>268107.05</v>
      </c>
      <c r="L24" s="149">
        <f t="shared" si="0"/>
        <v>268107.05</v>
      </c>
      <c r="M24" s="10">
        <f t="shared" si="2"/>
        <v>0</v>
      </c>
    </row>
    <row r="25" spans="1:13" x14ac:dyDescent="0.35">
      <c r="A25" s="42"/>
      <c r="B25" s="174" t="s">
        <v>51</v>
      </c>
      <c r="C25" s="42" t="s">
        <v>111</v>
      </c>
      <c r="D25" s="29">
        <v>1565</v>
      </c>
      <c r="E25" s="38">
        <f>164029.53+(65*280)</f>
        <v>182229.53</v>
      </c>
      <c r="F25" s="22"/>
      <c r="H25" s="177">
        <f>E25</f>
        <v>182229.53</v>
      </c>
      <c r="L25" s="149">
        <f t="shared" si="0"/>
        <v>182229.53</v>
      </c>
      <c r="M25" s="10">
        <f t="shared" si="2"/>
        <v>0</v>
      </c>
    </row>
    <row r="26" spans="1:13" x14ac:dyDescent="0.35">
      <c r="A26" s="42"/>
      <c r="B26" s="174" t="s">
        <v>53</v>
      </c>
      <c r="C26" s="42" t="s">
        <v>118</v>
      </c>
      <c r="D26" s="83" t="s">
        <v>119</v>
      </c>
      <c r="E26" s="39">
        <f>C26*1500</f>
        <v>24000</v>
      </c>
      <c r="F26" s="22"/>
      <c r="J26" s="177">
        <f>E26</f>
        <v>24000</v>
      </c>
      <c r="L26" s="149">
        <f t="shared" si="0"/>
        <v>24000</v>
      </c>
      <c r="M26" s="10">
        <f t="shared" si="2"/>
        <v>0</v>
      </c>
    </row>
    <row r="27" spans="1:13" x14ac:dyDescent="0.35">
      <c r="A27" s="42"/>
      <c r="B27" s="174"/>
      <c r="C27" s="42"/>
      <c r="D27" s="30">
        <f>SUM(D24:D25)</f>
        <v>4123</v>
      </c>
      <c r="E27" s="40">
        <f>SUM(E24:E26)</f>
        <v>474336.57999999996</v>
      </c>
      <c r="F27" s="22"/>
      <c r="L27" s="149"/>
      <c r="M27" s="10"/>
    </row>
    <row r="28" spans="1:13" x14ac:dyDescent="0.35">
      <c r="A28" s="42"/>
      <c r="B28" s="112"/>
      <c r="C28" s="42"/>
      <c r="D28" s="142"/>
      <c r="E28" s="39"/>
      <c r="F28" s="22"/>
      <c r="L28" s="149"/>
      <c r="M28" s="10"/>
    </row>
    <row r="29" spans="1:13" x14ac:dyDescent="0.35">
      <c r="A29" s="42" t="s">
        <v>117</v>
      </c>
      <c r="B29" s="174" t="s">
        <v>51</v>
      </c>
      <c r="C29" s="42" t="s">
        <v>110</v>
      </c>
      <c r="D29" s="29">
        <v>5373</v>
      </c>
      <c r="E29" s="10">
        <f>272148.98+(1819*65)</f>
        <v>390383.98</v>
      </c>
      <c r="F29" s="22"/>
      <c r="H29" s="177">
        <f>E29</f>
        <v>390383.98</v>
      </c>
      <c r="L29" s="149">
        <f t="shared" si="0"/>
        <v>390383.98</v>
      </c>
      <c r="M29" s="10">
        <f t="shared" si="2"/>
        <v>0</v>
      </c>
    </row>
    <row r="30" spans="1:13" x14ac:dyDescent="0.35">
      <c r="A30" s="42"/>
      <c r="B30" s="174" t="s">
        <v>51</v>
      </c>
      <c r="C30" s="42" t="s">
        <v>111</v>
      </c>
      <c r="D30" s="29">
        <v>1682</v>
      </c>
      <c r="E30" s="38">
        <f>85195.35+(192*65)</f>
        <v>97675.35</v>
      </c>
      <c r="F30" s="22"/>
      <c r="H30" s="177">
        <f>E30</f>
        <v>97675.35</v>
      </c>
      <c r="L30" s="149">
        <f t="shared" si="0"/>
        <v>97675.35</v>
      </c>
      <c r="M30" s="10">
        <f t="shared" si="2"/>
        <v>0</v>
      </c>
    </row>
    <row r="31" spans="1:13" x14ac:dyDescent="0.35">
      <c r="A31" s="42"/>
      <c r="B31" s="174" t="s">
        <v>53</v>
      </c>
      <c r="C31" s="42" t="s">
        <v>120</v>
      </c>
      <c r="D31" s="83" t="s">
        <v>119</v>
      </c>
      <c r="E31" s="39">
        <f>C31*1500</f>
        <v>31500</v>
      </c>
      <c r="F31" s="22"/>
      <c r="J31" s="177">
        <f>E31</f>
        <v>31500</v>
      </c>
      <c r="L31" s="149">
        <f t="shared" si="0"/>
        <v>31500</v>
      </c>
      <c r="M31" s="10">
        <f t="shared" si="2"/>
        <v>0</v>
      </c>
    </row>
    <row r="32" spans="1:13" x14ac:dyDescent="0.35">
      <c r="A32" s="42"/>
      <c r="B32" s="112"/>
      <c r="C32" s="42"/>
      <c r="D32" s="30">
        <f>SUM(D29:D30)</f>
        <v>7055</v>
      </c>
      <c r="E32" s="40">
        <f>SUM(E29:E31)</f>
        <v>519559.32999999996</v>
      </c>
      <c r="F32" s="22"/>
      <c r="L32" s="149"/>
      <c r="M32" s="10"/>
    </row>
    <row r="33" spans="1:13" x14ac:dyDescent="0.35">
      <c r="A33" s="42"/>
      <c r="B33" s="112"/>
      <c r="C33" s="42"/>
      <c r="D33" s="142"/>
      <c r="E33" s="39"/>
      <c r="F33" s="22"/>
      <c r="L33" s="149"/>
      <c r="M33" s="10"/>
    </row>
    <row r="34" spans="1:13" x14ac:dyDescent="0.35">
      <c r="A34" s="42" t="s">
        <v>121</v>
      </c>
      <c r="B34" s="174" t="s">
        <v>51</v>
      </c>
      <c r="C34" s="42" t="s">
        <v>111</v>
      </c>
      <c r="D34" s="29">
        <v>170</v>
      </c>
      <c r="E34" s="38">
        <v>7964.92</v>
      </c>
      <c r="F34" s="22"/>
      <c r="H34" s="177">
        <f>E34</f>
        <v>7964.92</v>
      </c>
      <c r="L34" s="149">
        <f t="shared" si="0"/>
        <v>7964.92</v>
      </c>
      <c r="M34" s="10">
        <f t="shared" si="2"/>
        <v>0</v>
      </c>
    </row>
    <row r="35" spans="1:13" x14ac:dyDescent="0.35">
      <c r="A35" s="42"/>
      <c r="B35" s="174" t="s">
        <v>53</v>
      </c>
      <c r="C35" s="42" t="s">
        <v>122</v>
      </c>
      <c r="D35" s="83" t="s">
        <v>113</v>
      </c>
      <c r="E35" s="39">
        <f>C35*1500</f>
        <v>0</v>
      </c>
      <c r="F35" s="22"/>
      <c r="J35" s="178">
        <f>E35</f>
        <v>0</v>
      </c>
      <c r="L35" s="149">
        <f t="shared" si="0"/>
        <v>0</v>
      </c>
      <c r="M35" s="10">
        <f t="shared" si="2"/>
        <v>0</v>
      </c>
    </row>
    <row r="36" spans="1:13" x14ac:dyDescent="0.35">
      <c r="A36" s="42"/>
      <c r="B36" s="174"/>
      <c r="C36" s="42"/>
      <c r="D36" s="30">
        <f>SUM(D34)</f>
        <v>170</v>
      </c>
      <c r="E36" s="40">
        <f>SUM(E34:E35)</f>
        <v>7964.92</v>
      </c>
      <c r="F36" s="22"/>
      <c r="L36" s="149"/>
      <c r="M36" s="10"/>
    </row>
    <row r="37" spans="1:13" x14ac:dyDescent="0.35">
      <c r="A37" s="42"/>
      <c r="B37" s="112"/>
      <c r="C37" s="42"/>
      <c r="D37" s="29"/>
      <c r="E37" s="39"/>
      <c r="F37" s="22"/>
      <c r="H37" s="177"/>
      <c r="L37" s="149"/>
      <c r="M37" s="10"/>
    </row>
    <row r="38" spans="1:13" x14ac:dyDescent="0.35">
      <c r="A38" s="42" t="s">
        <v>123</v>
      </c>
      <c r="B38" s="174" t="s">
        <v>51</v>
      </c>
      <c r="C38" s="42" t="s">
        <v>124</v>
      </c>
      <c r="D38" s="29">
        <v>7701</v>
      </c>
      <c r="E38" s="10">
        <v>663091.46</v>
      </c>
      <c r="F38" s="22"/>
      <c r="H38" s="178">
        <f>E38</f>
        <v>663091.46</v>
      </c>
      <c r="J38" s="177"/>
      <c r="L38" s="149">
        <f t="shared" si="0"/>
        <v>663091.46</v>
      </c>
      <c r="M38" s="10">
        <f t="shared" si="2"/>
        <v>0</v>
      </c>
    </row>
    <row r="39" spans="1:13" x14ac:dyDescent="0.35">
      <c r="A39" s="42"/>
      <c r="B39" s="174" t="s">
        <v>51</v>
      </c>
      <c r="C39" s="42" t="s">
        <v>125</v>
      </c>
      <c r="D39" s="29">
        <v>75</v>
      </c>
      <c r="E39" s="39">
        <v>6457.84</v>
      </c>
      <c r="F39" s="22"/>
      <c r="H39" s="178">
        <f>E39</f>
        <v>6457.84</v>
      </c>
      <c r="L39" s="149">
        <f t="shared" si="0"/>
        <v>6457.84</v>
      </c>
      <c r="M39" s="10">
        <f t="shared" si="2"/>
        <v>0</v>
      </c>
    </row>
    <row r="40" spans="1:13" x14ac:dyDescent="0.35">
      <c r="A40" s="42"/>
      <c r="B40" s="174" t="s">
        <v>51</v>
      </c>
      <c r="C40" s="42" t="s">
        <v>111</v>
      </c>
      <c r="D40" s="29">
        <v>228</v>
      </c>
      <c r="E40" s="38">
        <v>19631.849999999999</v>
      </c>
      <c r="F40" s="22"/>
      <c r="H40" s="178">
        <f>E40</f>
        <v>19631.849999999999</v>
      </c>
      <c r="L40" s="149">
        <f t="shared" si="0"/>
        <v>19631.849999999999</v>
      </c>
      <c r="M40" s="10">
        <f t="shared" si="2"/>
        <v>0</v>
      </c>
    </row>
    <row r="41" spans="1:13" x14ac:dyDescent="0.35">
      <c r="A41" s="42"/>
      <c r="B41" s="174" t="s">
        <v>53</v>
      </c>
      <c r="C41" s="42" t="s">
        <v>116</v>
      </c>
      <c r="D41" s="83" t="s">
        <v>113</v>
      </c>
      <c r="E41" s="39">
        <f>C41*1500</f>
        <v>3000</v>
      </c>
      <c r="F41" s="22"/>
      <c r="H41" s="177"/>
      <c r="J41" s="178">
        <f>E41</f>
        <v>3000</v>
      </c>
      <c r="L41" s="149">
        <f t="shared" si="0"/>
        <v>3000</v>
      </c>
      <c r="M41" s="10">
        <f t="shared" si="2"/>
        <v>0</v>
      </c>
    </row>
    <row r="42" spans="1:13" x14ac:dyDescent="0.35">
      <c r="A42" s="42"/>
      <c r="B42" s="174"/>
      <c r="C42" s="42"/>
      <c r="D42" s="30">
        <f>SUM(D38:D40)</f>
        <v>8004</v>
      </c>
      <c r="E42" s="40">
        <f>SUM(E38:E41)</f>
        <v>692181.14999999991</v>
      </c>
      <c r="F42" s="22"/>
      <c r="J42" s="177"/>
      <c r="L42" s="149"/>
      <c r="M42" s="10"/>
    </row>
    <row r="43" spans="1:13" x14ac:dyDescent="0.35">
      <c r="A43" s="42"/>
      <c r="B43" s="112"/>
      <c r="C43" s="42"/>
      <c r="D43" s="142"/>
      <c r="E43" s="39"/>
      <c r="F43" s="22"/>
      <c r="L43" s="149"/>
      <c r="M43" s="10"/>
    </row>
    <row r="44" spans="1:13" x14ac:dyDescent="0.35">
      <c r="A44" s="42" t="s">
        <v>126</v>
      </c>
      <c r="B44" s="174" t="s">
        <v>51</v>
      </c>
      <c r="C44" s="42" t="s">
        <v>127</v>
      </c>
      <c r="D44" s="29">
        <v>7267</v>
      </c>
      <c r="E44" s="10">
        <v>273546.21000000002</v>
      </c>
      <c r="F44" s="22"/>
      <c r="H44" s="178">
        <f>E44</f>
        <v>273546.21000000002</v>
      </c>
      <c r="L44" s="149">
        <f t="shared" si="0"/>
        <v>273546.21000000002</v>
      </c>
      <c r="M44" s="10">
        <f t="shared" si="2"/>
        <v>0</v>
      </c>
    </row>
    <row r="45" spans="1:13" x14ac:dyDescent="0.35">
      <c r="A45" s="42"/>
      <c r="B45" s="174" t="s">
        <v>51</v>
      </c>
      <c r="C45" s="42" t="s">
        <v>111</v>
      </c>
      <c r="D45" s="29">
        <v>8992</v>
      </c>
      <c r="E45" s="38">
        <v>338479.09</v>
      </c>
      <c r="F45" s="22"/>
      <c r="H45" s="177">
        <f>E45</f>
        <v>338479.09</v>
      </c>
      <c r="L45" s="149">
        <f t="shared" si="0"/>
        <v>338479.09</v>
      </c>
      <c r="M45" s="10">
        <f t="shared" si="2"/>
        <v>0</v>
      </c>
    </row>
    <row r="46" spans="1:13" x14ac:dyDescent="0.35">
      <c r="A46" s="42"/>
      <c r="B46" s="174" t="s">
        <v>53</v>
      </c>
      <c r="C46" s="42" t="s">
        <v>128</v>
      </c>
      <c r="D46" s="142" t="s">
        <v>113</v>
      </c>
      <c r="E46" s="39">
        <f>C46*1500</f>
        <v>55500</v>
      </c>
      <c r="F46" s="22"/>
      <c r="J46" s="177">
        <f>E46</f>
        <v>55500</v>
      </c>
      <c r="L46" s="149">
        <f t="shared" si="0"/>
        <v>55500</v>
      </c>
      <c r="M46" s="10">
        <f t="shared" si="2"/>
        <v>0</v>
      </c>
    </row>
    <row r="47" spans="1:13" x14ac:dyDescent="0.35">
      <c r="A47" s="42"/>
      <c r="B47" s="174"/>
      <c r="C47" s="42"/>
      <c r="D47" s="30">
        <f>SUM(D44:D45)</f>
        <v>16259</v>
      </c>
      <c r="E47" s="40">
        <f>SUM(E44:E46)</f>
        <v>667525.30000000005</v>
      </c>
      <c r="F47" s="22"/>
      <c r="L47" s="149"/>
      <c r="M47" s="10"/>
    </row>
    <row r="48" spans="1:13" x14ac:dyDescent="0.35">
      <c r="A48" s="42"/>
      <c r="B48" s="112"/>
      <c r="C48" s="42"/>
      <c r="D48" s="142"/>
      <c r="E48" s="39"/>
      <c r="F48" s="22"/>
      <c r="L48" s="149"/>
      <c r="M48" s="10"/>
    </row>
    <row r="49" spans="1:13" x14ac:dyDescent="0.35">
      <c r="A49" s="42" t="s">
        <v>126</v>
      </c>
      <c r="B49" s="174" t="s">
        <v>51</v>
      </c>
      <c r="C49" s="42" t="s">
        <v>127</v>
      </c>
      <c r="D49" s="29">
        <v>9685</v>
      </c>
      <c r="E49" s="10">
        <v>587886.79</v>
      </c>
      <c r="F49" s="22"/>
      <c r="H49" s="177">
        <f>E49</f>
        <v>587886.79</v>
      </c>
      <c r="L49" s="149">
        <f t="shared" si="0"/>
        <v>587886.79</v>
      </c>
      <c r="M49" s="10">
        <f t="shared" si="2"/>
        <v>0</v>
      </c>
    </row>
    <row r="50" spans="1:13" x14ac:dyDescent="0.35">
      <c r="A50" s="42"/>
      <c r="B50" s="174" t="s">
        <v>51</v>
      </c>
      <c r="C50" s="42" t="s">
        <v>111</v>
      </c>
      <c r="D50" s="29">
        <v>3409</v>
      </c>
      <c r="E50" s="38">
        <v>206928.87</v>
      </c>
      <c r="F50" s="22"/>
      <c r="H50" s="178">
        <f>E50</f>
        <v>206928.87</v>
      </c>
      <c r="J50" s="177"/>
      <c r="L50" s="149">
        <f t="shared" si="0"/>
        <v>206928.87</v>
      </c>
      <c r="M50" s="10">
        <f t="shared" si="2"/>
        <v>0</v>
      </c>
    </row>
    <row r="51" spans="1:13" x14ac:dyDescent="0.35">
      <c r="A51" s="42"/>
      <c r="B51" s="174" t="s">
        <v>53</v>
      </c>
      <c r="C51" s="42" t="s">
        <v>129</v>
      </c>
      <c r="D51" s="83" t="s">
        <v>113</v>
      </c>
      <c r="E51" s="39">
        <f>C51*1500</f>
        <v>54000</v>
      </c>
      <c r="F51" s="22"/>
      <c r="J51" s="178">
        <f>E51</f>
        <v>54000</v>
      </c>
      <c r="L51" s="149">
        <f t="shared" si="0"/>
        <v>54000</v>
      </c>
      <c r="M51" s="10">
        <f t="shared" si="2"/>
        <v>0</v>
      </c>
    </row>
    <row r="52" spans="1:13" x14ac:dyDescent="0.35">
      <c r="A52" s="42"/>
      <c r="B52" s="174"/>
      <c r="C52" s="42"/>
      <c r="D52" s="30">
        <f>SUM(D49:D50)</f>
        <v>13094</v>
      </c>
      <c r="E52" s="40">
        <f>SUM(E49:E51)</f>
        <v>848815.66</v>
      </c>
      <c r="F52" s="22"/>
      <c r="L52" s="149"/>
      <c r="M52" s="10"/>
    </row>
    <row r="53" spans="1:13" x14ac:dyDescent="0.35">
      <c r="A53" s="42"/>
      <c r="B53" s="174"/>
      <c r="C53" s="42"/>
      <c r="D53" s="176"/>
      <c r="E53" s="207"/>
      <c r="F53" s="22"/>
      <c r="H53" s="177"/>
      <c r="L53" s="149"/>
      <c r="M53" s="10"/>
    </row>
    <row r="54" spans="1:13" x14ac:dyDescent="0.35">
      <c r="A54" s="42" t="s">
        <v>117</v>
      </c>
      <c r="B54" s="174" t="s">
        <v>51</v>
      </c>
      <c r="C54" s="42" t="s">
        <v>127</v>
      </c>
      <c r="D54" s="29">
        <v>4125</v>
      </c>
      <c r="E54" s="10">
        <f>44408.3+(1591*65)</f>
        <v>147823.29999999999</v>
      </c>
      <c r="F54" s="22"/>
      <c r="H54" s="178">
        <f>E54</f>
        <v>147823.29999999999</v>
      </c>
      <c r="J54" s="177"/>
      <c r="L54" s="149">
        <f t="shared" si="0"/>
        <v>147823.29999999999</v>
      </c>
      <c r="M54" s="10">
        <f t="shared" si="2"/>
        <v>0</v>
      </c>
    </row>
    <row r="55" spans="1:13" x14ac:dyDescent="0.35">
      <c r="A55" s="42"/>
      <c r="B55" s="174" t="s">
        <v>51</v>
      </c>
      <c r="C55" s="42" t="s">
        <v>111</v>
      </c>
      <c r="D55" s="29">
        <v>10892</v>
      </c>
      <c r="E55" s="38">
        <f>117259.44+(10892*65)</f>
        <v>825239.44</v>
      </c>
      <c r="F55" s="22"/>
      <c r="H55" s="178">
        <f>E55</f>
        <v>825239.44</v>
      </c>
      <c r="L55" s="149">
        <f t="shared" si="0"/>
        <v>825239.44</v>
      </c>
      <c r="M55" s="10"/>
    </row>
    <row r="56" spans="1:13" x14ac:dyDescent="0.35">
      <c r="A56" s="42"/>
      <c r="B56" s="174" t="s">
        <v>53</v>
      </c>
      <c r="C56" s="42" t="s">
        <v>130</v>
      </c>
      <c r="D56" s="83" t="s">
        <v>119</v>
      </c>
      <c r="E56" s="39">
        <f>C56*1500</f>
        <v>78000</v>
      </c>
      <c r="F56" s="22"/>
      <c r="J56" s="178">
        <f>E56</f>
        <v>78000</v>
      </c>
      <c r="L56" s="149">
        <f t="shared" si="0"/>
        <v>78000</v>
      </c>
      <c r="M56" s="10">
        <f t="shared" si="2"/>
        <v>0</v>
      </c>
    </row>
    <row r="57" spans="1:13" x14ac:dyDescent="0.35">
      <c r="A57" s="42"/>
      <c r="B57" s="174"/>
      <c r="C57" s="42"/>
      <c r="D57" s="30">
        <f>SUM(D54:D55)</f>
        <v>15017</v>
      </c>
      <c r="E57" s="40">
        <f>SUM(E54:E56)</f>
        <v>1051062.74</v>
      </c>
      <c r="F57" s="22"/>
      <c r="H57" s="177"/>
      <c r="L57" s="149"/>
      <c r="M57" s="10"/>
    </row>
    <row r="58" spans="1:13" x14ac:dyDescent="0.35">
      <c r="A58" s="42"/>
      <c r="B58" s="112"/>
      <c r="C58" s="42"/>
      <c r="D58" s="142"/>
      <c r="E58" s="39"/>
      <c r="F58" s="22"/>
      <c r="J58" s="177"/>
      <c r="L58" s="149"/>
      <c r="M58" s="10"/>
    </row>
    <row r="59" spans="1:13" x14ac:dyDescent="0.35">
      <c r="A59" s="42" t="s">
        <v>131</v>
      </c>
      <c r="B59" s="174" t="s">
        <v>51</v>
      </c>
      <c r="C59" s="42" t="s">
        <v>127</v>
      </c>
      <c r="D59">
        <v>679</v>
      </c>
      <c r="E59" s="10">
        <v>18765.28</v>
      </c>
      <c r="F59" s="22"/>
      <c r="H59" s="178">
        <f>E59</f>
        <v>18765.28</v>
      </c>
      <c r="L59" s="149">
        <f t="shared" si="0"/>
        <v>18765.28</v>
      </c>
      <c r="M59" s="10">
        <f t="shared" si="2"/>
        <v>0</v>
      </c>
    </row>
    <row r="60" spans="1:13" x14ac:dyDescent="0.35">
      <c r="A60" s="42"/>
      <c r="B60" s="174" t="s">
        <v>53</v>
      </c>
      <c r="C60" s="42" t="s">
        <v>132</v>
      </c>
      <c r="D60" s="83" t="s">
        <v>113</v>
      </c>
      <c r="E60" s="38">
        <f>C60*1500</f>
        <v>4500</v>
      </c>
      <c r="F60" s="22"/>
      <c r="J60" s="178">
        <f>E60</f>
        <v>4500</v>
      </c>
      <c r="L60" s="149">
        <f t="shared" si="0"/>
        <v>4500</v>
      </c>
      <c r="M60" s="10">
        <f t="shared" si="2"/>
        <v>0</v>
      </c>
    </row>
    <row r="61" spans="1:13" x14ac:dyDescent="0.35">
      <c r="A61" s="42"/>
      <c r="B61" s="112"/>
      <c r="C61" s="42"/>
      <c r="D61" s="30">
        <f>SUM(D59)</f>
        <v>679</v>
      </c>
      <c r="E61" s="40">
        <f>SUM(E59:E60)</f>
        <v>23265.279999999999</v>
      </c>
      <c r="F61" s="22"/>
      <c r="H61" s="177"/>
      <c r="L61" s="149"/>
      <c r="M61" s="10"/>
    </row>
    <row r="62" spans="1:13" x14ac:dyDescent="0.35">
      <c r="A62" s="42"/>
      <c r="B62" s="112"/>
      <c r="C62" s="42"/>
      <c r="D62" s="142"/>
      <c r="E62" s="39"/>
      <c r="F62" s="22"/>
      <c r="J62" s="177"/>
      <c r="L62" s="149"/>
      <c r="M62" s="10"/>
    </row>
    <row r="63" spans="1:13" x14ac:dyDescent="0.35">
      <c r="A63" s="42" t="s">
        <v>133</v>
      </c>
      <c r="B63" s="174" t="s">
        <v>51</v>
      </c>
      <c r="C63" s="42" t="s">
        <v>111</v>
      </c>
      <c r="D63" s="29">
        <v>1341</v>
      </c>
      <c r="E63" s="10">
        <v>19909.330000000002</v>
      </c>
      <c r="F63" s="22"/>
      <c r="H63" s="178">
        <f>E63</f>
        <v>19909.330000000002</v>
      </c>
      <c r="L63" s="149">
        <f t="shared" si="0"/>
        <v>19909.330000000002</v>
      </c>
      <c r="M63" s="10">
        <f t="shared" si="2"/>
        <v>0</v>
      </c>
    </row>
    <row r="64" spans="1:13" x14ac:dyDescent="0.35">
      <c r="A64" s="42"/>
      <c r="B64" s="174" t="s">
        <v>53</v>
      </c>
      <c r="C64" s="42" t="s">
        <v>122</v>
      </c>
      <c r="D64" s="83" t="s">
        <v>113</v>
      </c>
      <c r="E64" s="38">
        <f>C64*1500</f>
        <v>0</v>
      </c>
      <c r="F64" s="22"/>
      <c r="J64" s="178">
        <f>E64</f>
        <v>0</v>
      </c>
      <c r="L64" s="149">
        <f t="shared" si="0"/>
        <v>0</v>
      </c>
      <c r="M64" s="10">
        <f t="shared" si="2"/>
        <v>0</v>
      </c>
    </row>
    <row r="65" spans="1:13" x14ac:dyDescent="0.35">
      <c r="A65" s="42"/>
      <c r="B65" s="112"/>
      <c r="C65" s="42"/>
      <c r="D65" s="30">
        <f>SUM(D63)</f>
        <v>1341</v>
      </c>
      <c r="E65" s="40">
        <f>SUM(E63:E64)</f>
        <v>19909.330000000002</v>
      </c>
      <c r="F65" s="22"/>
      <c r="H65" s="177"/>
      <c r="L65" s="149"/>
      <c r="M65" s="10"/>
    </row>
    <row r="66" spans="1:13" x14ac:dyDescent="0.35">
      <c r="A66" s="42"/>
      <c r="B66" s="112"/>
      <c r="C66" s="42"/>
      <c r="D66" s="142"/>
      <c r="E66" s="39"/>
      <c r="F66" s="22"/>
      <c r="J66" s="177"/>
      <c r="L66" s="149"/>
      <c r="M66" s="10"/>
    </row>
    <row r="67" spans="1:13" x14ac:dyDescent="0.35">
      <c r="A67" s="42" t="s">
        <v>117</v>
      </c>
      <c r="B67" s="174" t="s">
        <v>51</v>
      </c>
      <c r="C67" s="42" t="s">
        <v>110</v>
      </c>
      <c r="D67">
        <v>487</v>
      </c>
      <c r="E67" s="10">
        <v>28015.21</v>
      </c>
      <c r="F67" s="22"/>
      <c r="H67" s="178">
        <f>E67</f>
        <v>28015.21</v>
      </c>
      <c r="L67" s="149">
        <f t="shared" si="0"/>
        <v>28015.21</v>
      </c>
      <c r="M67" s="10">
        <f t="shared" si="2"/>
        <v>0</v>
      </c>
    </row>
    <row r="68" spans="1:13" x14ac:dyDescent="0.35">
      <c r="A68" s="42"/>
      <c r="B68" s="174" t="s">
        <v>53</v>
      </c>
      <c r="C68" s="42" t="s">
        <v>122</v>
      </c>
      <c r="D68" s="83" t="s">
        <v>113</v>
      </c>
      <c r="E68" s="38">
        <f>C68*1500</f>
        <v>0</v>
      </c>
      <c r="F68" s="22"/>
      <c r="J68" s="178">
        <f>E68</f>
        <v>0</v>
      </c>
      <c r="L68" s="149">
        <f t="shared" si="0"/>
        <v>0</v>
      </c>
      <c r="M68" s="10">
        <f t="shared" si="2"/>
        <v>0</v>
      </c>
    </row>
    <row r="69" spans="1:13" x14ac:dyDescent="0.35">
      <c r="A69" s="42"/>
      <c r="B69" s="112"/>
      <c r="C69" s="42"/>
      <c r="D69" s="30">
        <f>SUM(D67)</f>
        <v>487</v>
      </c>
      <c r="E69" s="40">
        <f>SUM(E67:E68)</f>
        <v>28015.21</v>
      </c>
      <c r="F69" s="22"/>
      <c r="H69" s="177"/>
      <c r="L69" s="149"/>
      <c r="M69" s="10"/>
    </row>
    <row r="70" spans="1:13" x14ac:dyDescent="0.35">
      <c r="A70" s="42"/>
      <c r="B70" s="112"/>
      <c r="C70" s="42"/>
      <c r="D70" s="142"/>
      <c r="E70" s="39"/>
      <c r="F70" s="22"/>
      <c r="H70" s="177"/>
      <c r="L70" s="149"/>
      <c r="M70" s="10"/>
    </row>
    <row r="71" spans="1:13" x14ac:dyDescent="0.35">
      <c r="A71" s="42" t="s">
        <v>134</v>
      </c>
      <c r="B71" s="112" t="s">
        <v>52</v>
      </c>
      <c r="C71" s="42" t="s">
        <v>115</v>
      </c>
      <c r="D71" s="29">
        <v>1057</v>
      </c>
      <c r="E71" s="10">
        <v>80479.149999999994</v>
      </c>
      <c r="F71" s="22"/>
      <c r="I71" s="178">
        <f>E71</f>
        <v>80479.149999999994</v>
      </c>
      <c r="J71" s="177"/>
      <c r="L71" s="149">
        <f t="shared" si="0"/>
        <v>80479.149999999994</v>
      </c>
      <c r="M71" s="10">
        <f t="shared" si="2"/>
        <v>0</v>
      </c>
    </row>
    <row r="72" spans="1:13" x14ac:dyDescent="0.35">
      <c r="A72" s="42"/>
      <c r="B72" s="174" t="s">
        <v>53</v>
      </c>
      <c r="C72" s="42" t="s">
        <v>122</v>
      </c>
      <c r="D72" s="83" t="s">
        <v>119</v>
      </c>
      <c r="E72" s="38">
        <f>C72*1500</f>
        <v>0</v>
      </c>
      <c r="F72" s="22"/>
      <c r="J72" s="178">
        <f>E72</f>
        <v>0</v>
      </c>
      <c r="L72" s="149">
        <f t="shared" si="0"/>
        <v>0</v>
      </c>
      <c r="M72" s="10">
        <f t="shared" si="2"/>
        <v>0</v>
      </c>
    </row>
    <row r="73" spans="1:13" x14ac:dyDescent="0.35">
      <c r="A73" s="42"/>
      <c r="B73" s="112"/>
      <c r="C73" s="42"/>
      <c r="D73" s="30">
        <f>SUM(D71)</f>
        <v>1057</v>
      </c>
      <c r="E73" s="40">
        <f>SUM(E71:E72)</f>
        <v>80479.149999999994</v>
      </c>
      <c r="F73" s="22"/>
      <c r="L73" s="149"/>
      <c r="M73" s="10"/>
    </row>
    <row r="74" spans="1:13" x14ac:dyDescent="0.35">
      <c r="A74" s="42"/>
      <c r="B74" s="112"/>
      <c r="C74" s="42"/>
      <c r="D74" s="142"/>
      <c r="E74" s="39"/>
      <c r="F74" s="22"/>
      <c r="I74" s="177"/>
      <c r="L74" s="149"/>
      <c r="M74" s="10"/>
    </row>
    <row r="75" spans="1:13" x14ac:dyDescent="0.35">
      <c r="A75" s="42" t="s">
        <v>135</v>
      </c>
      <c r="B75" s="174" t="s">
        <v>51</v>
      </c>
      <c r="C75" s="42" t="s">
        <v>111</v>
      </c>
      <c r="D75" s="29">
        <v>248</v>
      </c>
      <c r="E75" s="38">
        <v>4352.75</v>
      </c>
      <c r="F75" s="22"/>
      <c r="H75" s="178">
        <f>E75</f>
        <v>4352.75</v>
      </c>
      <c r="J75" s="177"/>
      <c r="L75" s="149">
        <f t="shared" ref="L75:L88" si="3">SUM(G75:K75)</f>
        <v>4352.75</v>
      </c>
      <c r="M75" s="10">
        <f t="shared" si="2"/>
        <v>0</v>
      </c>
    </row>
    <row r="76" spans="1:13" x14ac:dyDescent="0.35">
      <c r="A76" s="42"/>
      <c r="B76" s="174" t="s">
        <v>53</v>
      </c>
      <c r="C76" s="42" t="s">
        <v>136</v>
      </c>
      <c r="D76" s="83" t="s">
        <v>113</v>
      </c>
      <c r="E76" s="38">
        <f>C76*1500</f>
        <v>1500</v>
      </c>
      <c r="F76" s="22"/>
      <c r="J76" s="178">
        <f>E76</f>
        <v>1500</v>
      </c>
      <c r="L76" s="149">
        <f t="shared" si="3"/>
        <v>1500</v>
      </c>
      <c r="M76" s="10">
        <f t="shared" si="2"/>
        <v>0</v>
      </c>
    </row>
    <row r="77" spans="1:13" x14ac:dyDescent="0.35">
      <c r="A77" s="42"/>
      <c r="B77" s="112"/>
      <c r="C77" s="42"/>
      <c r="D77" s="30">
        <f>SUM(D75)</f>
        <v>248</v>
      </c>
      <c r="E77" s="40">
        <f>SUM(E75:E76)</f>
        <v>5852.75</v>
      </c>
      <c r="F77" s="22"/>
      <c r="L77" s="149"/>
      <c r="M77" s="10"/>
    </row>
    <row r="78" spans="1:13" x14ac:dyDescent="0.35">
      <c r="A78" s="42"/>
      <c r="B78" s="112"/>
      <c r="C78" s="42"/>
      <c r="D78" s="142"/>
      <c r="E78" s="39"/>
      <c r="F78" s="22"/>
      <c r="H78" s="177"/>
      <c r="L78" s="149"/>
      <c r="M78" s="10"/>
    </row>
    <row r="79" spans="1:13" x14ac:dyDescent="0.35">
      <c r="A79" t="s">
        <v>131</v>
      </c>
      <c r="B79" s="174" t="s">
        <v>51</v>
      </c>
      <c r="C79" s="42" t="s">
        <v>137</v>
      </c>
      <c r="D79" s="29">
        <v>195</v>
      </c>
      <c r="E79" s="10">
        <v>64232.95</v>
      </c>
      <c r="F79" s="22"/>
      <c r="H79" s="178">
        <f>E79</f>
        <v>64232.95</v>
      </c>
      <c r="L79" s="149">
        <f t="shared" si="3"/>
        <v>64232.95</v>
      </c>
      <c r="M79" s="10">
        <f t="shared" ref="M79:M88" si="4">+L79-E79</f>
        <v>0</v>
      </c>
    </row>
    <row r="80" spans="1:13" x14ac:dyDescent="0.35">
      <c r="A80" s="42"/>
      <c r="B80" s="174" t="s">
        <v>53</v>
      </c>
      <c r="C80" s="42" t="s">
        <v>136</v>
      </c>
      <c r="D80" s="83" t="s">
        <v>113</v>
      </c>
      <c r="E80" s="38">
        <f>C80*1500</f>
        <v>1500</v>
      </c>
      <c r="F80" s="22"/>
      <c r="J80" s="178">
        <f>E80</f>
        <v>1500</v>
      </c>
      <c r="L80" s="149">
        <f t="shared" si="3"/>
        <v>1500</v>
      </c>
      <c r="M80" s="10">
        <f t="shared" si="4"/>
        <v>0</v>
      </c>
    </row>
    <row r="81" spans="1:13" x14ac:dyDescent="0.35">
      <c r="A81" s="42"/>
      <c r="B81" s="112"/>
      <c r="C81" s="42"/>
      <c r="D81" s="30">
        <f>SUM(D79:D80)</f>
        <v>195</v>
      </c>
      <c r="E81" s="40">
        <f>SUM(E79:E80)</f>
        <v>65732.95</v>
      </c>
      <c r="F81" s="22"/>
      <c r="H81" s="177"/>
      <c r="L81" s="149"/>
      <c r="M81" s="10"/>
    </row>
    <row r="82" spans="1:13" x14ac:dyDescent="0.35">
      <c r="A82" s="42"/>
      <c r="B82" s="112"/>
      <c r="C82" s="42"/>
      <c r="D82" s="142"/>
      <c r="E82" s="39"/>
      <c r="F82" s="22"/>
      <c r="L82" s="149"/>
      <c r="M82" s="10"/>
    </row>
    <row r="83" spans="1:13" x14ac:dyDescent="0.35">
      <c r="A83" s="42" t="s">
        <v>117</v>
      </c>
      <c r="B83" s="174" t="s">
        <v>51</v>
      </c>
      <c r="C83" s="42" t="s">
        <v>111</v>
      </c>
      <c r="D83" s="29">
        <v>300</v>
      </c>
      <c r="E83" s="10">
        <v>8655.9699999999993</v>
      </c>
      <c r="F83" s="22"/>
      <c r="H83" s="178">
        <f>E83</f>
        <v>8655.9699999999993</v>
      </c>
      <c r="L83" s="149">
        <f t="shared" si="3"/>
        <v>8655.9699999999993</v>
      </c>
      <c r="M83" s="10">
        <f t="shared" si="4"/>
        <v>0</v>
      </c>
    </row>
    <row r="84" spans="1:13" x14ac:dyDescent="0.35">
      <c r="A84" s="42"/>
      <c r="B84" s="174" t="s">
        <v>53</v>
      </c>
      <c r="C84" s="42" t="s">
        <v>136</v>
      </c>
      <c r="D84" s="83" t="s">
        <v>113</v>
      </c>
      <c r="E84" s="38">
        <f>C84*1500</f>
        <v>1500</v>
      </c>
      <c r="F84" s="22"/>
      <c r="J84" s="178">
        <f>E84</f>
        <v>1500</v>
      </c>
      <c r="L84" s="149">
        <f t="shared" si="3"/>
        <v>1500</v>
      </c>
      <c r="M84" s="10">
        <f t="shared" si="4"/>
        <v>0</v>
      </c>
    </row>
    <row r="85" spans="1:13" x14ac:dyDescent="0.35">
      <c r="A85" s="42"/>
      <c r="B85" s="174"/>
      <c r="C85" s="42"/>
      <c r="D85" s="30">
        <f>SUM(D83)</f>
        <v>300</v>
      </c>
      <c r="E85" s="40">
        <f>SUM(E83:E84)</f>
        <v>10155.969999999999</v>
      </c>
      <c r="F85" s="22"/>
      <c r="H85" s="177"/>
      <c r="L85" s="149"/>
      <c r="M85" s="10"/>
    </row>
    <row r="86" spans="1:13" x14ac:dyDescent="0.35">
      <c r="A86" s="42"/>
      <c r="B86" s="112"/>
      <c r="C86" s="42"/>
      <c r="D86" s="29"/>
      <c r="E86" s="38"/>
      <c r="F86" s="22"/>
      <c r="L86" s="149"/>
      <c r="M86" s="10"/>
    </row>
    <row r="87" spans="1:13" x14ac:dyDescent="0.35">
      <c r="A87" s="42" t="s">
        <v>133</v>
      </c>
      <c r="B87" s="174" t="s">
        <v>51</v>
      </c>
      <c r="C87" s="42" t="s">
        <v>111</v>
      </c>
      <c r="D87" s="29">
        <v>151</v>
      </c>
      <c r="E87" s="10">
        <v>7996.3</v>
      </c>
      <c r="F87" s="22"/>
      <c r="H87" s="178">
        <f>E87</f>
        <v>7996.3</v>
      </c>
      <c r="L87" s="149">
        <f t="shared" si="3"/>
        <v>7996.3</v>
      </c>
      <c r="M87" s="10">
        <f t="shared" si="4"/>
        <v>0</v>
      </c>
    </row>
    <row r="88" spans="1:13" x14ac:dyDescent="0.35">
      <c r="A88" s="42"/>
      <c r="B88" s="174" t="s">
        <v>53</v>
      </c>
      <c r="C88" s="42" t="s">
        <v>116</v>
      </c>
      <c r="D88" s="83" t="s">
        <v>113</v>
      </c>
      <c r="E88" s="38">
        <f>C88*1500</f>
        <v>3000</v>
      </c>
      <c r="F88" s="22"/>
      <c r="J88" s="178">
        <f>E88</f>
        <v>3000</v>
      </c>
      <c r="L88" s="149">
        <f t="shared" si="3"/>
        <v>3000</v>
      </c>
      <c r="M88" s="10">
        <f t="shared" si="4"/>
        <v>0</v>
      </c>
    </row>
    <row r="89" spans="1:13" x14ac:dyDescent="0.35">
      <c r="A89" s="168"/>
      <c r="B89" s="169"/>
      <c r="C89" s="168"/>
      <c r="D89" s="30">
        <f>SUM(D87)</f>
        <v>151</v>
      </c>
      <c r="E89" s="40">
        <f>SUM(E87:E88)</f>
        <v>10996.3</v>
      </c>
      <c r="L89" s="149"/>
      <c r="M89" s="10"/>
    </row>
    <row r="90" spans="1:13" x14ac:dyDescent="0.35">
      <c r="A90" s="168"/>
      <c r="B90" s="169"/>
      <c r="C90" s="168"/>
      <c r="D90" s="170"/>
      <c r="E90" s="208"/>
      <c r="G90" s="177"/>
      <c r="H90" s="177"/>
      <c r="I90" s="177"/>
      <c r="J90" s="177"/>
      <c r="K90" s="10"/>
      <c r="L90" s="149"/>
      <c r="M90" s="10"/>
    </row>
    <row r="91" spans="1:13" x14ac:dyDescent="0.35">
      <c r="A91" s="168" t="s">
        <v>138</v>
      </c>
      <c r="B91" s="174" t="s">
        <v>51</v>
      </c>
      <c r="C91" s="42" t="s">
        <v>111</v>
      </c>
      <c r="D91">
        <v>536</v>
      </c>
      <c r="E91" s="10">
        <v>10079.83</v>
      </c>
      <c r="H91" s="178">
        <f>E91</f>
        <v>10079.83</v>
      </c>
      <c r="L91" s="149">
        <f t="shared" ref="L91:L124" si="5">SUM(G91:K91)</f>
        <v>10079.83</v>
      </c>
      <c r="M91" s="10">
        <f t="shared" ref="M91:M124" si="6">+L91-E91</f>
        <v>0</v>
      </c>
    </row>
    <row r="92" spans="1:13" x14ac:dyDescent="0.35">
      <c r="A92" s="168"/>
      <c r="B92" s="174" t="s">
        <v>53</v>
      </c>
      <c r="C92" s="168" t="s">
        <v>132</v>
      </c>
      <c r="D92" s="83" t="s">
        <v>113</v>
      </c>
      <c r="E92" s="38">
        <f>C92*1500</f>
        <v>4500</v>
      </c>
      <c r="J92" s="178">
        <f>E92</f>
        <v>4500</v>
      </c>
      <c r="L92" s="149">
        <f t="shared" si="5"/>
        <v>4500</v>
      </c>
      <c r="M92" s="10">
        <f t="shared" si="6"/>
        <v>0</v>
      </c>
    </row>
    <row r="93" spans="1:13" x14ac:dyDescent="0.35">
      <c r="A93" s="168"/>
      <c r="B93" s="169"/>
      <c r="C93" s="168"/>
      <c r="D93" s="171">
        <f>SUM(D91)</f>
        <v>536</v>
      </c>
      <c r="E93" s="209">
        <f>SUM(E91:E92)</f>
        <v>14579.83</v>
      </c>
      <c r="L93" s="149"/>
      <c r="M93" s="10"/>
    </row>
    <row r="94" spans="1:13" x14ac:dyDescent="0.35">
      <c r="A94" s="168"/>
      <c r="B94" s="169"/>
      <c r="C94" s="168"/>
      <c r="D94" s="170"/>
      <c r="E94" s="208"/>
      <c r="L94" s="149"/>
      <c r="M94" s="10"/>
    </row>
    <row r="95" spans="1:13" x14ac:dyDescent="0.35">
      <c r="A95" s="168" t="s">
        <v>131</v>
      </c>
      <c r="B95" s="174" t="s">
        <v>51</v>
      </c>
      <c r="C95" s="168" t="s">
        <v>111</v>
      </c>
      <c r="D95" s="29">
        <v>32819</v>
      </c>
      <c r="E95" s="10">
        <f>363349.42+(25322*65)</f>
        <v>2009279.42</v>
      </c>
      <c r="G95" s="179"/>
      <c r="H95" s="179">
        <f>E95</f>
        <v>2009279.42</v>
      </c>
      <c r="I95" s="179"/>
      <c r="J95" s="179"/>
      <c r="K95" s="179"/>
      <c r="L95" s="149">
        <f t="shared" si="5"/>
        <v>2009279.42</v>
      </c>
      <c r="M95" s="10">
        <f t="shared" si="6"/>
        <v>0</v>
      </c>
    </row>
    <row r="96" spans="1:13" x14ac:dyDescent="0.35">
      <c r="A96" s="168"/>
      <c r="B96" s="174" t="s">
        <v>51</v>
      </c>
      <c r="C96" s="168" t="s">
        <v>139</v>
      </c>
      <c r="D96" s="29">
        <v>24</v>
      </c>
      <c r="E96" s="10">
        <v>265.70999999999998</v>
      </c>
      <c r="H96" s="178">
        <f>E96</f>
        <v>265.70999999999998</v>
      </c>
      <c r="L96" s="149">
        <f t="shared" si="5"/>
        <v>265.70999999999998</v>
      </c>
      <c r="M96" s="10">
        <f t="shared" si="6"/>
        <v>0</v>
      </c>
    </row>
    <row r="97" spans="1:13" x14ac:dyDescent="0.35">
      <c r="A97" s="168"/>
      <c r="B97" s="174" t="s">
        <v>53</v>
      </c>
      <c r="C97" s="168" t="s">
        <v>140</v>
      </c>
      <c r="D97" s="83" t="s">
        <v>119</v>
      </c>
      <c r="E97" s="38">
        <f>C97*1500</f>
        <v>568500</v>
      </c>
      <c r="J97" s="178">
        <f>E97</f>
        <v>568500</v>
      </c>
      <c r="L97" s="149">
        <f t="shared" si="5"/>
        <v>568500</v>
      </c>
      <c r="M97" s="10">
        <f t="shared" si="6"/>
        <v>0</v>
      </c>
    </row>
    <row r="98" spans="1:13" x14ac:dyDescent="0.35">
      <c r="A98" s="168"/>
      <c r="B98" s="174"/>
      <c r="C98" s="168"/>
      <c r="D98" s="171">
        <f>SUM(D95:D96)</f>
        <v>32843</v>
      </c>
      <c r="E98" s="209">
        <f>SUM(E95:E97)</f>
        <v>2578045.13</v>
      </c>
      <c r="L98" s="149"/>
      <c r="M98" s="10"/>
    </row>
    <row r="99" spans="1:13" x14ac:dyDescent="0.35">
      <c r="A99" s="168"/>
      <c r="B99" s="169"/>
      <c r="C99" s="168"/>
      <c r="D99" s="145"/>
      <c r="E99" s="210"/>
      <c r="L99" s="149"/>
      <c r="M99" s="10"/>
    </row>
    <row r="100" spans="1:13" x14ac:dyDescent="0.35">
      <c r="A100" s="168" t="s">
        <v>131</v>
      </c>
      <c r="B100" s="174" t="s">
        <v>51</v>
      </c>
      <c r="C100" s="168" t="s">
        <v>111</v>
      </c>
      <c r="D100" s="29">
        <v>1725</v>
      </c>
      <c r="E100" s="10">
        <f>12151.46+(1616*65)</f>
        <v>117191.45999999999</v>
      </c>
      <c r="H100" s="178">
        <f>E100</f>
        <v>117191.45999999999</v>
      </c>
      <c r="L100" s="149">
        <f t="shared" si="5"/>
        <v>117191.45999999999</v>
      </c>
      <c r="M100" s="10">
        <f t="shared" si="6"/>
        <v>0</v>
      </c>
    </row>
    <row r="101" spans="1:13" x14ac:dyDescent="0.35">
      <c r="A101" s="168"/>
      <c r="B101" s="174" t="s">
        <v>53</v>
      </c>
      <c r="C101" s="168" t="s">
        <v>141</v>
      </c>
      <c r="D101" s="83" t="s">
        <v>119</v>
      </c>
      <c r="E101" s="38">
        <f>C101*1500</f>
        <v>25500</v>
      </c>
      <c r="J101" s="178">
        <f>E101</f>
        <v>25500</v>
      </c>
      <c r="L101" s="149">
        <f t="shared" si="5"/>
        <v>25500</v>
      </c>
      <c r="M101" s="10">
        <f t="shared" si="6"/>
        <v>0</v>
      </c>
    </row>
    <row r="102" spans="1:13" x14ac:dyDescent="0.35">
      <c r="A102" s="168"/>
      <c r="B102" s="169"/>
      <c r="C102" s="168"/>
      <c r="D102" s="171">
        <f>SUM(D100)</f>
        <v>1725</v>
      </c>
      <c r="E102" s="209">
        <f>SUM(E100:E101)</f>
        <v>142691.46</v>
      </c>
      <c r="L102" s="149"/>
      <c r="M102" s="10"/>
    </row>
    <row r="103" spans="1:13" x14ac:dyDescent="0.35">
      <c r="A103" s="168"/>
      <c r="B103" s="169"/>
      <c r="C103" s="168"/>
      <c r="D103" s="145"/>
      <c r="E103" s="210"/>
      <c r="L103" s="149"/>
      <c r="M103" s="10"/>
    </row>
    <row r="104" spans="1:13" x14ac:dyDescent="0.35">
      <c r="A104" s="168" t="s">
        <v>131</v>
      </c>
      <c r="B104" s="174" t="s">
        <v>51</v>
      </c>
      <c r="C104" s="42" t="s">
        <v>111</v>
      </c>
      <c r="D104" s="29">
        <v>2</v>
      </c>
      <c r="E104" s="10">
        <v>1876.74</v>
      </c>
      <c r="H104" s="178">
        <f>E104</f>
        <v>1876.74</v>
      </c>
      <c r="L104" s="149">
        <f t="shared" si="5"/>
        <v>1876.74</v>
      </c>
      <c r="M104" s="10">
        <f t="shared" si="6"/>
        <v>0</v>
      </c>
    </row>
    <row r="105" spans="1:13" x14ac:dyDescent="0.35">
      <c r="A105" s="168"/>
      <c r="B105" s="174" t="s">
        <v>53</v>
      </c>
      <c r="C105" s="168" t="s">
        <v>122</v>
      </c>
      <c r="D105" s="83" t="s">
        <v>113</v>
      </c>
      <c r="E105" s="38">
        <f>C105*1500</f>
        <v>0</v>
      </c>
      <c r="J105" s="178">
        <f>E105</f>
        <v>0</v>
      </c>
      <c r="L105" s="149">
        <f t="shared" si="5"/>
        <v>0</v>
      </c>
      <c r="M105" s="10">
        <f t="shared" si="6"/>
        <v>0</v>
      </c>
    </row>
    <row r="106" spans="1:13" x14ac:dyDescent="0.35">
      <c r="A106" s="168"/>
      <c r="B106" s="174"/>
      <c r="C106" s="168"/>
      <c r="D106" s="171">
        <f>SUM(D104)</f>
        <v>2</v>
      </c>
      <c r="E106" s="209">
        <f>SUM(E104:E105)</f>
        <v>1876.74</v>
      </c>
      <c r="L106" s="149"/>
      <c r="M106" s="10"/>
    </row>
    <row r="107" spans="1:13" x14ac:dyDescent="0.35">
      <c r="A107" s="168"/>
      <c r="B107" s="169"/>
      <c r="C107" s="168"/>
      <c r="D107" s="145"/>
      <c r="E107" s="210"/>
      <c r="L107" s="149"/>
      <c r="M107" s="10"/>
    </row>
    <row r="108" spans="1:13" x14ac:dyDescent="0.35">
      <c r="A108" s="168" t="s">
        <v>133</v>
      </c>
      <c r="B108" s="174" t="s">
        <v>51</v>
      </c>
      <c r="C108" s="42" t="s">
        <v>111</v>
      </c>
      <c r="D108">
        <v>114</v>
      </c>
      <c r="E108" s="10">
        <v>19755.59</v>
      </c>
      <c r="H108" s="178">
        <f>E108</f>
        <v>19755.59</v>
      </c>
      <c r="L108" s="149">
        <f t="shared" si="5"/>
        <v>19755.59</v>
      </c>
      <c r="M108" s="10">
        <f t="shared" si="6"/>
        <v>0</v>
      </c>
    </row>
    <row r="109" spans="1:13" x14ac:dyDescent="0.35">
      <c r="A109" s="42"/>
      <c r="B109" s="174" t="s">
        <v>53</v>
      </c>
      <c r="C109" s="42" t="s">
        <v>136</v>
      </c>
      <c r="D109" s="83" t="s">
        <v>113</v>
      </c>
      <c r="E109" s="38">
        <f>C109*1500</f>
        <v>1500</v>
      </c>
      <c r="J109" s="178">
        <f>E109</f>
        <v>1500</v>
      </c>
      <c r="L109" s="149">
        <f t="shared" si="5"/>
        <v>1500</v>
      </c>
      <c r="M109" s="10">
        <f t="shared" si="6"/>
        <v>0</v>
      </c>
    </row>
    <row r="110" spans="1:13" x14ac:dyDescent="0.35">
      <c r="A110" s="42"/>
      <c r="B110" s="174"/>
      <c r="C110" s="42"/>
      <c r="D110" s="171">
        <f>SUM(D108)</f>
        <v>114</v>
      </c>
      <c r="E110" s="209">
        <f>SUM(E108:E109)</f>
        <v>21255.59</v>
      </c>
      <c r="L110" s="149"/>
      <c r="M110" s="10"/>
    </row>
    <row r="111" spans="1:13" x14ac:dyDescent="0.35">
      <c r="A111" s="42"/>
      <c r="B111" s="112"/>
      <c r="C111" s="42"/>
      <c r="D111" s="29"/>
      <c r="E111" s="39"/>
      <c r="L111" s="149"/>
      <c r="M111" s="10"/>
    </row>
    <row r="112" spans="1:13" x14ac:dyDescent="0.35">
      <c r="A112" s="168" t="s">
        <v>131</v>
      </c>
      <c r="B112" s="174" t="s">
        <v>51</v>
      </c>
      <c r="C112" s="168" t="s">
        <v>110</v>
      </c>
      <c r="D112">
        <v>595</v>
      </c>
      <c r="E112" s="10">
        <v>26177.18</v>
      </c>
      <c r="H112" s="178">
        <f>E112</f>
        <v>26177.18</v>
      </c>
      <c r="L112" s="149">
        <f t="shared" si="5"/>
        <v>26177.18</v>
      </c>
      <c r="M112" s="10">
        <f t="shared" si="6"/>
        <v>0</v>
      </c>
    </row>
    <row r="113" spans="1:13" x14ac:dyDescent="0.35">
      <c r="A113" s="168"/>
      <c r="B113" s="174" t="s">
        <v>51</v>
      </c>
      <c r="C113" s="168" t="s">
        <v>142</v>
      </c>
      <c r="D113">
        <v>160</v>
      </c>
      <c r="E113" s="10">
        <v>7039.24</v>
      </c>
      <c r="H113" s="178">
        <f>E113</f>
        <v>7039.24</v>
      </c>
      <c r="L113" s="149">
        <f t="shared" si="5"/>
        <v>7039.24</v>
      </c>
      <c r="M113" s="10">
        <f t="shared" si="6"/>
        <v>0</v>
      </c>
    </row>
    <row r="114" spans="1:13" x14ac:dyDescent="0.35">
      <c r="A114" s="42"/>
      <c r="B114" s="174" t="s">
        <v>53</v>
      </c>
      <c r="C114" s="42" t="s">
        <v>116</v>
      </c>
      <c r="D114" s="83" t="s">
        <v>119</v>
      </c>
      <c r="E114" s="38">
        <f>C114*1500</f>
        <v>3000</v>
      </c>
      <c r="J114" s="178">
        <f>E114</f>
        <v>3000</v>
      </c>
      <c r="L114" s="149">
        <f t="shared" si="5"/>
        <v>3000</v>
      </c>
      <c r="M114" s="10">
        <f t="shared" si="6"/>
        <v>0</v>
      </c>
    </row>
    <row r="115" spans="1:13" x14ac:dyDescent="0.35">
      <c r="A115" s="42"/>
      <c r="B115" s="174"/>
      <c r="C115" s="42"/>
      <c r="D115" s="171">
        <f>SUM(D112:D113)</f>
        <v>755</v>
      </c>
      <c r="E115" s="209">
        <f>SUM(E112:E114)</f>
        <v>36216.42</v>
      </c>
      <c r="L115" s="149"/>
      <c r="M115" s="10"/>
    </row>
    <row r="116" spans="1:13" x14ac:dyDescent="0.35">
      <c r="A116" s="42"/>
      <c r="B116" s="174"/>
      <c r="C116" s="42"/>
      <c r="D116" s="29"/>
      <c r="E116" s="39"/>
      <c r="L116" s="149"/>
      <c r="M116" s="10"/>
    </row>
    <row r="117" spans="1:13" x14ac:dyDescent="0.35">
      <c r="A117" s="42" t="s">
        <v>143</v>
      </c>
      <c r="B117" s="174" t="s">
        <v>51</v>
      </c>
      <c r="C117" s="168" t="s">
        <v>110</v>
      </c>
      <c r="D117" s="29">
        <v>4019</v>
      </c>
      <c r="E117" s="39">
        <f>D117*65</f>
        <v>261235</v>
      </c>
      <c r="H117" s="178">
        <f>E117</f>
        <v>261235</v>
      </c>
      <c r="L117" s="149">
        <f t="shared" si="5"/>
        <v>261235</v>
      </c>
      <c r="M117" s="10">
        <f t="shared" si="6"/>
        <v>0</v>
      </c>
    </row>
    <row r="118" spans="1:13" x14ac:dyDescent="0.35">
      <c r="A118" s="42"/>
      <c r="B118" s="174" t="s">
        <v>51</v>
      </c>
      <c r="C118" s="168" t="s">
        <v>111</v>
      </c>
      <c r="D118" s="29">
        <v>109</v>
      </c>
      <c r="E118" s="39">
        <f t="shared" ref="E118:E119" si="7">D118*65</f>
        <v>7085</v>
      </c>
      <c r="H118" s="178">
        <f>E118</f>
        <v>7085</v>
      </c>
      <c r="L118" s="149">
        <f t="shared" si="5"/>
        <v>7085</v>
      </c>
      <c r="M118" s="10">
        <f t="shared" si="6"/>
        <v>0</v>
      </c>
    </row>
    <row r="119" spans="1:13" x14ac:dyDescent="0.35">
      <c r="A119" s="42"/>
      <c r="B119" s="174" t="s">
        <v>51</v>
      </c>
      <c r="C119" s="168" t="s">
        <v>139</v>
      </c>
      <c r="D119" s="29">
        <v>7</v>
      </c>
      <c r="E119" s="39">
        <f t="shared" si="7"/>
        <v>455</v>
      </c>
      <c r="H119" s="178">
        <f>E119</f>
        <v>455</v>
      </c>
      <c r="L119" s="149">
        <f t="shared" si="5"/>
        <v>455</v>
      </c>
      <c r="M119" s="10">
        <f t="shared" si="6"/>
        <v>0</v>
      </c>
    </row>
    <row r="120" spans="1:13" x14ac:dyDescent="0.35">
      <c r="A120" s="23"/>
      <c r="B120" s="174" t="s">
        <v>53</v>
      </c>
      <c r="C120" s="23" t="s">
        <v>144</v>
      </c>
      <c r="D120" s="83" t="s">
        <v>119</v>
      </c>
      <c r="E120" s="38">
        <f>C120*1500</f>
        <v>19500</v>
      </c>
      <c r="J120" s="178">
        <f>E120</f>
        <v>19500</v>
      </c>
      <c r="L120" s="149">
        <f t="shared" si="5"/>
        <v>19500</v>
      </c>
      <c r="M120" s="10">
        <f t="shared" si="6"/>
        <v>0</v>
      </c>
    </row>
    <row r="121" spans="1:13" x14ac:dyDescent="0.35">
      <c r="A121" s="23"/>
      <c r="B121" s="174"/>
      <c r="C121" s="23"/>
      <c r="D121" s="171">
        <f>SUM(D117:D119)</f>
        <v>4135</v>
      </c>
      <c r="E121" s="209">
        <f>SUM(E117:E120)</f>
        <v>288275</v>
      </c>
      <c r="L121" s="149"/>
      <c r="M121" s="10"/>
    </row>
    <row r="122" spans="1:13" x14ac:dyDescent="0.35">
      <c r="A122" s="23"/>
      <c r="B122" s="174"/>
      <c r="C122" s="23"/>
      <c r="D122" s="145"/>
      <c r="E122" s="210"/>
      <c r="L122" s="149"/>
      <c r="M122" s="10"/>
    </row>
    <row r="123" spans="1:13" x14ac:dyDescent="0.35">
      <c r="A123" s="42" t="s">
        <v>135</v>
      </c>
      <c r="B123" s="112" t="s">
        <v>51</v>
      </c>
      <c r="C123" s="42" t="s">
        <v>145</v>
      </c>
      <c r="D123" s="142" t="s">
        <v>146</v>
      </c>
      <c r="E123" s="39">
        <v>37153.97</v>
      </c>
      <c r="H123" s="178">
        <f>E123</f>
        <v>37153.97</v>
      </c>
      <c r="L123" s="149">
        <f t="shared" si="5"/>
        <v>37153.97</v>
      </c>
      <c r="M123" s="10">
        <f t="shared" si="6"/>
        <v>0</v>
      </c>
    </row>
    <row r="124" spans="1:13" x14ac:dyDescent="0.35">
      <c r="A124" s="42" t="s">
        <v>135</v>
      </c>
      <c r="B124" s="112" t="s">
        <v>53</v>
      </c>
      <c r="C124" s="42"/>
      <c r="D124" s="83" t="s">
        <v>119</v>
      </c>
      <c r="E124" s="211">
        <f>C124*1500</f>
        <v>0</v>
      </c>
      <c r="J124" s="178">
        <f>E124</f>
        <v>0</v>
      </c>
      <c r="L124" s="149">
        <f t="shared" si="5"/>
        <v>0</v>
      </c>
      <c r="M124" s="10">
        <f t="shared" si="6"/>
        <v>0</v>
      </c>
    </row>
    <row r="125" spans="1:13" x14ac:dyDescent="0.35">
      <c r="A125" s="42"/>
      <c r="B125" s="112"/>
      <c r="C125" s="42"/>
      <c r="D125" s="83"/>
      <c r="E125" s="211">
        <f>SUM(E123:E124)</f>
        <v>37153.97</v>
      </c>
      <c r="L125" s="149"/>
      <c r="M125" s="10"/>
    </row>
    <row r="126" spans="1:13" x14ac:dyDescent="0.35">
      <c r="A126" s="42"/>
      <c r="B126" s="112"/>
      <c r="C126" s="42"/>
      <c r="D126" s="142"/>
      <c r="E126" s="39"/>
      <c r="L126" s="10"/>
      <c r="M126" s="10"/>
    </row>
    <row r="127" spans="1:13" x14ac:dyDescent="0.35">
      <c r="A127" s="42"/>
      <c r="B127" s="112"/>
      <c r="C127" s="42"/>
      <c r="D127" s="115"/>
      <c r="E127" s="120"/>
      <c r="L127" s="10"/>
      <c r="M127" s="10"/>
    </row>
    <row r="128" spans="1:13" x14ac:dyDescent="0.35">
      <c r="A128" s="23"/>
      <c r="B128" s="24" t="s">
        <v>4</v>
      </c>
      <c r="C128" s="23"/>
      <c r="D128" s="115">
        <f>SUM(D121,D115,D110,D106,D102,D98,D93,D89,D85,D81,D77,D73,D69,D65,D61,D57,D52,D47,D42,D36,D32,D27,D22,D18,D14)</f>
        <v>110189</v>
      </c>
      <c r="E128" s="120">
        <f>SUM(E125,E121,E115,E110,E106,E102,E98,E93,E89,E85,E81,E77,E73,E69,E65,E61,E57,E52,E47,E42,E36,E32,E27,E22,E18,E14+E8)</f>
        <v>8456788.5699999984</v>
      </c>
      <c r="G128" s="180">
        <f>SUM(G7:G127)</f>
        <v>340000</v>
      </c>
      <c r="H128" s="180">
        <f t="shared" ref="H128:K128" si="8">SUM(H7:H127)</f>
        <v>6827070.8899999997</v>
      </c>
      <c r="I128" s="180">
        <f t="shared" si="8"/>
        <v>341717.68000000005</v>
      </c>
      <c r="J128" s="180">
        <f t="shared" si="8"/>
        <v>948000</v>
      </c>
      <c r="K128" s="180">
        <f t="shared" si="8"/>
        <v>0</v>
      </c>
      <c r="L128" s="180">
        <f>SUM(L7:L127)</f>
        <v>8456788.5700000022</v>
      </c>
      <c r="M128" s="181">
        <f>E128-L128</f>
        <v>0</v>
      </c>
    </row>
    <row r="129" spans="1:5" x14ac:dyDescent="0.35">
      <c r="A129" s="23"/>
      <c r="B129" s="24"/>
      <c r="C129" s="23"/>
      <c r="D129" s="26"/>
      <c r="E129" s="26"/>
    </row>
    <row r="130" spans="1:5" x14ac:dyDescent="0.35">
      <c r="A130" s="8" t="s">
        <v>147</v>
      </c>
      <c r="B130" s="24"/>
      <c r="C130" s="23"/>
      <c r="D130" s="28"/>
      <c r="E130" s="26"/>
    </row>
    <row r="131" spans="1:5" x14ac:dyDescent="0.35">
      <c r="A131" s="8" t="s">
        <v>148</v>
      </c>
      <c r="B131" s="24"/>
      <c r="C131" s="23"/>
      <c r="E131" s="26"/>
    </row>
    <row r="132" spans="1:5" x14ac:dyDescent="0.35">
      <c r="A132" s="8" t="s">
        <v>149</v>
      </c>
      <c r="B132" s="24"/>
      <c r="C132" s="23"/>
      <c r="E132" s="26"/>
    </row>
    <row r="133" spans="1:5" x14ac:dyDescent="0.35">
      <c r="A133" s="8" t="s">
        <v>150</v>
      </c>
      <c r="B133" s="24"/>
      <c r="C133" s="23"/>
      <c r="E133" s="26"/>
    </row>
  </sheetData>
  <pageMargins left="0.7" right="0.7" top="0.75" bottom="0.75" header="0.3" footer="0.3"/>
  <pageSetup scale="68" fitToHeight="2" orientation="portrait" r:id="rId1"/>
  <headerFooter>
    <oddHeader>&amp;R 2023 Schedule IV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VL88"/>
  <sheetViews>
    <sheetView view="pageBreakPreview" topLeftCell="A33" zoomScaleNormal="100" zoomScaleSheetLayoutView="100" workbookViewId="0">
      <selection activeCell="E20" sqref="E20"/>
    </sheetView>
  </sheetViews>
  <sheetFormatPr defaultRowHeight="14.5" x14ac:dyDescent="0.35"/>
  <cols>
    <col min="1" max="1" width="18.54296875" style="23" customWidth="1"/>
    <col min="2" max="2" width="23.26953125" style="24" customWidth="1"/>
    <col min="3" max="3" width="34" style="23" bestFit="1" customWidth="1"/>
    <col min="4" max="4" width="13.26953125" customWidth="1"/>
    <col min="5" max="5" width="16.7265625" style="26" customWidth="1"/>
    <col min="7" max="7" width="12.54296875" style="186" bestFit="1" customWidth="1"/>
    <col min="8" max="8" width="14.453125" style="186" bestFit="1" customWidth="1"/>
    <col min="9" max="9" width="12.81640625" style="186" bestFit="1" customWidth="1"/>
    <col min="10" max="10" width="14.453125" style="186" bestFit="1" customWidth="1"/>
    <col min="11" max="11" width="14.26953125" style="186" bestFit="1" customWidth="1"/>
    <col min="12" max="12" width="12.26953125" style="182" bestFit="1" customWidth="1"/>
    <col min="255" max="255" width="32" customWidth="1"/>
    <col min="256" max="256" width="18.7265625" customWidth="1"/>
    <col min="257" max="257" width="9.1796875" customWidth="1"/>
    <col min="258" max="258" width="13.26953125" customWidth="1"/>
    <col min="259" max="259" width="16.7265625" customWidth="1"/>
    <col min="260" max="260" width="29.1796875" customWidth="1"/>
    <col min="511" max="511" width="32" customWidth="1"/>
    <col min="512" max="512" width="18.7265625" customWidth="1"/>
    <col min="513" max="513" width="9.1796875" customWidth="1"/>
    <col min="514" max="514" width="13.26953125" customWidth="1"/>
    <col min="515" max="515" width="16.7265625" customWidth="1"/>
    <col min="516" max="516" width="29.1796875" customWidth="1"/>
    <col min="767" max="767" width="32" customWidth="1"/>
    <col min="768" max="768" width="18.7265625" customWidth="1"/>
    <col min="769" max="769" width="9.1796875" customWidth="1"/>
    <col min="770" max="770" width="13.26953125" customWidth="1"/>
    <col min="771" max="771" width="16.7265625" customWidth="1"/>
    <col min="772" max="772" width="29.1796875" customWidth="1"/>
    <col min="1023" max="1023" width="32" customWidth="1"/>
    <col min="1024" max="1024" width="18.7265625" customWidth="1"/>
    <col min="1025" max="1025" width="9.1796875" customWidth="1"/>
    <col min="1026" max="1026" width="13.26953125" customWidth="1"/>
    <col min="1027" max="1027" width="16.7265625" customWidth="1"/>
    <col min="1028" max="1028" width="29.1796875" customWidth="1"/>
    <col min="1279" max="1279" width="32" customWidth="1"/>
    <col min="1280" max="1280" width="18.7265625" customWidth="1"/>
    <col min="1281" max="1281" width="9.1796875" customWidth="1"/>
    <col min="1282" max="1282" width="13.26953125" customWidth="1"/>
    <col min="1283" max="1283" width="16.7265625" customWidth="1"/>
    <col min="1284" max="1284" width="29.1796875" customWidth="1"/>
    <col min="1535" max="1535" width="32" customWidth="1"/>
    <col min="1536" max="1536" width="18.7265625" customWidth="1"/>
    <col min="1537" max="1537" width="9.1796875" customWidth="1"/>
    <col min="1538" max="1538" width="13.26953125" customWidth="1"/>
    <col min="1539" max="1539" width="16.7265625" customWidth="1"/>
    <col min="1540" max="1540" width="29.1796875" customWidth="1"/>
    <col min="1791" max="1791" width="32" customWidth="1"/>
    <col min="1792" max="1792" width="18.7265625" customWidth="1"/>
    <col min="1793" max="1793" width="9.1796875" customWidth="1"/>
    <col min="1794" max="1794" width="13.26953125" customWidth="1"/>
    <col min="1795" max="1795" width="16.7265625" customWidth="1"/>
    <col min="1796" max="1796" width="29.1796875" customWidth="1"/>
    <col min="2047" max="2047" width="32" customWidth="1"/>
    <col min="2048" max="2048" width="18.7265625" customWidth="1"/>
    <col min="2049" max="2049" width="9.1796875" customWidth="1"/>
    <col min="2050" max="2050" width="13.26953125" customWidth="1"/>
    <col min="2051" max="2051" width="16.7265625" customWidth="1"/>
    <col min="2052" max="2052" width="29.1796875" customWidth="1"/>
    <col min="2303" max="2303" width="32" customWidth="1"/>
    <col min="2304" max="2304" width="18.7265625" customWidth="1"/>
    <col min="2305" max="2305" width="9.1796875" customWidth="1"/>
    <col min="2306" max="2306" width="13.26953125" customWidth="1"/>
    <col min="2307" max="2307" width="16.7265625" customWidth="1"/>
    <col min="2308" max="2308" width="29.1796875" customWidth="1"/>
    <col min="2559" max="2559" width="32" customWidth="1"/>
    <col min="2560" max="2560" width="18.7265625" customWidth="1"/>
    <col min="2561" max="2561" width="9.1796875" customWidth="1"/>
    <col min="2562" max="2562" width="13.26953125" customWidth="1"/>
    <col min="2563" max="2563" width="16.7265625" customWidth="1"/>
    <col min="2564" max="2564" width="29.1796875" customWidth="1"/>
    <col min="2815" max="2815" width="32" customWidth="1"/>
    <col min="2816" max="2816" width="18.7265625" customWidth="1"/>
    <col min="2817" max="2817" width="9.1796875" customWidth="1"/>
    <col min="2818" max="2818" width="13.26953125" customWidth="1"/>
    <col min="2819" max="2819" width="16.7265625" customWidth="1"/>
    <col min="2820" max="2820" width="29.1796875" customWidth="1"/>
    <col min="3071" max="3071" width="32" customWidth="1"/>
    <col min="3072" max="3072" width="18.7265625" customWidth="1"/>
    <col min="3073" max="3073" width="9.1796875" customWidth="1"/>
    <col min="3074" max="3074" width="13.26953125" customWidth="1"/>
    <col min="3075" max="3075" width="16.7265625" customWidth="1"/>
    <col min="3076" max="3076" width="29.1796875" customWidth="1"/>
    <col min="3327" max="3327" width="32" customWidth="1"/>
    <col min="3328" max="3328" width="18.7265625" customWidth="1"/>
    <col min="3329" max="3329" width="9.1796875" customWidth="1"/>
    <col min="3330" max="3330" width="13.26953125" customWidth="1"/>
    <col min="3331" max="3331" width="16.7265625" customWidth="1"/>
    <col min="3332" max="3332" width="29.1796875" customWidth="1"/>
    <col min="3583" max="3583" width="32" customWidth="1"/>
    <col min="3584" max="3584" width="18.7265625" customWidth="1"/>
    <col min="3585" max="3585" width="9.1796875" customWidth="1"/>
    <col min="3586" max="3586" width="13.26953125" customWidth="1"/>
    <col min="3587" max="3587" width="16.7265625" customWidth="1"/>
    <col min="3588" max="3588" width="29.1796875" customWidth="1"/>
    <col min="3839" max="3839" width="32" customWidth="1"/>
    <col min="3840" max="3840" width="18.7265625" customWidth="1"/>
    <col min="3841" max="3841" width="9.1796875" customWidth="1"/>
    <col min="3842" max="3842" width="13.26953125" customWidth="1"/>
    <col min="3843" max="3843" width="16.7265625" customWidth="1"/>
    <col min="3844" max="3844" width="29.1796875" customWidth="1"/>
    <col min="4095" max="4095" width="32" customWidth="1"/>
    <col min="4096" max="4096" width="18.7265625" customWidth="1"/>
    <col min="4097" max="4097" width="9.1796875" customWidth="1"/>
    <col min="4098" max="4098" width="13.26953125" customWidth="1"/>
    <col min="4099" max="4099" width="16.7265625" customWidth="1"/>
    <col min="4100" max="4100" width="29.1796875" customWidth="1"/>
    <col min="4351" max="4351" width="32" customWidth="1"/>
    <col min="4352" max="4352" width="18.7265625" customWidth="1"/>
    <col min="4353" max="4353" width="9.1796875" customWidth="1"/>
    <col min="4354" max="4354" width="13.26953125" customWidth="1"/>
    <col min="4355" max="4355" width="16.7265625" customWidth="1"/>
    <col min="4356" max="4356" width="29.1796875" customWidth="1"/>
    <col min="4607" max="4607" width="32" customWidth="1"/>
    <col min="4608" max="4608" width="18.7265625" customWidth="1"/>
    <col min="4609" max="4609" width="9.1796875" customWidth="1"/>
    <col min="4610" max="4610" width="13.26953125" customWidth="1"/>
    <col min="4611" max="4611" width="16.7265625" customWidth="1"/>
    <col min="4612" max="4612" width="29.1796875" customWidth="1"/>
    <col min="4863" max="4863" width="32" customWidth="1"/>
    <col min="4864" max="4864" width="18.7265625" customWidth="1"/>
    <col min="4865" max="4865" width="9.1796875" customWidth="1"/>
    <col min="4866" max="4866" width="13.26953125" customWidth="1"/>
    <col min="4867" max="4867" width="16.7265625" customWidth="1"/>
    <col min="4868" max="4868" width="29.1796875" customWidth="1"/>
    <col min="5119" max="5119" width="32" customWidth="1"/>
    <col min="5120" max="5120" width="18.7265625" customWidth="1"/>
    <col min="5121" max="5121" width="9.1796875" customWidth="1"/>
    <col min="5122" max="5122" width="13.26953125" customWidth="1"/>
    <col min="5123" max="5123" width="16.7265625" customWidth="1"/>
    <col min="5124" max="5124" width="29.1796875" customWidth="1"/>
    <col min="5375" max="5375" width="32" customWidth="1"/>
    <col min="5376" max="5376" width="18.7265625" customWidth="1"/>
    <col min="5377" max="5377" width="9.1796875" customWidth="1"/>
    <col min="5378" max="5378" width="13.26953125" customWidth="1"/>
    <col min="5379" max="5379" width="16.7265625" customWidth="1"/>
    <col min="5380" max="5380" width="29.1796875" customWidth="1"/>
    <col min="5631" max="5631" width="32" customWidth="1"/>
    <col min="5632" max="5632" width="18.7265625" customWidth="1"/>
    <col min="5633" max="5633" width="9.1796875" customWidth="1"/>
    <col min="5634" max="5634" width="13.26953125" customWidth="1"/>
    <col min="5635" max="5635" width="16.7265625" customWidth="1"/>
    <col min="5636" max="5636" width="29.1796875" customWidth="1"/>
    <col min="5887" max="5887" width="32" customWidth="1"/>
    <col min="5888" max="5888" width="18.7265625" customWidth="1"/>
    <col min="5889" max="5889" width="9.1796875" customWidth="1"/>
    <col min="5890" max="5890" width="13.26953125" customWidth="1"/>
    <col min="5891" max="5891" width="16.7265625" customWidth="1"/>
    <col min="5892" max="5892" width="29.1796875" customWidth="1"/>
    <col min="6143" max="6143" width="32" customWidth="1"/>
    <col min="6144" max="6144" width="18.7265625" customWidth="1"/>
    <col min="6145" max="6145" width="9.1796875" customWidth="1"/>
    <col min="6146" max="6146" width="13.26953125" customWidth="1"/>
    <col min="6147" max="6147" width="16.7265625" customWidth="1"/>
    <col min="6148" max="6148" width="29.1796875" customWidth="1"/>
    <col min="6399" max="6399" width="32" customWidth="1"/>
    <col min="6400" max="6400" width="18.7265625" customWidth="1"/>
    <col min="6401" max="6401" width="9.1796875" customWidth="1"/>
    <col min="6402" max="6402" width="13.26953125" customWidth="1"/>
    <col min="6403" max="6403" width="16.7265625" customWidth="1"/>
    <col min="6404" max="6404" width="29.1796875" customWidth="1"/>
    <col min="6655" max="6655" width="32" customWidth="1"/>
    <col min="6656" max="6656" width="18.7265625" customWidth="1"/>
    <col min="6657" max="6657" width="9.1796875" customWidth="1"/>
    <col min="6658" max="6658" width="13.26953125" customWidth="1"/>
    <col min="6659" max="6659" width="16.7265625" customWidth="1"/>
    <col min="6660" max="6660" width="29.1796875" customWidth="1"/>
    <col min="6911" max="6911" width="32" customWidth="1"/>
    <col min="6912" max="6912" width="18.7265625" customWidth="1"/>
    <col min="6913" max="6913" width="9.1796875" customWidth="1"/>
    <col min="6914" max="6914" width="13.26953125" customWidth="1"/>
    <col min="6915" max="6915" width="16.7265625" customWidth="1"/>
    <col min="6916" max="6916" width="29.1796875" customWidth="1"/>
    <col min="7167" max="7167" width="32" customWidth="1"/>
    <col min="7168" max="7168" width="18.7265625" customWidth="1"/>
    <col min="7169" max="7169" width="9.1796875" customWidth="1"/>
    <col min="7170" max="7170" width="13.26953125" customWidth="1"/>
    <col min="7171" max="7171" width="16.7265625" customWidth="1"/>
    <col min="7172" max="7172" width="29.1796875" customWidth="1"/>
    <col min="7423" max="7423" width="32" customWidth="1"/>
    <col min="7424" max="7424" width="18.7265625" customWidth="1"/>
    <col min="7425" max="7425" width="9.1796875" customWidth="1"/>
    <col min="7426" max="7426" width="13.26953125" customWidth="1"/>
    <col min="7427" max="7427" width="16.7265625" customWidth="1"/>
    <col min="7428" max="7428" width="29.1796875" customWidth="1"/>
    <col min="7679" max="7679" width="32" customWidth="1"/>
    <col min="7680" max="7680" width="18.7265625" customWidth="1"/>
    <col min="7681" max="7681" width="9.1796875" customWidth="1"/>
    <col min="7682" max="7682" width="13.26953125" customWidth="1"/>
    <col min="7683" max="7683" width="16.7265625" customWidth="1"/>
    <col min="7684" max="7684" width="29.1796875" customWidth="1"/>
    <col min="7935" max="7935" width="32" customWidth="1"/>
    <col min="7936" max="7936" width="18.7265625" customWidth="1"/>
    <col min="7937" max="7937" width="9.1796875" customWidth="1"/>
    <col min="7938" max="7938" width="13.26953125" customWidth="1"/>
    <col min="7939" max="7939" width="16.7265625" customWidth="1"/>
    <col min="7940" max="7940" width="29.1796875" customWidth="1"/>
    <col min="8191" max="8191" width="32" customWidth="1"/>
    <col min="8192" max="8192" width="18.7265625" customWidth="1"/>
    <col min="8193" max="8193" width="9.1796875" customWidth="1"/>
    <col min="8194" max="8194" width="13.26953125" customWidth="1"/>
    <col min="8195" max="8195" width="16.7265625" customWidth="1"/>
    <col min="8196" max="8196" width="29.1796875" customWidth="1"/>
    <col min="8447" max="8447" width="32" customWidth="1"/>
    <col min="8448" max="8448" width="18.7265625" customWidth="1"/>
    <col min="8449" max="8449" width="9.1796875" customWidth="1"/>
    <col min="8450" max="8450" width="13.26953125" customWidth="1"/>
    <col min="8451" max="8451" width="16.7265625" customWidth="1"/>
    <col min="8452" max="8452" width="29.1796875" customWidth="1"/>
    <col min="8703" max="8703" width="32" customWidth="1"/>
    <col min="8704" max="8704" width="18.7265625" customWidth="1"/>
    <col min="8705" max="8705" width="9.1796875" customWidth="1"/>
    <col min="8706" max="8706" width="13.26953125" customWidth="1"/>
    <col min="8707" max="8707" width="16.7265625" customWidth="1"/>
    <col min="8708" max="8708" width="29.1796875" customWidth="1"/>
    <col min="8959" max="8959" width="32" customWidth="1"/>
    <col min="8960" max="8960" width="18.7265625" customWidth="1"/>
    <col min="8961" max="8961" width="9.1796875" customWidth="1"/>
    <col min="8962" max="8962" width="13.26953125" customWidth="1"/>
    <col min="8963" max="8963" width="16.7265625" customWidth="1"/>
    <col min="8964" max="8964" width="29.1796875" customWidth="1"/>
    <col min="9215" max="9215" width="32" customWidth="1"/>
    <col min="9216" max="9216" width="18.7265625" customWidth="1"/>
    <col min="9217" max="9217" width="9.1796875" customWidth="1"/>
    <col min="9218" max="9218" width="13.26953125" customWidth="1"/>
    <col min="9219" max="9219" width="16.7265625" customWidth="1"/>
    <col min="9220" max="9220" width="29.1796875" customWidth="1"/>
    <col min="9471" max="9471" width="32" customWidth="1"/>
    <col min="9472" max="9472" width="18.7265625" customWidth="1"/>
    <col min="9473" max="9473" width="9.1796875" customWidth="1"/>
    <col min="9474" max="9474" width="13.26953125" customWidth="1"/>
    <col min="9475" max="9475" width="16.7265625" customWidth="1"/>
    <col min="9476" max="9476" width="29.1796875" customWidth="1"/>
    <col min="9727" max="9727" width="32" customWidth="1"/>
    <col min="9728" max="9728" width="18.7265625" customWidth="1"/>
    <col min="9729" max="9729" width="9.1796875" customWidth="1"/>
    <col min="9730" max="9730" width="13.26953125" customWidth="1"/>
    <col min="9731" max="9731" width="16.7265625" customWidth="1"/>
    <col min="9732" max="9732" width="29.1796875" customWidth="1"/>
    <col min="9983" max="9983" width="32" customWidth="1"/>
    <col min="9984" max="9984" width="18.7265625" customWidth="1"/>
    <col min="9985" max="9985" width="9.1796875" customWidth="1"/>
    <col min="9986" max="9986" width="13.26953125" customWidth="1"/>
    <col min="9987" max="9987" width="16.7265625" customWidth="1"/>
    <col min="9988" max="9988" width="29.1796875" customWidth="1"/>
    <col min="10239" max="10239" width="32" customWidth="1"/>
    <col min="10240" max="10240" width="18.7265625" customWidth="1"/>
    <col min="10241" max="10241" width="9.1796875" customWidth="1"/>
    <col min="10242" max="10242" width="13.26953125" customWidth="1"/>
    <col min="10243" max="10243" width="16.7265625" customWidth="1"/>
    <col min="10244" max="10244" width="29.1796875" customWidth="1"/>
    <col min="10495" max="10495" width="32" customWidth="1"/>
    <col min="10496" max="10496" width="18.7265625" customWidth="1"/>
    <col min="10497" max="10497" width="9.1796875" customWidth="1"/>
    <col min="10498" max="10498" width="13.26953125" customWidth="1"/>
    <col min="10499" max="10499" width="16.7265625" customWidth="1"/>
    <col min="10500" max="10500" width="29.1796875" customWidth="1"/>
    <col min="10751" max="10751" width="32" customWidth="1"/>
    <col min="10752" max="10752" width="18.7265625" customWidth="1"/>
    <col min="10753" max="10753" width="9.1796875" customWidth="1"/>
    <col min="10754" max="10754" width="13.26953125" customWidth="1"/>
    <col min="10755" max="10755" width="16.7265625" customWidth="1"/>
    <col min="10756" max="10756" width="29.1796875" customWidth="1"/>
    <col min="11007" max="11007" width="32" customWidth="1"/>
    <col min="11008" max="11008" width="18.7265625" customWidth="1"/>
    <col min="11009" max="11009" width="9.1796875" customWidth="1"/>
    <col min="11010" max="11010" width="13.26953125" customWidth="1"/>
    <col min="11011" max="11011" width="16.7265625" customWidth="1"/>
    <col min="11012" max="11012" width="29.1796875" customWidth="1"/>
    <col min="11263" max="11263" width="32" customWidth="1"/>
    <col min="11264" max="11264" width="18.7265625" customWidth="1"/>
    <col min="11265" max="11265" width="9.1796875" customWidth="1"/>
    <col min="11266" max="11266" width="13.26953125" customWidth="1"/>
    <col min="11267" max="11267" width="16.7265625" customWidth="1"/>
    <col min="11268" max="11268" width="29.1796875" customWidth="1"/>
    <col min="11519" max="11519" width="32" customWidth="1"/>
    <col min="11520" max="11520" width="18.7265625" customWidth="1"/>
    <col min="11521" max="11521" width="9.1796875" customWidth="1"/>
    <col min="11522" max="11522" width="13.26953125" customWidth="1"/>
    <col min="11523" max="11523" width="16.7265625" customWidth="1"/>
    <col min="11524" max="11524" width="29.1796875" customWidth="1"/>
    <col min="11775" max="11775" width="32" customWidth="1"/>
    <col min="11776" max="11776" width="18.7265625" customWidth="1"/>
    <col min="11777" max="11777" width="9.1796875" customWidth="1"/>
    <col min="11778" max="11778" width="13.26953125" customWidth="1"/>
    <col min="11779" max="11779" width="16.7265625" customWidth="1"/>
    <col min="11780" max="11780" width="29.1796875" customWidth="1"/>
    <col min="12031" max="12031" width="32" customWidth="1"/>
    <col min="12032" max="12032" width="18.7265625" customWidth="1"/>
    <col min="12033" max="12033" width="9.1796875" customWidth="1"/>
    <col min="12034" max="12034" width="13.26953125" customWidth="1"/>
    <col min="12035" max="12035" width="16.7265625" customWidth="1"/>
    <col min="12036" max="12036" width="29.1796875" customWidth="1"/>
    <col min="12287" max="12287" width="32" customWidth="1"/>
    <col min="12288" max="12288" width="18.7265625" customWidth="1"/>
    <col min="12289" max="12289" width="9.1796875" customWidth="1"/>
    <col min="12290" max="12290" width="13.26953125" customWidth="1"/>
    <col min="12291" max="12291" width="16.7265625" customWidth="1"/>
    <col min="12292" max="12292" width="29.1796875" customWidth="1"/>
    <col min="12543" max="12543" width="32" customWidth="1"/>
    <col min="12544" max="12544" width="18.7265625" customWidth="1"/>
    <col min="12545" max="12545" width="9.1796875" customWidth="1"/>
    <col min="12546" max="12546" width="13.26953125" customWidth="1"/>
    <col min="12547" max="12547" width="16.7265625" customWidth="1"/>
    <col min="12548" max="12548" width="29.1796875" customWidth="1"/>
    <col min="12799" max="12799" width="32" customWidth="1"/>
    <col min="12800" max="12800" width="18.7265625" customWidth="1"/>
    <col min="12801" max="12801" width="9.1796875" customWidth="1"/>
    <col min="12802" max="12802" width="13.26953125" customWidth="1"/>
    <col min="12803" max="12803" width="16.7265625" customWidth="1"/>
    <col min="12804" max="12804" width="29.1796875" customWidth="1"/>
    <col min="13055" max="13055" width="32" customWidth="1"/>
    <col min="13056" max="13056" width="18.7265625" customWidth="1"/>
    <col min="13057" max="13057" width="9.1796875" customWidth="1"/>
    <col min="13058" max="13058" width="13.26953125" customWidth="1"/>
    <col min="13059" max="13059" width="16.7265625" customWidth="1"/>
    <col min="13060" max="13060" width="29.1796875" customWidth="1"/>
    <col min="13311" max="13311" width="32" customWidth="1"/>
    <col min="13312" max="13312" width="18.7265625" customWidth="1"/>
    <col min="13313" max="13313" width="9.1796875" customWidth="1"/>
    <col min="13314" max="13314" width="13.26953125" customWidth="1"/>
    <col min="13315" max="13315" width="16.7265625" customWidth="1"/>
    <col min="13316" max="13316" width="29.1796875" customWidth="1"/>
    <col min="13567" max="13567" width="32" customWidth="1"/>
    <col min="13568" max="13568" width="18.7265625" customWidth="1"/>
    <col min="13569" max="13569" width="9.1796875" customWidth="1"/>
    <col min="13570" max="13570" width="13.26953125" customWidth="1"/>
    <col min="13571" max="13571" width="16.7265625" customWidth="1"/>
    <col min="13572" max="13572" width="29.1796875" customWidth="1"/>
    <col min="13823" max="13823" width="32" customWidth="1"/>
    <col min="13824" max="13824" width="18.7265625" customWidth="1"/>
    <col min="13825" max="13825" width="9.1796875" customWidth="1"/>
    <col min="13826" max="13826" width="13.26953125" customWidth="1"/>
    <col min="13827" max="13827" width="16.7265625" customWidth="1"/>
    <col min="13828" max="13828" width="29.1796875" customWidth="1"/>
    <col min="14079" max="14079" width="32" customWidth="1"/>
    <col min="14080" max="14080" width="18.7265625" customWidth="1"/>
    <col min="14081" max="14081" width="9.1796875" customWidth="1"/>
    <col min="14082" max="14082" width="13.26953125" customWidth="1"/>
    <col min="14083" max="14083" width="16.7265625" customWidth="1"/>
    <col min="14084" max="14084" width="29.1796875" customWidth="1"/>
    <col min="14335" max="14335" width="32" customWidth="1"/>
    <col min="14336" max="14336" width="18.7265625" customWidth="1"/>
    <col min="14337" max="14337" width="9.1796875" customWidth="1"/>
    <col min="14338" max="14338" width="13.26953125" customWidth="1"/>
    <col min="14339" max="14339" width="16.7265625" customWidth="1"/>
    <col min="14340" max="14340" width="29.1796875" customWidth="1"/>
    <col min="14591" max="14591" width="32" customWidth="1"/>
    <col min="14592" max="14592" width="18.7265625" customWidth="1"/>
    <col min="14593" max="14593" width="9.1796875" customWidth="1"/>
    <col min="14594" max="14594" width="13.26953125" customWidth="1"/>
    <col min="14595" max="14595" width="16.7265625" customWidth="1"/>
    <col min="14596" max="14596" width="29.1796875" customWidth="1"/>
    <col min="14847" max="14847" width="32" customWidth="1"/>
    <col min="14848" max="14848" width="18.7265625" customWidth="1"/>
    <col min="14849" max="14849" width="9.1796875" customWidth="1"/>
    <col min="14850" max="14850" width="13.26953125" customWidth="1"/>
    <col min="14851" max="14851" width="16.7265625" customWidth="1"/>
    <col min="14852" max="14852" width="29.1796875" customWidth="1"/>
    <col min="15103" max="15103" width="32" customWidth="1"/>
    <col min="15104" max="15104" width="18.7265625" customWidth="1"/>
    <col min="15105" max="15105" width="9.1796875" customWidth="1"/>
    <col min="15106" max="15106" width="13.26953125" customWidth="1"/>
    <col min="15107" max="15107" width="16.7265625" customWidth="1"/>
    <col min="15108" max="15108" width="29.1796875" customWidth="1"/>
    <col min="15359" max="15359" width="32" customWidth="1"/>
    <col min="15360" max="15360" width="18.7265625" customWidth="1"/>
    <col min="15361" max="15361" width="9.1796875" customWidth="1"/>
    <col min="15362" max="15362" width="13.26953125" customWidth="1"/>
    <col min="15363" max="15363" width="16.7265625" customWidth="1"/>
    <col min="15364" max="15364" width="29.1796875" customWidth="1"/>
    <col min="15615" max="15615" width="32" customWidth="1"/>
    <col min="15616" max="15616" width="18.7265625" customWidth="1"/>
    <col min="15617" max="15617" width="9.1796875" customWidth="1"/>
    <col min="15618" max="15618" width="13.26953125" customWidth="1"/>
    <col min="15619" max="15619" width="16.7265625" customWidth="1"/>
    <col min="15620" max="15620" width="29.1796875" customWidth="1"/>
    <col min="15871" max="15871" width="32" customWidth="1"/>
    <col min="15872" max="15872" width="18.7265625" customWidth="1"/>
    <col min="15873" max="15873" width="9.1796875" customWidth="1"/>
    <col min="15874" max="15874" width="13.26953125" customWidth="1"/>
    <col min="15875" max="15875" width="16.7265625" customWidth="1"/>
    <col min="15876" max="15876" width="29.1796875" customWidth="1"/>
    <col min="16127" max="16127" width="32" customWidth="1"/>
    <col min="16128" max="16128" width="18.7265625" customWidth="1"/>
    <col min="16129" max="16129" width="9.1796875" customWidth="1"/>
    <col min="16130" max="16130" width="13.26953125" customWidth="1"/>
    <col min="16131" max="16131" width="16.7265625" customWidth="1"/>
    <col min="16132" max="16132" width="29.1796875" customWidth="1"/>
  </cols>
  <sheetData>
    <row r="1" spans="1:12" x14ac:dyDescent="0.35">
      <c r="A1" s="7" t="s">
        <v>96</v>
      </c>
      <c r="E1" s="205"/>
    </row>
    <row r="2" spans="1:12" x14ac:dyDescent="0.35">
      <c r="A2" s="7" t="s">
        <v>151</v>
      </c>
      <c r="E2" s="25"/>
    </row>
    <row r="3" spans="1:12" x14ac:dyDescent="0.35">
      <c r="A3" s="167"/>
      <c r="E3" s="25"/>
    </row>
    <row r="4" spans="1:12" x14ac:dyDescent="0.35">
      <c r="E4" s="25"/>
    </row>
    <row r="5" spans="1:12" x14ac:dyDescent="0.35">
      <c r="B5" s="116" t="s">
        <v>98</v>
      </c>
      <c r="C5" s="24" t="s">
        <v>99</v>
      </c>
      <c r="D5" s="15"/>
      <c r="E5" s="117"/>
    </row>
    <row r="6" spans="1:12" s="19" customFormat="1" ht="16" x14ac:dyDescent="0.5">
      <c r="A6" s="118" t="s">
        <v>100</v>
      </c>
      <c r="B6" s="31" t="s">
        <v>101</v>
      </c>
      <c r="C6" s="31" t="s">
        <v>102</v>
      </c>
      <c r="D6" s="27" t="s">
        <v>103</v>
      </c>
      <c r="E6" s="119" t="s">
        <v>104</v>
      </c>
      <c r="G6" s="180" t="s">
        <v>43</v>
      </c>
      <c r="H6" s="180" t="s">
        <v>105</v>
      </c>
      <c r="I6" s="180" t="s">
        <v>106</v>
      </c>
      <c r="J6" s="180" t="s">
        <v>53</v>
      </c>
      <c r="K6" s="187" t="s">
        <v>107</v>
      </c>
    </row>
    <row r="7" spans="1:12" x14ac:dyDescent="0.35">
      <c r="E7" s="25"/>
    </row>
    <row r="8" spans="1:12" x14ac:dyDescent="0.35">
      <c r="A8" s="42" t="s">
        <v>56</v>
      </c>
      <c r="B8" s="43"/>
      <c r="C8" s="42" t="s">
        <v>108</v>
      </c>
      <c r="D8" s="29"/>
      <c r="E8" s="38">
        <v>340000</v>
      </c>
      <c r="G8" s="186">
        <f>+E8</f>
        <v>340000</v>
      </c>
      <c r="K8" s="188">
        <f>SUM(G8:J8)</f>
        <v>340000</v>
      </c>
      <c r="L8" s="183">
        <f t="shared" ref="L8:L13" si="0">E8-K8</f>
        <v>0</v>
      </c>
    </row>
    <row r="9" spans="1:12" x14ac:dyDescent="0.35">
      <c r="A9" s="42"/>
      <c r="B9" s="43"/>
      <c r="C9" s="42"/>
      <c r="D9" s="29"/>
      <c r="E9" s="38"/>
      <c r="K9" s="188">
        <f t="shared" ref="K9:K52" si="1">SUM(G9:J9)</f>
        <v>0</v>
      </c>
      <c r="L9" s="183">
        <f t="shared" si="0"/>
        <v>0</v>
      </c>
    </row>
    <row r="10" spans="1:12" x14ac:dyDescent="0.35">
      <c r="A10" s="42" t="s">
        <v>152</v>
      </c>
      <c r="B10" s="174" t="s">
        <v>153</v>
      </c>
      <c r="C10" s="42" t="s">
        <v>110</v>
      </c>
      <c r="D10" s="29">
        <v>2965</v>
      </c>
      <c r="E10" s="38">
        <f>D10*65</f>
        <v>192725</v>
      </c>
      <c r="G10" s="188"/>
      <c r="H10" s="188">
        <f>+E10</f>
        <v>192725</v>
      </c>
      <c r="I10" s="188"/>
      <c r="J10" s="188"/>
      <c r="K10" s="188">
        <f>SUM(G10:J10)</f>
        <v>192725</v>
      </c>
      <c r="L10" s="183">
        <f t="shared" si="0"/>
        <v>0</v>
      </c>
    </row>
    <row r="11" spans="1:12" x14ac:dyDescent="0.35">
      <c r="A11" s="42" t="s">
        <v>152</v>
      </c>
      <c r="B11" s="174" t="s">
        <v>153</v>
      </c>
      <c r="C11" s="42" t="s">
        <v>111</v>
      </c>
      <c r="D11">
        <v>18911</v>
      </c>
      <c r="E11" s="38">
        <f>D11*65</f>
        <v>1229215</v>
      </c>
      <c r="G11" s="188"/>
      <c r="H11" s="188">
        <f>+E11</f>
        <v>1229215</v>
      </c>
      <c r="I11" s="188"/>
      <c r="J11" s="188"/>
      <c r="K11" s="188">
        <f t="shared" si="1"/>
        <v>1229215</v>
      </c>
      <c r="L11" s="183">
        <f t="shared" si="0"/>
        <v>0</v>
      </c>
    </row>
    <row r="12" spans="1:12" x14ac:dyDescent="0.35">
      <c r="A12" s="42" t="s">
        <v>152</v>
      </c>
      <c r="B12" s="174" t="s">
        <v>153</v>
      </c>
      <c r="C12" s="42" t="s">
        <v>139</v>
      </c>
      <c r="D12" s="29">
        <v>10</v>
      </c>
      <c r="E12" s="38">
        <f>D12*65</f>
        <v>650</v>
      </c>
      <c r="G12" s="188"/>
      <c r="H12" s="188">
        <f>E12</f>
        <v>650</v>
      </c>
      <c r="I12" s="188"/>
      <c r="J12" s="188"/>
      <c r="K12" s="188">
        <f t="shared" si="1"/>
        <v>650</v>
      </c>
      <c r="L12" s="183">
        <f t="shared" si="0"/>
        <v>0</v>
      </c>
    </row>
    <row r="13" spans="1:12" x14ac:dyDescent="0.35">
      <c r="A13" s="42" t="s">
        <v>152</v>
      </c>
      <c r="B13" s="174" t="s">
        <v>53</v>
      </c>
      <c r="C13" s="42" t="s">
        <v>154</v>
      </c>
      <c r="D13" s="83" t="s">
        <v>113</v>
      </c>
      <c r="E13" s="10">
        <f>C13*1500</f>
        <v>231000</v>
      </c>
      <c r="F13" s="22"/>
      <c r="G13" s="188"/>
      <c r="H13" s="188"/>
      <c r="I13" s="188"/>
      <c r="J13" s="188">
        <f>E13</f>
        <v>231000</v>
      </c>
      <c r="K13" s="188">
        <f t="shared" si="1"/>
        <v>231000</v>
      </c>
      <c r="L13" s="183">
        <f t="shared" si="0"/>
        <v>0</v>
      </c>
    </row>
    <row r="14" spans="1:12" x14ac:dyDescent="0.35">
      <c r="A14" s="42"/>
      <c r="B14" s="112"/>
      <c r="C14" s="42"/>
      <c r="D14" s="30">
        <f>SUM(D10:D12)</f>
        <v>21886</v>
      </c>
      <c r="E14" s="40">
        <f>SUM(E10:E13)</f>
        <v>1653590</v>
      </c>
      <c r="F14" s="22"/>
      <c r="G14" s="188"/>
      <c r="H14" s="188"/>
      <c r="I14" s="188"/>
      <c r="J14" s="188"/>
      <c r="K14" s="188"/>
      <c r="L14" s="183"/>
    </row>
    <row r="15" spans="1:12" x14ac:dyDescent="0.35">
      <c r="A15" s="42"/>
      <c r="B15" s="112"/>
      <c r="C15" s="42"/>
      <c r="D15" s="29"/>
      <c r="E15" s="38"/>
      <c r="F15" s="22"/>
      <c r="G15" s="188"/>
      <c r="H15" s="188"/>
      <c r="I15" s="188"/>
      <c r="J15" s="188"/>
      <c r="K15" s="188"/>
      <c r="L15" s="183"/>
    </row>
    <row r="16" spans="1:12" x14ac:dyDescent="0.35">
      <c r="A16" s="42" t="s">
        <v>135</v>
      </c>
      <c r="B16" s="112" t="s">
        <v>153</v>
      </c>
      <c r="C16" s="42" t="s">
        <v>111</v>
      </c>
      <c r="D16" s="29">
        <v>10049</v>
      </c>
      <c r="E16" s="38">
        <f>D16*65</f>
        <v>653185</v>
      </c>
      <c r="F16" s="22"/>
      <c r="G16" s="188"/>
      <c r="H16" s="188">
        <f>+E16</f>
        <v>653185</v>
      </c>
      <c r="I16" s="188"/>
      <c r="J16" s="188"/>
      <c r="K16" s="188">
        <f t="shared" si="1"/>
        <v>653185</v>
      </c>
      <c r="L16" s="183">
        <f>E16-K16</f>
        <v>0</v>
      </c>
    </row>
    <row r="17" spans="1:12" x14ac:dyDescent="0.35">
      <c r="A17" s="42" t="s">
        <v>135</v>
      </c>
      <c r="B17" s="112" t="s">
        <v>53</v>
      </c>
      <c r="C17" s="42" t="s">
        <v>155</v>
      </c>
      <c r="D17" s="83" t="s">
        <v>119</v>
      </c>
      <c r="E17" s="10">
        <f>C17*1500</f>
        <v>75000</v>
      </c>
      <c r="F17" s="22"/>
      <c r="G17" s="188"/>
      <c r="H17" s="188"/>
      <c r="I17" s="188"/>
      <c r="J17" s="188">
        <f>E17</f>
        <v>75000</v>
      </c>
      <c r="K17" s="188">
        <f t="shared" si="1"/>
        <v>75000</v>
      </c>
      <c r="L17" s="183">
        <f>E17-K17</f>
        <v>0</v>
      </c>
    </row>
    <row r="18" spans="1:12" x14ac:dyDescent="0.35">
      <c r="A18" s="42"/>
      <c r="B18" s="112"/>
      <c r="C18" s="42"/>
      <c r="D18" s="30">
        <f>SUM(D16:D17)</f>
        <v>10049</v>
      </c>
      <c r="E18" s="40">
        <f>SUM(E16:E17)</f>
        <v>728185</v>
      </c>
      <c r="F18" s="22"/>
      <c r="G18" s="188"/>
      <c r="H18" s="188"/>
      <c r="I18" s="188"/>
      <c r="J18" s="188"/>
      <c r="K18" s="188"/>
      <c r="L18" s="183"/>
    </row>
    <row r="19" spans="1:12" x14ac:dyDescent="0.35">
      <c r="A19" s="42"/>
      <c r="B19" s="112"/>
      <c r="C19" s="42"/>
      <c r="D19" s="9"/>
      <c r="E19" s="41"/>
      <c r="F19" s="22"/>
      <c r="G19" s="188"/>
      <c r="H19" s="188"/>
      <c r="I19" s="188"/>
      <c r="J19" s="188"/>
      <c r="K19" s="188"/>
      <c r="L19" s="183"/>
    </row>
    <row r="20" spans="1:12" x14ac:dyDescent="0.35">
      <c r="A20" s="42" t="s">
        <v>126</v>
      </c>
      <c r="B20" s="112" t="s">
        <v>153</v>
      </c>
      <c r="C20" s="42" t="s">
        <v>110</v>
      </c>
      <c r="D20" s="29">
        <v>2022</v>
      </c>
      <c r="E20" s="38">
        <f>D20*65</f>
        <v>131430</v>
      </c>
      <c r="F20" s="22"/>
      <c r="G20" s="188"/>
      <c r="H20" s="188">
        <f>E20</f>
        <v>131430</v>
      </c>
      <c r="I20" s="188"/>
      <c r="J20" s="188"/>
      <c r="K20" s="188">
        <f t="shared" si="1"/>
        <v>131430</v>
      </c>
      <c r="L20" s="183">
        <f>E20-K20</f>
        <v>0</v>
      </c>
    </row>
    <row r="21" spans="1:12" x14ac:dyDescent="0.35">
      <c r="A21" s="42" t="s">
        <v>126</v>
      </c>
      <c r="B21" s="112" t="s">
        <v>153</v>
      </c>
      <c r="C21" s="42" t="s">
        <v>111</v>
      </c>
      <c r="D21" s="29">
        <f>10925+8805</f>
        <v>19730</v>
      </c>
      <c r="E21" s="38">
        <f>D21*65</f>
        <v>1282450</v>
      </c>
      <c r="F21" s="22"/>
      <c r="G21" s="188"/>
      <c r="H21" s="188">
        <f>+E21</f>
        <v>1282450</v>
      </c>
      <c r="I21" s="188"/>
      <c r="J21" s="188"/>
      <c r="K21" s="188">
        <f t="shared" si="1"/>
        <v>1282450</v>
      </c>
      <c r="L21" s="183">
        <f>E21-K21</f>
        <v>0</v>
      </c>
    </row>
    <row r="22" spans="1:12" x14ac:dyDescent="0.35">
      <c r="A22" s="42" t="s">
        <v>126</v>
      </c>
      <c r="B22" s="112" t="s">
        <v>153</v>
      </c>
      <c r="C22" s="42" t="s">
        <v>139</v>
      </c>
      <c r="D22" s="29">
        <v>35</v>
      </c>
      <c r="E22" s="38">
        <f>D22*65</f>
        <v>2275</v>
      </c>
      <c r="F22" s="22"/>
      <c r="G22" s="188"/>
      <c r="H22" s="188">
        <f>E22</f>
        <v>2275</v>
      </c>
      <c r="I22" s="188"/>
      <c r="J22" s="188"/>
      <c r="K22" s="188">
        <f t="shared" si="1"/>
        <v>2275</v>
      </c>
      <c r="L22" s="183">
        <f>E22-K22</f>
        <v>0</v>
      </c>
    </row>
    <row r="23" spans="1:12" x14ac:dyDescent="0.35">
      <c r="A23" s="42" t="s">
        <v>126</v>
      </c>
      <c r="B23" s="112" t="s">
        <v>53</v>
      </c>
      <c r="C23" s="42" t="s">
        <v>156</v>
      </c>
      <c r="D23" s="83" t="s">
        <v>113</v>
      </c>
      <c r="E23" s="10">
        <f>C23*1500</f>
        <v>201000</v>
      </c>
      <c r="F23" s="22"/>
      <c r="G23" s="188"/>
      <c r="H23" s="188"/>
      <c r="I23" s="188"/>
      <c r="J23" s="188">
        <f>E23</f>
        <v>201000</v>
      </c>
      <c r="K23" s="188">
        <f t="shared" si="1"/>
        <v>201000</v>
      </c>
      <c r="L23" s="183">
        <f>E23-K23</f>
        <v>0</v>
      </c>
    </row>
    <row r="24" spans="1:12" x14ac:dyDescent="0.35">
      <c r="A24" s="42"/>
      <c r="B24" s="112"/>
      <c r="C24" s="42"/>
      <c r="D24" s="30">
        <f>SUM(D20:D22)</f>
        <v>21787</v>
      </c>
      <c r="E24" s="40">
        <f>SUM(E20:E23)</f>
        <v>1617155</v>
      </c>
      <c r="F24" s="22"/>
      <c r="G24" s="188"/>
      <c r="H24" s="188"/>
      <c r="I24" s="188"/>
      <c r="J24" s="188"/>
      <c r="K24" s="188"/>
      <c r="L24" s="183"/>
    </row>
    <row r="25" spans="1:12" x14ac:dyDescent="0.35">
      <c r="A25" s="42"/>
      <c r="B25" s="112"/>
      <c r="C25" s="42"/>
      <c r="D25" s="29"/>
      <c r="E25" s="38"/>
      <c r="F25" s="22"/>
      <c r="G25" s="188"/>
      <c r="H25" s="188"/>
      <c r="I25" s="188"/>
      <c r="J25" s="188"/>
      <c r="K25" s="188"/>
      <c r="L25" s="183"/>
    </row>
    <row r="26" spans="1:12" x14ac:dyDescent="0.35">
      <c r="A26" s="42" t="s">
        <v>117</v>
      </c>
      <c r="B26" s="112" t="s">
        <v>153</v>
      </c>
      <c r="C26" s="42" t="s">
        <v>110</v>
      </c>
      <c r="D26" s="29">
        <v>2259</v>
      </c>
      <c r="E26" s="38">
        <f>D26*65</f>
        <v>146835</v>
      </c>
      <c r="F26" s="22"/>
      <c r="G26" s="188"/>
      <c r="H26" s="188">
        <f>+E26</f>
        <v>146835</v>
      </c>
      <c r="I26" s="188"/>
      <c r="J26" s="188"/>
      <c r="K26" s="188">
        <f t="shared" si="1"/>
        <v>146835</v>
      </c>
      <c r="L26" s="183">
        <f>E26-K26</f>
        <v>0</v>
      </c>
    </row>
    <row r="27" spans="1:12" x14ac:dyDescent="0.35">
      <c r="A27" s="42" t="s">
        <v>117</v>
      </c>
      <c r="B27" s="112" t="s">
        <v>153</v>
      </c>
      <c r="C27" s="42" t="s">
        <v>111</v>
      </c>
      <c r="D27" s="29">
        <v>660</v>
      </c>
      <c r="E27" s="38">
        <f>D27*65</f>
        <v>42900</v>
      </c>
      <c r="F27" s="22"/>
      <c r="G27" s="188"/>
      <c r="H27" s="188">
        <f>+E27</f>
        <v>42900</v>
      </c>
      <c r="I27" s="188"/>
      <c r="J27" s="188"/>
      <c r="K27" s="188">
        <f t="shared" si="1"/>
        <v>42900</v>
      </c>
      <c r="L27" s="183">
        <f>E27-K27</f>
        <v>0</v>
      </c>
    </row>
    <row r="28" spans="1:12" x14ac:dyDescent="0.35">
      <c r="A28" s="42" t="s">
        <v>117</v>
      </c>
      <c r="B28" s="112" t="s">
        <v>53</v>
      </c>
      <c r="C28" s="42" t="s">
        <v>157</v>
      </c>
      <c r="D28" s="83" t="s">
        <v>113</v>
      </c>
      <c r="E28" s="10">
        <f>C28*1500</f>
        <v>6000</v>
      </c>
      <c r="F28" s="22"/>
      <c r="G28" s="188"/>
      <c r="H28" s="188"/>
      <c r="I28" s="188"/>
      <c r="J28" s="188">
        <f>+E28</f>
        <v>6000</v>
      </c>
      <c r="K28" s="188">
        <f t="shared" si="1"/>
        <v>6000</v>
      </c>
      <c r="L28" s="183">
        <f>E28-K28</f>
        <v>0</v>
      </c>
    </row>
    <row r="29" spans="1:12" x14ac:dyDescent="0.35">
      <c r="A29" s="42"/>
      <c r="B29" s="112"/>
      <c r="C29" s="42"/>
      <c r="D29" s="30">
        <f>SUM(D26:D27)</f>
        <v>2919</v>
      </c>
      <c r="E29" s="40">
        <f>SUM(E26:E28)</f>
        <v>195735</v>
      </c>
      <c r="F29" s="22"/>
      <c r="G29" s="188"/>
      <c r="H29" s="188"/>
      <c r="I29" s="188"/>
      <c r="J29" s="188"/>
      <c r="K29" s="188"/>
      <c r="L29" s="183"/>
    </row>
    <row r="30" spans="1:12" x14ac:dyDescent="0.35">
      <c r="A30" s="42"/>
      <c r="B30" s="112"/>
      <c r="C30" s="42"/>
      <c r="D30" s="29"/>
      <c r="E30" s="38"/>
      <c r="F30" s="22"/>
      <c r="G30" s="188"/>
      <c r="H30" s="188"/>
      <c r="I30" s="188"/>
      <c r="J30" s="188"/>
      <c r="K30" s="188"/>
      <c r="L30" s="183"/>
    </row>
    <row r="31" spans="1:12" x14ac:dyDescent="0.35">
      <c r="A31" s="42" t="s">
        <v>143</v>
      </c>
      <c r="B31" s="112" t="s">
        <v>153</v>
      </c>
      <c r="C31" s="42" t="s">
        <v>137</v>
      </c>
      <c r="D31" s="29">
        <v>5600</v>
      </c>
      <c r="E31" s="38">
        <f>D31*65</f>
        <v>364000</v>
      </c>
      <c r="F31" s="22"/>
      <c r="G31" s="188"/>
      <c r="H31" s="188">
        <f>+E31</f>
        <v>364000</v>
      </c>
      <c r="I31" s="188"/>
      <c r="J31" s="188"/>
      <c r="K31" s="188">
        <f t="shared" si="1"/>
        <v>364000</v>
      </c>
      <c r="L31" s="183">
        <f>E31-K31</f>
        <v>0</v>
      </c>
    </row>
    <row r="32" spans="1:12" x14ac:dyDescent="0.35">
      <c r="A32" s="42" t="s">
        <v>143</v>
      </c>
      <c r="B32" s="112" t="s">
        <v>153</v>
      </c>
      <c r="C32" s="42" t="s">
        <v>115</v>
      </c>
      <c r="D32" s="29">
        <v>1700</v>
      </c>
      <c r="E32" s="38">
        <f t="shared" ref="E32:E34" si="2">D32*65</f>
        <v>110500</v>
      </c>
      <c r="F32" s="22"/>
      <c r="G32" s="188"/>
      <c r="H32" s="188">
        <f>E32</f>
        <v>110500</v>
      </c>
      <c r="I32" s="188"/>
      <c r="J32" s="188"/>
      <c r="K32" s="188">
        <f t="shared" si="1"/>
        <v>110500</v>
      </c>
      <c r="L32" s="183">
        <f>E32-K32</f>
        <v>0</v>
      </c>
    </row>
    <row r="33" spans="1:16132" x14ac:dyDescent="0.35">
      <c r="A33" s="42" t="s">
        <v>143</v>
      </c>
      <c r="B33" s="112" t="s">
        <v>153</v>
      </c>
      <c r="C33" s="42" t="s">
        <v>110</v>
      </c>
      <c r="D33" s="29">
        <v>14300</v>
      </c>
      <c r="E33" s="38">
        <f t="shared" si="2"/>
        <v>929500</v>
      </c>
      <c r="F33" s="22"/>
      <c r="G33" s="188"/>
      <c r="H33" s="188">
        <f>E33</f>
        <v>929500</v>
      </c>
      <c r="I33" s="188"/>
      <c r="J33" s="188"/>
      <c r="K33" s="188">
        <f t="shared" si="1"/>
        <v>929500</v>
      </c>
      <c r="L33" s="183">
        <f>E33-K33</f>
        <v>0</v>
      </c>
    </row>
    <row r="34" spans="1:16132" x14ac:dyDescent="0.35">
      <c r="A34" s="42" t="s">
        <v>143</v>
      </c>
      <c r="B34" s="112" t="s">
        <v>153</v>
      </c>
      <c r="C34" s="42" t="s">
        <v>111</v>
      </c>
      <c r="D34" s="29">
        <v>4500</v>
      </c>
      <c r="E34" s="38">
        <f t="shared" si="2"/>
        <v>292500</v>
      </c>
      <c r="F34" s="22"/>
      <c r="G34" s="188"/>
      <c r="H34" s="188">
        <f>E34</f>
        <v>292500</v>
      </c>
      <c r="I34" s="188"/>
      <c r="J34" s="188"/>
      <c r="K34" s="188">
        <f t="shared" si="1"/>
        <v>292500</v>
      </c>
      <c r="L34" s="183">
        <f>E34-K34</f>
        <v>0</v>
      </c>
    </row>
    <row r="35" spans="1:16132" x14ac:dyDescent="0.35">
      <c r="A35" s="42" t="s">
        <v>143</v>
      </c>
      <c r="B35" s="112" t="s">
        <v>53</v>
      </c>
      <c r="C35" s="42" t="s">
        <v>158</v>
      </c>
      <c r="D35" s="83" t="s">
        <v>119</v>
      </c>
      <c r="E35" s="10">
        <f>C35*1500</f>
        <v>99000</v>
      </c>
      <c r="F35" s="22"/>
      <c r="G35" s="188"/>
      <c r="H35" s="188"/>
      <c r="I35" s="188"/>
      <c r="J35" s="188">
        <f>E35</f>
        <v>99000</v>
      </c>
      <c r="K35" s="188">
        <f t="shared" si="1"/>
        <v>99000</v>
      </c>
      <c r="L35" s="183">
        <f>E35-K35</f>
        <v>0</v>
      </c>
    </row>
    <row r="36" spans="1:16132" x14ac:dyDescent="0.35">
      <c r="A36" s="42"/>
      <c r="B36" s="112"/>
      <c r="C36" s="42"/>
      <c r="D36" s="30">
        <f>SUM(D31:D35)</f>
        <v>26100</v>
      </c>
      <c r="E36" s="40">
        <f>SUM(E31:E35)</f>
        <v>1795500</v>
      </c>
      <c r="F36" s="22"/>
      <c r="G36" s="188"/>
      <c r="H36" s="188"/>
      <c r="I36" s="188"/>
      <c r="J36" s="188"/>
      <c r="K36" s="188"/>
      <c r="L36" s="183"/>
    </row>
    <row r="37" spans="1:16132" x14ac:dyDescent="0.35">
      <c r="A37" s="42"/>
      <c r="B37" s="112"/>
      <c r="C37" s="42"/>
      <c r="D37" s="29"/>
      <c r="E37" s="39"/>
      <c r="F37" s="22"/>
      <c r="G37" s="188"/>
      <c r="H37" s="188"/>
      <c r="I37" s="188"/>
      <c r="J37" s="188"/>
      <c r="K37" s="188"/>
      <c r="L37" s="183"/>
    </row>
    <row r="38" spans="1:16132" x14ac:dyDescent="0.35">
      <c r="A38" s="42" t="s">
        <v>135</v>
      </c>
      <c r="B38" s="112" t="s">
        <v>153</v>
      </c>
      <c r="C38" s="42" t="s">
        <v>110</v>
      </c>
      <c r="D38" s="29">
        <v>1400</v>
      </c>
      <c r="E38" s="38">
        <f t="shared" ref="E38:E39" si="3">D38*65</f>
        <v>91000</v>
      </c>
      <c r="F38" s="22"/>
      <c r="G38" s="188"/>
      <c r="H38" s="188">
        <f>E38</f>
        <v>91000</v>
      </c>
      <c r="I38" s="188"/>
      <c r="J38" s="188"/>
      <c r="K38" s="188">
        <f t="shared" si="1"/>
        <v>91000</v>
      </c>
      <c r="L38" s="183">
        <f>E38-K38</f>
        <v>0</v>
      </c>
    </row>
    <row r="39" spans="1:16132" x14ac:dyDescent="0.35">
      <c r="A39" s="42" t="s">
        <v>135</v>
      </c>
      <c r="B39" s="112" t="s">
        <v>153</v>
      </c>
      <c r="C39" s="42" t="s">
        <v>111</v>
      </c>
      <c r="D39" s="29">
        <v>500</v>
      </c>
      <c r="E39" s="38">
        <f t="shared" si="3"/>
        <v>32500</v>
      </c>
      <c r="F39" s="22"/>
      <c r="G39" s="188"/>
      <c r="H39" s="188">
        <f>+E39</f>
        <v>32500</v>
      </c>
      <c r="I39" s="188"/>
      <c r="J39" s="188"/>
      <c r="K39" s="188">
        <f t="shared" si="1"/>
        <v>32500</v>
      </c>
      <c r="L39" s="183">
        <f>E39-K39</f>
        <v>0</v>
      </c>
    </row>
    <row r="40" spans="1:16132" x14ac:dyDescent="0.35">
      <c r="A40" s="42" t="s">
        <v>135</v>
      </c>
      <c r="B40" s="112" t="s">
        <v>53</v>
      </c>
      <c r="C40" s="42" t="s">
        <v>159</v>
      </c>
      <c r="D40" s="83" t="s">
        <v>119</v>
      </c>
      <c r="E40" s="10">
        <f>C40*1500</f>
        <v>27000</v>
      </c>
      <c r="F40" s="22"/>
      <c r="G40" s="188"/>
      <c r="H40" s="188"/>
      <c r="I40" s="188"/>
      <c r="J40" s="188">
        <f>E40</f>
        <v>27000</v>
      </c>
      <c r="K40" s="188">
        <f t="shared" si="1"/>
        <v>27000</v>
      </c>
      <c r="L40" s="183">
        <f>E40-K40</f>
        <v>0</v>
      </c>
    </row>
    <row r="41" spans="1:16132" x14ac:dyDescent="0.35">
      <c r="A41" s="42"/>
      <c r="B41" s="112"/>
      <c r="C41" s="42"/>
      <c r="D41" s="30">
        <f>SUM(D38:D39)</f>
        <v>1900</v>
      </c>
      <c r="E41" s="40">
        <f>SUM(E38:E40)</f>
        <v>150500</v>
      </c>
      <c r="F41" s="22"/>
      <c r="G41" s="188"/>
      <c r="H41" s="188"/>
      <c r="I41" s="188"/>
      <c r="J41" s="188"/>
      <c r="K41" s="188"/>
      <c r="L41" s="183"/>
    </row>
    <row r="42" spans="1:16132" x14ac:dyDescent="0.35">
      <c r="A42" s="42"/>
      <c r="B42" s="112"/>
      <c r="C42" s="42"/>
      <c r="D42" s="29"/>
      <c r="E42" s="39"/>
      <c r="F42" s="22"/>
      <c r="G42" s="188"/>
      <c r="H42" s="188"/>
      <c r="I42" s="188"/>
      <c r="J42" s="188"/>
      <c r="K42" s="188"/>
      <c r="L42" s="183"/>
    </row>
    <row r="43" spans="1:16132" x14ac:dyDescent="0.35">
      <c r="A43" s="42" t="s">
        <v>133</v>
      </c>
      <c r="B43" s="112" t="s">
        <v>153</v>
      </c>
      <c r="C43" s="42" t="s">
        <v>111</v>
      </c>
      <c r="D43" s="29">
        <v>408</v>
      </c>
      <c r="E43" s="38">
        <f t="shared" ref="E43" si="4">D43*65</f>
        <v>26520</v>
      </c>
      <c r="F43" s="22"/>
      <c r="G43" s="188"/>
      <c r="H43" s="188">
        <f>E43</f>
        <v>26520</v>
      </c>
      <c r="I43" s="188"/>
      <c r="J43" s="188"/>
      <c r="K43" s="188">
        <f t="shared" si="1"/>
        <v>26520</v>
      </c>
      <c r="L43" s="183">
        <f>E43-K43</f>
        <v>0</v>
      </c>
    </row>
    <row r="44" spans="1:16132" x14ac:dyDescent="0.35">
      <c r="A44" s="42" t="s">
        <v>133</v>
      </c>
      <c r="B44" s="112" t="s">
        <v>53</v>
      </c>
      <c r="C44" s="42" t="s">
        <v>136</v>
      </c>
      <c r="D44" s="83" t="s">
        <v>113</v>
      </c>
      <c r="E44" s="10">
        <f>C44*1500</f>
        <v>1500</v>
      </c>
      <c r="F44" s="22"/>
      <c r="G44" s="188"/>
      <c r="H44" s="188"/>
      <c r="I44" s="188"/>
      <c r="J44" s="188">
        <f>E44</f>
        <v>1500</v>
      </c>
      <c r="K44" s="188">
        <f t="shared" si="1"/>
        <v>1500</v>
      </c>
      <c r="L44" s="183">
        <f>E44-K44</f>
        <v>0</v>
      </c>
    </row>
    <row r="45" spans="1:16132" x14ac:dyDescent="0.35">
      <c r="A45" s="42"/>
      <c r="B45" s="112"/>
      <c r="C45" s="42"/>
      <c r="D45" s="30">
        <f>SUM(D43)</f>
        <v>408</v>
      </c>
      <c r="E45" s="40">
        <f>SUM(E43:E44)</f>
        <v>28020</v>
      </c>
      <c r="F45" s="22"/>
      <c r="G45" s="188"/>
      <c r="H45" s="188"/>
      <c r="I45" s="188"/>
      <c r="J45" s="188"/>
      <c r="K45" s="188"/>
      <c r="L45" s="183"/>
    </row>
    <row r="46" spans="1:16132" x14ac:dyDescent="0.35">
      <c r="A46" s="42"/>
      <c r="B46" s="112"/>
      <c r="C46" s="42"/>
      <c r="D46" s="29"/>
      <c r="E46" s="38"/>
      <c r="F46" s="22"/>
      <c r="G46" s="188"/>
      <c r="H46" s="188"/>
      <c r="I46" s="188"/>
      <c r="J46" s="188"/>
      <c r="K46" s="188"/>
      <c r="L46" s="183"/>
    </row>
    <row r="47" spans="1:16132" x14ac:dyDescent="0.35">
      <c r="A47" s="42"/>
      <c r="B47" s="112"/>
      <c r="C47" s="42"/>
      <c r="D47" s="29"/>
      <c r="E47" s="38"/>
      <c r="F47" s="22"/>
      <c r="G47" s="188"/>
      <c r="H47" s="188"/>
      <c r="I47" s="188"/>
      <c r="J47" s="188"/>
      <c r="K47" s="188">
        <f t="shared" si="1"/>
        <v>0</v>
      </c>
      <c r="L47" s="183">
        <f t="shared" ref="L47:L52" si="5">E47-K47</f>
        <v>0</v>
      </c>
    </row>
    <row r="48" spans="1:16132" s="26" customFormat="1" x14ac:dyDescent="0.35">
      <c r="A48" s="42" t="s">
        <v>131</v>
      </c>
      <c r="B48" s="112" t="s">
        <v>153</v>
      </c>
      <c r="C48" s="42" t="s">
        <v>160</v>
      </c>
      <c r="D48" s="29">
        <v>275</v>
      </c>
      <c r="E48" s="38">
        <f t="shared" ref="E48:E51" si="6">D48*65</f>
        <v>17875</v>
      </c>
      <c r="F48" s="22"/>
      <c r="G48" s="188"/>
      <c r="H48" s="188">
        <f>E48</f>
        <v>17875</v>
      </c>
      <c r="I48" s="188"/>
      <c r="J48" s="188"/>
      <c r="K48" s="188">
        <f t="shared" si="1"/>
        <v>17875</v>
      </c>
      <c r="L48" s="183">
        <f t="shared" si="5"/>
        <v>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</row>
    <row r="49" spans="1:16132" s="26" customFormat="1" x14ac:dyDescent="0.35">
      <c r="A49" s="42" t="s">
        <v>131</v>
      </c>
      <c r="B49" s="112" t="s">
        <v>153</v>
      </c>
      <c r="C49" s="42" t="s">
        <v>161</v>
      </c>
      <c r="D49" s="29">
        <v>100</v>
      </c>
      <c r="E49" s="38">
        <f t="shared" si="6"/>
        <v>6500</v>
      </c>
      <c r="F49" s="22"/>
      <c r="G49" s="186"/>
      <c r="H49" s="186">
        <f>E49</f>
        <v>6500</v>
      </c>
      <c r="I49" s="186"/>
      <c r="J49" s="186"/>
      <c r="K49" s="188">
        <f t="shared" si="1"/>
        <v>6500</v>
      </c>
      <c r="L49" s="183">
        <f t="shared" si="5"/>
        <v>0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</row>
    <row r="50" spans="1:16132" s="26" customFormat="1" x14ac:dyDescent="0.35">
      <c r="A50" s="42" t="s">
        <v>131</v>
      </c>
      <c r="B50" s="112" t="s">
        <v>153</v>
      </c>
      <c r="C50" s="42" t="s">
        <v>110</v>
      </c>
      <c r="D50" s="29">
        <v>8078</v>
      </c>
      <c r="E50" s="38">
        <f t="shared" si="6"/>
        <v>525070</v>
      </c>
      <c r="F50" s="22"/>
      <c r="G50" s="186"/>
      <c r="H50" s="186">
        <f>E50</f>
        <v>525070</v>
      </c>
      <c r="I50" s="186"/>
      <c r="J50" s="186"/>
      <c r="K50" s="188">
        <f t="shared" si="1"/>
        <v>525070</v>
      </c>
      <c r="L50" s="183">
        <f t="shared" si="5"/>
        <v>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</row>
    <row r="51" spans="1:16132" s="26" customFormat="1" x14ac:dyDescent="0.35">
      <c r="A51" s="42" t="s">
        <v>131</v>
      </c>
      <c r="B51" s="112" t="s">
        <v>153</v>
      </c>
      <c r="C51" s="42" t="s">
        <v>111</v>
      </c>
      <c r="D51" s="142">
        <v>741</v>
      </c>
      <c r="E51" s="38">
        <f t="shared" si="6"/>
        <v>48165</v>
      </c>
      <c r="F51" s="22"/>
      <c r="G51" s="186"/>
      <c r="H51" s="186">
        <f>E51</f>
        <v>48165</v>
      </c>
      <c r="I51" s="186"/>
      <c r="J51" s="186"/>
      <c r="K51" s="188">
        <f t="shared" si="1"/>
        <v>48165</v>
      </c>
      <c r="L51" s="183">
        <f t="shared" si="5"/>
        <v>0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</row>
    <row r="52" spans="1:16132" s="26" customFormat="1" x14ac:dyDescent="0.35">
      <c r="A52" s="42" t="s">
        <v>131</v>
      </c>
      <c r="B52" s="112" t="s">
        <v>53</v>
      </c>
      <c r="C52" s="42" t="s">
        <v>162</v>
      </c>
      <c r="D52" s="83" t="s">
        <v>113</v>
      </c>
      <c r="E52" s="10">
        <f>C52*1500</f>
        <v>15000</v>
      </c>
      <c r="F52" s="22"/>
      <c r="G52" s="186"/>
      <c r="H52" s="186"/>
      <c r="I52" s="186"/>
      <c r="J52" s="186">
        <f>E52</f>
        <v>15000</v>
      </c>
      <c r="K52" s="188">
        <f t="shared" si="1"/>
        <v>15000</v>
      </c>
      <c r="L52" s="183">
        <f t="shared" si="5"/>
        <v>0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</row>
    <row r="53" spans="1:16132" x14ac:dyDescent="0.35">
      <c r="A53" s="42"/>
      <c r="B53" s="112"/>
      <c r="C53" s="42"/>
      <c r="D53" s="30">
        <f>SUM(D48:D51)</f>
        <v>9194</v>
      </c>
      <c r="E53" s="40">
        <f>SUM(E48:E52)</f>
        <v>612610</v>
      </c>
      <c r="F53" s="22"/>
      <c r="L53" s="183"/>
    </row>
    <row r="54" spans="1:16132" x14ac:dyDescent="0.35">
      <c r="A54" s="42"/>
      <c r="B54" s="112"/>
      <c r="C54" s="42"/>
      <c r="D54" s="29"/>
      <c r="E54" s="38"/>
      <c r="F54" s="22"/>
    </row>
    <row r="55" spans="1:16132" x14ac:dyDescent="0.35">
      <c r="B55" s="24" t="s">
        <v>4</v>
      </c>
      <c r="D55" s="9"/>
      <c r="E55" s="41"/>
      <c r="F55" s="22"/>
    </row>
    <row r="56" spans="1:16132" x14ac:dyDescent="0.35">
      <c r="D56" s="115">
        <f>SUM(D14+D18+D24+D29+D36+D41+D45+D53)</f>
        <v>94243</v>
      </c>
      <c r="E56" s="120">
        <f>SUM(E14+E18+E24+E29+E36+E41+E45+E53+E8)</f>
        <v>7121295</v>
      </c>
      <c r="F56" s="22"/>
      <c r="G56" s="189">
        <f>SUM(G7:G55)</f>
        <v>340000</v>
      </c>
      <c r="H56" s="189">
        <f t="shared" ref="H56:L56" si="7">SUM(H7:H55)</f>
        <v>6125795</v>
      </c>
      <c r="I56" s="189">
        <f t="shared" si="7"/>
        <v>0</v>
      </c>
      <c r="J56" s="189">
        <f t="shared" si="7"/>
        <v>655500</v>
      </c>
      <c r="K56" s="189">
        <f t="shared" si="7"/>
        <v>7121295</v>
      </c>
      <c r="L56" s="184">
        <f t="shared" si="7"/>
        <v>0</v>
      </c>
    </row>
    <row r="57" spans="1:16132" x14ac:dyDescent="0.35">
      <c r="A57" s="8" t="s">
        <v>147</v>
      </c>
      <c r="D57" s="26"/>
      <c r="F57" s="22"/>
    </row>
    <row r="58" spans="1:16132" x14ac:dyDescent="0.35">
      <c r="A58" s="8" t="s">
        <v>148</v>
      </c>
      <c r="D58" s="28"/>
      <c r="F58" s="22"/>
    </row>
    <row r="59" spans="1:16132" x14ac:dyDescent="0.35">
      <c r="A59" s="8" t="s">
        <v>149</v>
      </c>
      <c r="F59" s="22"/>
    </row>
    <row r="60" spans="1:16132" x14ac:dyDescent="0.35">
      <c r="A60" s="8" t="s">
        <v>150</v>
      </c>
      <c r="F60" s="22"/>
    </row>
    <row r="61" spans="1:16132" x14ac:dyDescent="0.35">
      <c r="F61" s="22"/>
    </row>
    <row r="62" spans="1:16132" x14ac:dyDescent="0.35">
      <c r="F62" s="22"/>
    </row>
    <row r="63" spans="1:16132" x14ac:dyDescent="0.35">
      <c r="F63" s="22"/>
    </row>
    <row r="64" spans="1:16132" x14ac:dyDescent="0.35">
      <c r="F64" s="22"/>
    </row>
    <row r="65" spans="6:6" x14ac:dyDescent="0.35">
      <c r="F65" s="22"/>
    </row>
    <row r="66" spans="6:6" x14ac:dyDescent="0.35">
      <c r="F66" s="22"/>
    </row>
    <row r="67" spans="6:6" x14ac:dyDescent="0.35">
      <c r="F67" s="22"/>
    </row>
    <row r="68" spans="6:6" x14ac:dyDescent="0.35">
      <c r="F68" s="22"/>
    </row>
    <row r="69" spans="6:6" x14ac:dyDescent="0.35">
      <c r="F69" s="22"/>
    </row>
    <row r="70" spans="6:6" x14ac:dyDescent="0.35">
      <c r="F70" s="22"/>
    </row>
    <row r="71" spans="6:6" x14ac:dyDescent="0.35">
      <c r="F71" s="22"/>
    </row>
    <row r="72" spans="6:6" x14ac:dyDescent="0.35">
      <c r="F72" s="22"/>
    </row>
    <row r="73" spans="6:6" x14ac:dyDescent="0.35">
      <c r="F73" s="22"/>
    </row>
    <row r="74" spans="6:6" x14ac:dyDescent="0.35">
      <c r="F74" s="22"/>
    </row>
    <row r="75" spans="6:6" x14ac:dyDescent="0.35">
      <c r="F75" s="22"/>
    </row>
    <row r="76" spans="6:6" x14ac:dyDescent="0.35">
      <c r="F76" s="22"/>
    </row>
    <row r="77" spans="6:6" x14ac:dyDescent="0.35">
      <c r="F77" s="22"/>
    </row>
    <row r="78" spans="6:6" x14ac:dyDescent="0.35">
      <c r="F78" s="22"/>
    </row>
    <row r="79" spans="6:6" x14ac:dyDescent="0.35">
      <c r="F79" s="22"/>
    </row>
    <row r="80" spans="6:6" x14ac:dyDescent="0.35">
      <c r="F80" s="22"/>
    </row>
    <row r="81" spans="6:6" x14ac:dyDescent="0.35">
      <c r="F81" s="22"/>
    </row>
    <row r="82" spans="6:6" x14ac:dyDescent="0.35">
      <c r="F82" s="22"/>
    </row>
    <row r="83" spans="6:6" x14ac:dyDescent="0.35">
      <c r="F83" s="22"/>
    </row>
    <row r="84" spans="6:6" x14ac:dyDescent="0.35">
      <c r="F84" s="22"/>
    </row>
    <row r="85" spans="6:6" x14ac:dyDescent="0.35">
      <c r="F85" s="22"/>
    </row>
    <row r="86" spans="6:6" x14ac:dyDescent="0.35">
      <c r="F86" s="22"/>
    </row>
    <row r="87" spans="6:6" x14ac:dyDescent="0.35">
      <c r="F87" s="22"/>
    </row>
    <row r="88" spans="6:6" x14ac:dyDescent="0.35">
      <c r="F88" s="22"/>
    </row>
  </sheetData>
  <pageMargins left="0.7" right="0.7" top="0.75" bottom="0.75" header="0.3" footer="0.3"/>
  <pageSetup scale="62" pageOrder="overThenDown" orientation="portrait" r:id="rId1"/>
  <headerFooter>
    <oddHeader>&amp;R 2024 Schedule IV
Page &amp;P of &amp;N</oddHead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P158"/>
  <sheetViews>
    <sheetView workbookViewId="0">
      <pane ySplit="4" topLeftCell="A5" activePane="bottomLeft" state="frozen"/>
      <selection pane="bottomLeft" activeCell="B2" sqref="B2"/>
    </sheetView>
  </sheetViews>
  <sheetFormatPr defaultColWidth="9.1796875" defaultRowHeight="14.5" x14ac:dyDescent="0.35"/>
  <cols>
    <col min="1" max="1" width="40.453125" bestFit="1" customWidth="1"/>
    <col min="2" max="2" width="11" bestFit="1" customWidth="1"/>
    <col min="3" max="3" width="14.1796875" bestFit="1" customWidth="1"/>
  </cols>
  <sheetData>
    <row r="1" spans="1:68" x14ac:dyDescent="0.35">
      <c r="A1" s="44" t="s">
        <v>0</v>
      </c>
      <c r="B1" s="34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</row>
    <row r="2" spans="1:68" x14ac:dyDescent="0.35">
      <c r="A2" s="44" t="s">
        <v>163</v>
      </c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x14ac:dyDescent="0.35">
      <c r="A3" s="45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</row>
    <row r="4" spans="1:68" ht="15.5" x14ac:dyDescent="0.35">
      <c r="A4" s="46" t="s">
        <v>164</v>
      </c>
      <c r="B4" s="32" t="s">
        <v>4</v>
      </c>
      <c r="C4" s="33" t="s">
        <v>165</v>
      </c>
      <c r="D4" s="33">
        <v>1956</v>
      </c>
      <c r="E4" s="33">
        <v>1957</v>
      </c>
      <c r="F4" s="33">
        <v>1958</v>
      </c>
      <c r="G4" s="33">
        <v>1959</v>
      </c>
      <c r="H4" s="33">
        <v>1960</v>
      </c>
      <c r="I4" s="33">
        <v>1961</v>
      </c>
      <c r="J4" s="33">
        <v>1962</v>
      </c>
      <c r="K4" s="33">
        <v>1963</v>
      </c>
      <c r="L4" s="33">
        <v>1964</v>
      </c>
      <c r="M4" s="33">
        <v>1965</v>
      </c>
      <c r="N4" s="33">
        <v>1966</v>
      </c>
      <c r="O4" s="33">
        <v>1967</v>
      </c>
      <c r="P4" s="33">
        <v>1968</v>
      </c>
      <c r="Q4" s="33">
        <v>1969</v>
      </c>
      <c r="R4" s="33">
        <v>1970</v>
      </c>
      <c r="S4" s="33">
        <v>1971</v>
      </c>
      <c r="T4" s="33">
        <v>1972</v>
      </c>
      <c r="U4" s="33">
        <v>1973</v>
      </c>
      <c r="V4" s="33">
        <v>1974</v>
      </c>
      <c r="W4" s="33">
        <v>1975</v>
      </c>
      <c r="X4" s="33">
        <v>1976</v>
      </c>
      <c r="Y4" s="33">
        <v>1977</v>
      </c>
      <c r="Z4" s="33">
        <v>1978</v>
      </c>
      <c r="AA4" s="33">
        <v>1979</v>
      </c>
      <c r="AB4" s="33">
        <v>1980</v>
      </c>
      <c r="AC4" s="33">
        <v>1981</v>
      </c>
      <c r="AD4" s="33">
        <v>1982</v>
      </c>
      <c r="AE4" s="33">
        <v>1983</v>
      </c>
      <c r="AF4" s="33">
        <v>1984</v>
      </c>
      <c r="AG4" s="33">
        <v>1985</v>
      </c>
      <c r="AH4" s="33">
        <v>1986</v>
      </c>
      <c r="AI4" s="33">
        <v>1987</v>
      </c>
      <c r="AJ4" s="33">
        <v>1988</v>
      </c>
      <c r="AK4" s="33">
        <v>1989</v>
      </c>
      <c r="AL4" s="33">
        <v>1990</v>
      </c>
      <c r="AM4" s="33">
        <v>1991</v>
      </c>
      <c r="AN4" s="33">
        <v>1992</v>
      </c>
      <c r="AO4" s="33">
        <v>1993</v>
      </c>
      <c r="AP4" s="33">
        <v>1994</v>
      </c>
      <c r="AQ4" s="33">
        <v>1995</v>
      </c>
      <c r="AR4" s="33">
        <v>1996</v>
      </c>
      <c r="AS4" s="33">
        <v>1997</v>
      </c>
      <c r="AT4" s="33">
        <v>1998</v>
      </c>
      <c r="AU4" s="33">
        <v>1999</v>
      </c>
      <c r="AV4" s="33">
        <v>2000</v>
      </c>
      <c r="AW4" s="33">
        <v>2001</v>
      </c>
      <c r="AX4" s="33">
        <v>2002</v>
      </c>
      <c r="AY4" s="33">
        <v>2003</v>
      </c>
      <c r="AZ4" s="33">
        <v>2004</v>
      </c>
      <c r="BA4" s="33">
        <v>2005</v>
      </c>
      <c r="BB4" s="33">
        <v>2006</v>
      </c>
      <c r="BC4" s="33">
        <v>2007</v>
      </c>
      <c r="BD4" s="33">
        <v>2008</v>
      </c>
      <c r="BE4" s="33">
        <v>2009</v>
      </c>
      <c r="BF4" s="33">
        <v>2010</v>
      </c>
      <c r="BG4" s="33">
        <v>2011</v>
      </c>
      <c r="BH4" s="33">
        <v>2012</v>
      </c>
      <c r="BI4" s="33">
        <v>2013</v>
      </c>
      <c r="BJ4" s="33">
        <v>2014</v>
      </c>
      <c r="BK4" s="33">
        <v>2015</v>
      </c>
      <c r="BL4" s="33">
        <v>2016</v>
      </c>
      <c r="BM4" s="33">
        <v>2017</v>
      </c>
      <c r="BN4" s="33">
        <v>2018</v>
      </c>
      <c r="BO4" s="33">
        <v>2019</v>
      </c>
      <c r="BP4" s="33">
        <v>2020</v>
      </c>
    </row>
    <row r="5" spans="1:68" x14ac:dyDescent="0.35">
      <c r="A5" s="47" t="s">
        <v>126</v>
      </c>
      <c r="B5" s="34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</row>
    <row r="6" spans="1:68" x14ac:dyDescent="0.35">
      <c r="A6" t="s">
        <v>166</v>
      </c>
      <c r="B6" s="37">
        <f t="shared" ref="B6:B18" si="0">SUM(C6:BP6)</f>
        <v>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</row>
    <row r="7" spans="1:68" x14ac:dyDescent="0.35">
      <c r="A7" t="s">
        <v>167</v>
      </c>
      <c r="B7" s="37">
        <f t="shared" si="0"/>
        <v>2695</v>
      </c>
      <c r="C7" s="35">
        <v>5</v>
      </c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>
        <v>307</v>
      </c>
      <c r="Q7" s="35">
        <v>608</v>
      </c>
      <c r="R7" s="35">
        <v>206</v>
      </c>
      <c r="S7" s="35">
        <v>200</v>
      </c>
      <c r="T7" s="35">
        <v>168</v>
      </c>
      <c r="U7" s="35"/>
      <c r="V7" s="35"/>
      <c r="W7" s="35">
        <v>60</v>
      </c>
      <c r="X7" s="35">
        <v>110</v>
      </c>
      <c r="Y7" s="35"/>
      <c r="Z7" s="35">
        <v>52</v>
      </c>
      <c r="AA7" s="35"/>
      <c r="AB7" s="35">
        <v>446</v>
      </c>
      <c r="AC7" s="35">
        <v>446</v>
      </c>
      <c r="AD7" s="35">
        <v>87</v>
      </c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</row>
    <row r="8" spans="1:68" x14ac:dyDescent="0.35">
      <c r="A8" t="s">
        <v>168</v>
      </c>
      <c r="B8" s="37">
        <f t="shared" si="0"/>
        <v>93</v>
      </c>
      <c r="C8" s="35">
        <v>93</v>
      </c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</row>
    <row r="9" spans="1:68" x14ac:dyDescent="0.35">
      <c r="A9" t="s">
        <v>169</v>
      </c>
      <c r="B9" s="37">
        <f t="shared" si="0"/>
        <v>268</v>
      </c>
      <c r="C9" s="35"/>
      <c r="D9" s="35"/>
      <c r="E9" s="35"/>
      <c r="F9" s="35"/>
      <c r="G9" s="35"/>
      <c r="H9" s="35"/>
      <c r="I9" s="35"/>
      <c r="J9" s="35"/>
      <c r="K9" s="35">
        <v>42</v>
      </c>
      <c r="L9" s="35">
        <v>127</v>
      </c>
      <c r="M9" s="35">
        <v>45</v>
      </c>
      <c r="N9" s="35"/>
      <c r="O9" s="35"/>
      <c r="P9" s="35"/>
      <c r="Q9" s="35"/>
      <c r="R9" s="35"/>
      <c r="S9" s="35"/>
      <c r="T9" s="35">
        <v>54</v>
      </c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</row>
    <row r="10" spans="1:68" x14ac:dyDescent="0.35">
      <c r="A10" t="s">
        <v>170</v>
      </c>
      <c r="B10" s="37">
        <f t="shared" si="0"/>
        <v>2953</v>
      </c>
      <c r="C10" s="35">
        <v>707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>
        <v>76</v>
      </c>
      <c r="S10" s="35">
        <v>295</v>
      </c>
      <c r="T10" s="35">
        <v>265</v>
      </c>
      <c r="U10" s="35">
        <v>183</v>
      </c>
      <c r="V10" s="35">
        <v>197</v>
      </c>
      <c r="W10" s="35">
        <v>519</v>
      </c>
      <c r="X10" s="35">
        <v>48</v>
      </c>
      <c r="Y10" s="35">
        <v>32</v>
      </c>
      <c r="Z10" s="35"/>
      <c r="AA10" s="35">
        <v>226</v>
      </c>
      <c r="AB10" s="35">
        <v>317</v>
      </c>
      <c r="AC10" s="35">
        <v>88</v>
      </c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</row>
    <row r="11" spans="1:68" x14ac:dyDescent="0.35">
      <c r="A11" t="s">
        <v>171</v>
      </c>
      <c r="B11" s="37">
        <f t="shared" si="0"/>
        <v>356</v>
      </c>
      <c r="C11" s="35">
        <v>127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>
        <v>45</v>
      </c>
      <c r="U11" s="35"/>
      <c r="V11" s="35">
        <v>98</v>
      </c>
      <c r="W11" s="35"/>
      <c r="X11" s="35">
        <v>86</v>
      </c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</row>
    <row r="12" spans="1:68" x14ac:dyDescent="0.35">
      <c r="A12" t="s">
        <v>172</v>
      </c>
      <c r="B12" s="37">
        <f t="shared" si="0"/>
        <v>3211</v>
      </c>
      <c r="C12" s="35">
        <v>3211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</row>
    <row r="13" spans="1:68" x14ac:dyDescent="0.35">
      <c r="A13" t="s">
        <v>173</v>
      </c>
      <c r="B13" s="37">
        <f t="shared" si="0"/>
        <v>231</v>
      </c>
      <c r="C13" s="35">
        <v>158</v>
      </c>
      <c r="D13" s="35"/>
      <c r="E13" s="35"/>
      <c r="F13" s="35"/>
      <c r="G13" s="35"/>
      <c r="H13" s="35"/>
      <c r="I13" s="35"/>
      <c r="J13" s="35"/>
      <c r="K13" s="35"/>
      <c r="L13" s="35"/>
      <c r="M13" s="35">
        <v>73</v>
      </c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</row>
    <row r="14" spans="1:68" x14ac:dyDescent="0.35">
      <c r="A14" t="s">
        <v>174</v>
      </c>
      <c r="B14" s="37">
        <f t="shared" si="0"/>
        <v>1101</v>
      </c>
      <c r="C14" s="35"/>
      <c r="D14" s="35"/>
      <c r="E14" s="35"/>
      <c r="F14" s="35"/>
      <c r="G14" s="35"/>
      <c r="H14" s="35"/>
      <c r="I14" s="35"/>
      <c r="J14" s="35"/>
      <c r="K14" s="35">
        <v>794</v>
      </c>
      <c r="L14" s="35"/>
      <c r="M14" s="35"/>
      <c r="N14" s="35"/>
      <c r="O14" s="35"/>
      <c r="P14" s="35"/>
      <c r="Q14" s="35"/>
      <c r="R14" s="35">
        <v>50</v>
      </c>
      <c r="S14" s="35">
        <v>205</v>
      </c>
      <c r="T14" s="35"/>
      <c r="U14" s="35"/>
      <c r="V14" s="35"/>
      <c r="W14" s="35"/>
      <c r="X14" s="35"/>
      <c r="Y14" s="35"/>
      <c r="Z14" s="35">
        <v>52</v>
      </c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</row>
    <row r="15" spans="1:68" x14ac:dyDescent="0.35">
      <c r="A15" t="s">
        <v>175</v>
      </c>
      <c r="B15" s="37">
        <f t="shared" si="0"/>
        <v>116385</v>
      </c>
      <c r="C15" s="35">
        <v>8008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>
        <v>13155</v>
      </c>
      <c r="Q15" s="35">
        <v>49017</v>
      </c>
      <c r="R15" s="35">
        <v>12126</v>
      </c>
      <c r="S15" s="35">
        <v>4695</v>
      </c>
      <c r="T15" s="35">
        <v>4589</v>
      </c>
      <c r="U15" s="35">
        <v>1087</v>
      </c>
      <c r="V15" s="35">
        <v>2450</v>
      </c>
      <c r="W15" s="35">
        <v>250</v>
      </c>
      <c r="X15" s="35">
        <v>1098</v>
      </c>
      <c r="Y15" s="35">
        <v>333</v>
      </c>
      <c r="Z15" s="35">
        <v>3421</v>
      </c>
      <c r="AA15" s="35">
        <v>750</v>
      </c>
      <c r="AB15" s="35">
        <v>7498</v>
      </c>
      <c r="AC15" s="35">
        <v>4083</v>
      </c>
      <c r="AD15" s="35">
        <v>3825</v>
      </c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</row>
    <row r="16" spans="1:68" x14ac:dyDescent="0.35">
      <c r="A16" t="s">
        <v>176</v>
      </c>
      <c r="B16" s="37">
        <f t="shared" si="0"/>
        <v>5058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>
        <v>5058</v>
      </c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</row>
    <row r="17" spans="1:68" x14ac:dyDescent="0.35">
      <c r="A17" t="s">
        <v>177</v>
      </c>
      <c r="B17" s="37">
        <f t="shared" si="0"/>
        <v>210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>
        <v>210</v>
      </c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</row>
    <row r="18" spans="1:68" x14ac:dyDescent="0.35">
      <c r="A18" t="s">
        <v>178</v>
      </c>
      <c r="B18" s="37">
        <f t="shared" si="0"/>
        <v>360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>
        <v>360</v>
      </c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</row>
    <row r="19" spans="1:68" x14ac:dyDescent="0.35">
      <c r="A19" s="48" t="s">
        <v>179</v>
      </c>
      <c r="B19" s="36">
        <f t="shared" ref="B19:BM19" si="1">SUM(B6:B18)</f>
        <v>132921</v>
      </c>
      <c r="C19" s="36">
        <f t="shared" si="1"/>
        <v>12309</v>
      </c>
      <c r="D19" s="36">
        <f t="shared" si="1"/>
        <v>0</v>
      </c>
      <c r="E19" s="36">
        <f t="shared" si="1"/>
        <v>0</v>
      </c>
      <c r="F19" s="36">
        <f t="shared" si="1"/>
        <v>0</v>
      </c>
      <c r="G19" s="36">
        <f t="shared" si="1"/>
        <v>0</v>
      </c>
      <c r="H19" s="36">
        <f t="shared" si="1"/>
        <v>0</v>
      </c>
      <c r="I19" s="36">
        <f t="shared" si="1"/>
        <v>0</v>
      </c>
      <c r="J19" s="36">
        <f t="shared" si="1"/>
        <v>0</v>
      </c>
      <c r="K19" s="36">
        <f t="shared" si="1"/>
        <v>836</v>
      </c>
      <c r="L19" s="36">
        <f t="shared" si="1"/>
        <v>127</v>
      </c>
      <c r="M19" s="36">
        <f t="shared" si="1"/>
        <v>118</v>
      </c>
      <c r="N19" s="36">
        <f t="shared" si="1"/>
        <v>0</v>
      </c>
      <c r="O19" s="36">
        <f t="shared" si="1"/>
        <v>0</v>
      </c>
      <c r="P19" s="36">
        <f t="shared" si="1"/>
        <v>13462</v>
      </c>
      <c r="Q19" s="36">
        <f t="shared" si="1"/>
        <v>49625</v>
      </c>
      <c r="R19" s="36">
        <f t="shared" si="1"/>
        <v>17516</v>
      </c>
      <c r="S19" s="36">
        <f t="shared" si="1"/>
        <v>5755</v>
      </c>
      <c r="T19" s="36">
        <f t="shared" si="1"/>
        <v>5121</v>
      </c>
      <c r="U19" s="36">
        <f t="shared" si="1"/>
        <v>1270</v>
      </c>
      <c r="V19" s="36">
        <f t="shared" si="1"/>
        <v>2745</v>
      </c>
      <c r="W19" s="36">
        <f t="shared" si="1"/>
        <v>829</v>
      </c>
      <c r="X19" s="36">
        <f t="shared" si="1"/>
        <v>1342</v>
      </c>
      <c r="Y19" s="36">
        <f t="shared" si="1"/>
        <v>365</v>
      </c>
      <c r="Z19" s="36">
        <f t="shared" si="1"/>
        <v>3525</v>
      </c>
      <c r="AA19" s="36">
        <f t="shared" si="1"/>
        <v>976</v>
      </c>
      <c r="AB19" s="36">
        <f t="shared" si="1"/>
        <v>8261</v>
      </c>
      <c r="AC19" s="36">
        <f t="shared" si="1"/>
        <v>4617</v>
      </c>
      <c r="AD19" s="36">
        <f t="shared" si="1"/>
        <v>3912</v>
      </c>
      <c r="AE19" s="36">
        <f t="shared" si="1"/>
        <v>210</v>
      </c>
      <c r="AF19" s="36">
        <f t="shared" si="1"/>
        <v>0</v>
      </c>
      <c r="AG19" s="36">
        <f t="shared" si="1"/>
        <v>0</v>
      </c>
      <c r="AH19" s="36">
        <f t="shared" si="1"/>
        <v>0</v>
      </c>
      <c r="AI19" s="36">
        <f t="shared" si="1"/>
        <v>0</v>
      </c>
      <c r="AJ19" s="36">
        <f t="shared" si="1"/>
        <v>0</v>
      </c>
      <c r="AK19" s="36">
        <f t="shared" si="1"/>
        <v>0</v>
      </c>
      <c r="AL19" s="36">
        <f t="shared" si="1"/>
        <v>0</v>
      </c>
      <c r="AM19" s="36">
        <f t="shared" si="1"/>
        <v>0</v>
      </c>
      <c r="AN19" s="36">
        <f t="shared" si="1"/>
        <v>0</v>
      </c>
      <c r="AO19" s="36">
        <f t="shared" si="1"/>
        <v>0</v>
      </c>
      <c r="AP19" s="36">
        <f t="shared" si="1"/>
        <v>0</v>
      </c>
      <c r="AQ19" s="36">
        <f t="shared" si="1"/>
        <v>0</v>
      </c>
      <c r="AR19" s="36">
        <f t="shared" si="1"/>
        <v>0</v>
      </c>
      <c r="AS19" s="36">
        <f t="shared" si="1"/>
        <v>0</v>
      </c>
      <c r="AT19" s="36">
        <f t="shared" si="1"/>
        <v>0</v>
      </c>
      <c r="AU19" s="36">
        <f t="shared" si="1"/>
        <v>0</v>
      </c>
      <c r="AV19" s="36">
        <f t="shared" si="1"/>
        <v>0</v>
      </c>
      <c r="AW19" s="36">
        <f t="shared" si="1"/>
        <v>0</v>
      </c>
      <c r="AX19" s="36">
        <f t="shared" si="1"/>
        <v>0</v>
      </c>
      <c r="AY19" s="36">
        <f t="shared" si="1"/>
        <v>0</v>
      </c>
      <c r="AZ19" s="36">
        <f t="shared" si="1"/>
        <v>0</v>
      </c>
      <c r="BA19" s="36">
        <f t="shared" si="1"/>
        <v>0</v>
      </c>
      <c r="BB19" s="36">
        <f t="shared" si="1"/>
        <v>0</v>
      </c>
      <c r="BC19" s="36">
        <f t="shared" si="1"/>
        <v>0</v>
      </c>
      <c r="BD19" s="36">
        <f t="shared" si="1"/>
        <v>0</v>
      </c>
      <c r="BE19" s="36">
        <f t="shared" si="1"/>
        <v>0</v>
      </c>
      <c r="BF19" s="36">
        <f t="shared" si="1"/>
        <v>0</v>
      </c>
      <c r="BG19" s="36">
        <f t="shared" si="1"/>
        <v>0</v>
      </c>
      <c r="BH19" s="36">
        <f t="shared" si="1"/>
        <v>0</v>
      </c>
      <c r="BI19" s="36">
        <f t="shared" si="1"/>
        <v>0</v>
      </c>
      <c r="BJ19" s="36">
        <f t="shared" si="1"/>
        <v>0</v>
      </c>
      <c r="BK19" s="36">
        <f t="shared" si="1"/>
        <v>0</v>
      </c>
      <c r="BL19" s="36">
        <f t="shared" si="1"/>
        <v>0</v>
      </c>
      <c r="BM19" s="36">
        <f t="shared" si="1"/>
        <v>0</v>
      </c>
      <c r="BN19" s="36">
        <f t="shared" ref="BN19:BP19" si="2">SUM(BN6:BN18)</f>
        <v>0</v>
      </c>
      <c r="BO19" s="36">
        <f t="shared" si="2"/>
        <v>0</v>
      </c>
      <c r="BP19" s="36">
        <f t="shared" si="2"/>
        <v>0</v>
      </c>
    </row>
    <row r="20" spans="1:68" x14ac:dyDescent="0.35">
      <c r="A20" s="45"/>
      <c r="B20" s="37"/>
      <c r="C20" s="122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</row>
    <row r="21" spans="1:68" x14ac:dyDescent="0.35">
      <c r="A21" s="47" t="s">
        <v>123</v>
      </c>
      <c r="B21" s="3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</row>
    <row r="22" spans="1:68" x14ac:dyDescent="0.35">
      <c r="A22" t="s">
        <v>166</v>
      </c>
      <c r="B22" s="37">
        <f t="shared" ref="B22:B28" si="3">SUM(C22:BP22)</f>
        <v>0</v>
      </c>
      <c r="C22" s="35"/>
      <c r="D22" s="35"/>
      <c r="E22" s="35"/>
      <c r="F22" s="35"/>
      <c r="G22" s="35"/>
      <c r="H22" s="35"/>
      <c r="I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</row>
    <row r="23" spans="1:68" x14ac:dyDescent="0.35">
      <c r="A23" t="s">
        <v>167</v>
      </c>
      <c r="B23" s="37">
        <f t="shared" si="3"/>
        <v>2288</v>
      </c>
      <c r="C23" s="35">
        <v>617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>
        <v>200</v>
      </c>
      <c r="Q23" s="35">
        <v>635</v>
      </c>
      <c r="R23" s="35">
        <v>206</v>
      </c>
      <c r="S23" s="35">
        <v>401</v>
      </c>
      <c r="T23" s="35"/>
      <c r="U23" s="35"/>
      <c r="V23" s="35">
        <v>48</v>
      </c>
      <c r="W23" s="35">
        <v>113</v>
      </c>
      <c r="X23" s="35"/>
      <c r="Y23" s="35"/>
      <c r="Z23" s="35"/>
      <c r="AA23" s="35">
        <v>22</v>
      </c>
      <c r="AB23" s="35">
        <v>46</v>
      </c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</row>
    <row r="24" spans="1:68" x14ac:dyDescent="0.35">
      <c r="A24" t="s">
        <v>169</v>
      </c>
      <c r="B24" s="37">
        <f t="shared" si="3"/>
        <v>39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>
        <v>39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</row>
    <row r="25" spans="1:68" x14ac:dyDescent="0.35">
      <c r="A25" t="s">
        <v>170</v>
      </c>
      <c r="B25" s="37">
        <f t="shared" si="3"/>
        <v>3648</v>
      </c>
      <c r="C25" s="35">
        <v>530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>
        <v>40</v>
      </c>
      <c r="P25" s="35"/>
      <c r="Q25" s="35"/>
      <c r="R25" s="35">
        <v>173</v>
      </c>
      <c r="S25" s="35">
        <v>106</v>
      </c>
      <c r="T25" s="35">
        <v>378</v>
      </c>
      <c r="U25" s="35">
        <v>187</v>
      </c>
      <c r="V25" s="35">
        <v>50</v>
      </c>
      <c r="W25" s="35">
        <v>1352</v>
      </c>
      <c r="X25" s="35">
        <v>53</v>
      </c>
      <c r="Y25" s="35">
        <v>109</v>
      </c>
      <c r="Z25" s="35">
        <v>91</v>
      </c>
      <c r="AA25" s="35">
        <v>412</v>
      </c>
      <c r="AB25" s="35">
        <v>167</v>
      </c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</row>
    <row r="26" spans="1:68" x14ac:dyDescent="0.35">
      <c r="A26" t="s">
        <v>171</v>
      </c>
      <c r="B26" s="37">
        <f t="shared" si="3"/>
        <v>425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>
        <v>122</v>
      </c>
      <c r="T26" s="35">
        <v>44</v>
      </c>
      <c r="U26" s="35">
        <v>30</v>
      </c>
      <c r="V26" s="35"/>
      <c r="W26" s="35">
        <v>103</v>
      </c>
      <c r="X26" s="35">
        <v>26</v>
      </c>
      <c r="Y26" s="35"/>
      <c r="Z26" s="35">
        <v>75</v>
      </c>
      <c r="AA26" s="35"/>
      <c r="AB26" s="35"/>
      <c r="AC26" s="35"/>
      <c r="AD26" s="35">
        <v>25</v>
      </c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</row>
    <row r="27" spans="1:68" x14ac:dyDescent="0.35">
      <c r="A27" t="s">
        <v>175</v>
      </c>
      <c r="B27" s="37">
        <f t="shared" si="3"/>
        <v>137954</v>
      </c>
      <c r="C27" s="35">
        <v>3429</v>
      </c>
      <c r="D27" s="35"/>
      <c r="E27" s="35"/>
      <c r="F27" s="35"/>
      <c r="G27" s="35"/>
      <c r="H27" s="35"/>
      <c r="I27" s="35"/>
      <c r="J27" s="35"/>
      <c r="K27" s="35">
        <v>63</v>
      </c>
      <c r="L27" s="35"/>
      <c r="M27" s="35"/>
      <c r="N27" s="35"/>
      <c r="O27" s="35">
        <v>25324</v>
      </c>
      <c r="P27" s="35">
        <v>5427</v>
      </c>
      <c r="Q27" s="35">
        <v>20983</v>
      </c>
      <c r="R27" s="35">
        <v>5324</v>
      </c>
      <c r="S27" s="35">
        <v>4741</v>
      </c>
      <c r="T27" s="35">
        <v>16237</v>
      </c>
      <c r="U27" s="35">
        <v>6112</v>
      </c>
      <c r="V27" s="35">
        <v>8678</v>
      </c>
      <c r="W27" s="35">
        <v>5625</v>
      </c>
      <c r="X27" s="35">
        <v>1321</v>
      </c>
      <c r="Y27" s="35">
        <v>3348</v>
      </c>
      <c r="Z27" s="35">
        <v>3277</v>
      </c>
      <c r="AA27" s="35">
        <v>9127</v>
      </c>
      <c r="AB27" s="35">
        <v>6468</v>
      </c>
      <c r="AC27" s="35">
        <v>7900</v>
      </c>
      <c r="AD27" s="35">
        <v>4570</v>
      </c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</row>
    <row r="28" spans="1:68" x14ac:dyDescent="0.35">
      <c r="A28" t="s">
        <v>180</v>
      </c>
      <c r="B28" s="37">
        <f t="shared" si="3"/>
        <v>11608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>
        <v>9283</v>
      </c>
      <c r="AD28" s="35">
        <v>2325</v>
      </c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</row>
    <row r="29" spans="1:68" x14ac:dyDescent="0.35">
      <c r="A29" s="48" t="s">
        <v>181</v>
      </c>
      <c r="B29" s="156">
        <f t="shared" ref="B29:BM29" si="4">SUM(B23:B28)</f>
        <v>155962</v>
      </c>
      <c r="C29" s="156">
        <f t="shared" si="4"/>
        <v>4576</v>
      </c>
      <c r="D29" s="156">
        <f t="shared" si="4"/>
        <v>0</v>
      </c>
      <c r="E29" s="156">
        <f t="shared" si="4"/>
        <v>0</v>
      </c>
      <c r="F29" s="156">
        <f t="shared" si="4"/>
        <v>0</v>
      </c>
      <c r="G29" s="156">
        <f t="shared" si="4"/>
        <v>0</v>
      </c>
      <c r="H29" s="156">
        <f t="shared" si="4"/>
        <v>0</v>
      </c>
      <c r="I29" s="156">
        <f t="shared" si="4"/>
        <v>0</v>
      </c>
      <c r="J29" s="156">
        <f t="shared" si="4"/>
        <v>0</v>
      </c>
      <c r="K29" s="156">
        <f t="shared" si="4"/>
        <v>63</v>
      </c>
      <c r="L29" s="156">
        <f t="shared" si="4"/>
        <v>0</v>
      </c>
      <c r="M29" s="156">
        <f t="shared" si="4"/>
        <v>0</v>
      </c>
      <c r="N29" s="156">
        <f t="shared" si="4"/>
        <v>0</v>
      </c>
      <c r="O29" s="156">
        <f t="shared" si="4"/>
        <v>25364</v>
      </c>
      <c r="P29" s="156">
        <f t="shared" si="4"/>
        <v>5627</v>
      </c>
      <c r="Q29" s="156">
        <f t="shared" si="4"/>
        <v>21618</v>
      </c>
      <c r="R29" s="156">
        <f t="shared" si="4"/>
        <v>5703</v>
      </c>
      <c r="S29" s="156">
        <f t="shared" si="4"/>
        <v>5370</v>
      </c>
      <c r="T29" s="156">
        <f t="shared" si="4"/>
        <v>16659</v>
      </c>
      <c r="U29" s="156">
        <f t="shared" si="4"/>
        <v>6329</v>
      </c>
      <c r="V29" s="156">
        <f t="shared" si="4"/>
        <v>8776</v>
      </c>
      <c r="W29" s="156">
        <f t="shared" si="4"/>
        <v>7193</v>
      </c>
      <c r="X29" s="156">
        <f t="shared" si="4"/>
        <v>1400</v>
      </c>
      <c r="Y29" s="156">
        <f t="shared" si="4"/>
        <v>3457</v>
      </c>
      <c r="Z29" s="156">
        <f t="shared" si="4"/>
        <v>3443</v>
      </c>
      <c r="AA29" s="156">
        <f t="shared" si="4"/>
        <v>9561</v>
      </c>
      <c r="AB29" s="156">
        <f t="shared" si="4"/>
        <v>6681</v>
      </c>
      <c r="AC29" s="156">
        <f t="shared" si="4"/>
        <v>17183</v>
      </c>
      <c r="AD29" s="156">
        <f t="shared" si="4"/>
        <v>6920</v>
      </c>
      <c r="AE29" s="36">
        <f t="shared" si="4"/>
        <v>0</v>
      </c>
      <c r="AF29" s="36">
        <f t="shared" si="4"/>
        <v>0</v>
      </c>
      <c r="AG29" s="36">
        <f t="shared" si="4"/>
        <v>0</v>
      </c>
      <c r="AH29" s="36">
        <f t="shared" si="4"/>
        <v>0</v>
      </c>
      <c r="AI29" s="36">
        <f t="shared" si="4"/>
        <v>0</v>
      </c>
      <c r="AJ29" s="36">
        <f t="shared" si="4"/>
        <v>0</v>
      </c>
      <c r="AK29" s="36">
        <f t="shared" si="4"/>
        <v>0</v>
      </c>
      <c r="AL29" s="36">
        <f t="shared" si="4"/>
        <v>0</v>
      </c>
      <c r="AM29" s="36">
        <f t="shared" si="4"/>
        <v>0</v>
      </c>
      <c r="AN29" s="36">
        <f t="shared" si="4"/>
        <v>0</v>
      </c>
      <c r="AO29" s="36">
        <f t="shared" si="4"/>
        <v>0</v>
      </c>
      <c r="AP29" s="36">
        <f t="shared" si="4"/>
        <v>39</v>
      </c>
      <c r="AQ29" s="36">
        <f t="shared" si="4"/>
        <v>0</v>
      </c>
      <c r="AR29" s="36">
        <f t="shared" si="4"/>
        <v>0</v>
      </c>
      <c r="AS29" s="36">
        <f t="shared" si="4"/>
        <v>0</v>
      </c>
      <c r="AT29" s="36">
        <f t="shared" si="4"/>
        <v>0</v>
      </c>
      <c r="AU29" s="36">
        <f t="shared" si="4"/>
        <v>0</v>
      </c>
      <c r="AV29" s="36">
        <f t="shared" si="4"/>
        <v>0</v>
      </c>
      <c r="AW29" s="36">
        <f t="shared" si="4"/>
        <v>0</v>
      </c>
      <c r="AX29" s="36">
        <f t="shared" si="4"/>
        <v>0</v>
      </c>
      <c r="AY29" s="36">
        <f t="shared" si="4"/>
        <v>0</v>
      </c>
      <c r="AZ29" s="36">
        <f t="shared" si="4"/>
        <v>0</v>
      </c>
      <c r="BA29" s="36">
        <f t="shared" si="4"/>
        <v>0</v>
      </c>
      <c r="BB29" s="36">
        <f t="shared" si="4"/>
        <v>0</v>
      </c>
      <c r="BC29" s="36">
        <f t="shared" si="4"/>
        <v>0</v>
      </c>
      <c r="BD29" s="36">
        <f t="shared" si="4"/>
        <v>0</v>
      </c>
      <c r="BE29" s="36">
        <f t="shared" si="4"/>
        <v>0</v>
      </c>
      <c r="BF29" s="36">
        <f t="shared" si="4"/>
        <v>0</v>
      </c>
      <c r="BG29" s="36">
        <f t="shared" si="4"/>
        <v>0</v>
      </c>
      <c r="BH29" s="36">
        <f t="shared" si="4"/>
        <v>0</v>
      </c>
      <c r="BI29" s="36">
        <f t="shared" si="4"/>
        <v>0</v>
      </c>
      <c r="BJ29" s="36">
        <f t="shared" si="4"/>
        <v>0</v>
      </c>
      <c r="BK29" s="36">
        <f t="shared" si="4"/>
        <v>0</v>
      </c>
      <c r="BL29" s="36">
        <f t="shared" si="4"/>
        <v>0</v>
      </c>
      <c r="BM29" s="36">
        <f t="shared" si="4"/>
        <v>0</v>
      </c>
      <c r="BN29" s="36">
        <f t="shared" ref="BN29:BP29" si="5">SUM(BN23:BN28)</f>
        <v>0</v>
      </c>
      <c r="BO29" s="36">
        <f t="shared" si="5"/>
        <v>0</v>
      </c>
      <c r="BP29" s="36">
        <f t="shared" si="5"/>
        <v>0</v>
      </c>
    </row>
    <row r="30" spans="1:68" x14ac:dyDescent="0.35">
      <c r="A30" s="45"/>
      <c r="B30" s="37"/>
      <c r="C30" s="122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</row>
    <row r="31" spans="1:68" x14ac:dyDescent="0.35">
      <c r="A31" s="47" t="s">
        <v>131</v>
      </c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</row>
    <row r="32" spans="1:68" x14ac:dyDescent="0.35">
      <c r="A32" t="s">
        <v>167</v>
      </c>
      <c r="B32" s="37">
        <f t="shared" ref="B32:B37" si="6">SUM(C32:BP32)</f>
        <v>809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>
        <v>86</v>
      </c>
      <c r="R32" s="35">
        <v>75</v>
      </c>
      <c r="S32" s="35"/>
      <c r="T32" s="35">
        <v>168</v>
      </c>
      <c r="U32" s="35"/>
      <c r="V32" s="35"/>
      <c r="W32" s="35"/>
      <c r="X32" s="35"/>
      <c r="Y32" s="35"/>
      <c r="Z32" s="35"/>
      <c r="AA32" s="35"/>
      <c r="AB32" s="35">
        <v>480</v>
      </c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</row>
    <row r="33" spans="1:68" x14ac:dyDescent="0.35">
      <c r="A33" t="s">
        <v>170</v>
      </c>
      <c r="B33" s="37">
        <f t="shared" si="6"/>
        <v>924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>
        <v>94</v>
      </c>
      <c r="T33" s="35">
        <v>133</v>
      </c>
      <c r="U33" s="35"/>
      <c r="V33" s="35"/>
      <c r="W33" s="35"/>
      <c r="X33" s="35">
        <v>65</v>
      </c>
      <c r="Y33" s="35">
        <v>150</v>
      </c>
      <c r="Z33" s="35">
        <v>25</v>
      </c>
      <c r="AA33" s="35">
        <v>270</v>
      </c>
      <c r="AB33" s="35"/>
      <c r="AC33" s="35">
        <v>187</v>
      </c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</row>
    <row r="34" spans="1:68" x14ac:dyDescent="0.35">
      <c r="A34" t="s">
        <v>171</v>
      </c>
      <c r="B34" s="37">
        <f t="shared" si="6"/>
        <v>513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>
        <v>95</v>
      </c>
      <c r="Y34" s="35">
        <v>252</v>
      </c>
      <c r="Z34" s="35"/>
      <c r="AA34" s="35">
        <v>166</v>
      </c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</row>
    <row r="35" spans="1:68" x14ac:dyDescent="0.35">
      <c r="A35" t="s">
        <v>173</v>
      </c>
      <c r="B35" s="37">
        <f t="shared" si="6"/>
        <v>0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</row>
    <row r="36" spans="1:68" x14ac:dyDescent="0.35">
      <c r="A36" t="s">
        <v>175</v>
      </c>
      <c r="B36" s="37">
        <f t="shared" si="6"/>
        <v>48103</v>
      </c>
      <c r="C36" s="35">
        <v>6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>
        <v>651</v>
      </c>
      <c r="O36" s="123">
        <v>438</v>
      </c>
      <c r="P36" s="123">
        <v>739</v>
      </c>
      <c r="Q36" s="123">
        <v>459</v>
      </c>
      <c r="R36" s="123">
        <v>1148</v>
      </c>
      <c r="S36" s="123">
        <v>1300</v>
      </c>
      <c r="T36" s="123">
        <v>2282</v>
      </c>
      <c r="U36" s="123">
        <v>12194</v>
      </c>
      <c r="V36" s="123">
        <v>5171</v>
      </c>
      <c r="W36" s="123">
        <v>2417</v>
      </c>
      <c r="X36" s="123">
        <v>446</v>
      </c>
      <c r="Y36" s="123">
        <v>1171</v>
      </c>
      <c r="Z36" s="123">
        <v>1077</v>
      </c>
      <c r="AA36" s="123">
        <v>8798</v>
      </c>
      <c r="AB36" s="123">
        <v>2941</v>
      </c>
      <c r="AC36" s="123">
        <v>3119</v>
      </c>
      <c r="AD36" s="123">
        <v>3746</v>
      </c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</row>
    <row r="37" spans="1:68" x14ac:dyDescent="0.35">
      <c r="A37" t="s">
        <v>182</v>
      </c>
      <c r="B37" s="37">
        <f t="shared" si="6"/>
        <v>0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</row>
    <row r="38" spans="1:68" x14ac:dyDescent="0.35">
      <c r="A38" s="48" t="s">
        <v>183</v>
      </c>
      <c r="B38" s="36">
        <f t="shared" ref="B38:BM38" si="7">SUM(B32:B37)</f>
        <v>50349</v>
      </c>
      <c r="C38" s="36">
        <f t="shared" si="7"/>
        <v>6</v>
      </c>
      <c r="D38" s="36">
        <f t="shared" si="7"/>
        <v>0</v>
      </c>
      <c r="E38" s="36">
        <f t="shared" si="7"/>
        <v>0</v>
      </c>
      <c r="F38" s="36">
        <f t="shared" si="7"/>
        <v>0</v>
      </c>
      <c r="G38" s="36">
        <f t="shared" si="7"/>
        <v>0</v>
      </c>
      <c r="H38" s="36">
        <f t="shared" si="7"/>
        <v>0</v>
      </c>
      <c r="I38" s="36">
        <f t="shared" si="7"/>
        <v>0</v>
      </c>
      <c r="J38" s="36">
        <f t="shared" si="7"/>
        <v>0</v>
      </c>
      <c r="K38" s="36">
        <f t="shared" si="7"/>
        <v>0</v>
      </c>
      <c r="L38" s="36">
        <f t="shared" si="7"/>
        <v>0</v>
      </c>
      <c r="M38" s="36">
        <f t="shared" si="7"/>
        <v>0</v>
      </c>
      <c r="N38" s="36">
        <f t="shared" si="7"/>
        <v>651</v>
      </c>
      <c r="O38" s="36">
        <f t="shared" si="7"/>
        <v>438</v>
      </c>
      <c r="P38" s="36">
        <f t="shared" si="7"/>
        <v>739</v>
      </c>
      <c r="Q38" s="36">
        <f t="shared" si="7"/>
        <v>545</v>
      </c>
      <c r="R38" s="36">
        <f t="shared" si="7"/>
        <v>1223</v>
      </c>
      <c r="S38" s="36">
        <f t="shared" si="7"/>
        <v>1394</v>
      </c>
      <c r="T38" s="36">
        <f t="shared" si="7"/>
        <v>2583</v>
      </c>
      <c r="U38" s="36">
        <f t="shared" si="7"/>
        <v>12194</v>
      </c>
      <c r="V38" s="36">
        <f t="shared" si="7"/>
        <v>5171</v>
      </c>
      <c r="W38" s="36">
        <f t="shared" si="7"/>
        <v>2417</v>
      </c>
      <c r="X38" s="36">
        <f t="shared" si="7"/>
        <v>606</v>
      </c>
      <c r="Y38" s="36">
        <f t="shared" si="7"/>
        <v>1573</v>
      </c>
      <c r="Z38" s="36">
        <f t="shared" si="7"/>
        <v>1102</v>
      </c>
      <c r="AA38" s="36">
        <f t="shared" si="7"/>
        <v>9234</v>
      </c>
      <c r="AB38" s="36">
        <f t="shared" si="7"/>
        <v>3421</v>
      </c>
      <c r="AC38" s="36">
        <f t="shared" si="7"/>
        <v>3306</v>
      </c>
      <c r="AD38" s="36">
        <f t="shared" si="7"/>
        <v>3746</v>
      </c>
      <c r="AE38" s="36">
        <f t="shared" si="7"/>
        <v>0</v>
      </c>
      <c r="AF38" s="36">
        <f t="shared" si="7"/>
        <v>0</v>
      </c>
      <c r="AG38" s="36">
        <f t="shared" si="7"/>
        <v>0</v>
      </c>
      <c r="AH38" s="36">
        <f t="shared" si="7"/>
        <v>0</v>
      </c>
      <c r="AI38" s="36">
        <f t="shared" si="7"/>
        <v>0</v>
      </c>
      <c r="AJ38" s="36">
        <f t="shared" si="7"/>
        <v>0</v>
      </c>
      <c r="AK38" s="36">
        <f t="shared" si="7"/>
        <v>0</v>
      </c>
      <c r="AL38" s="36">
        <f t="shared" si="7"/>
        <v>0</v>
      </c>
      <c r="AM38" s="36">
        <f t="shared" si="7"/>
        <v>0</v>
      </c>
      <c r="AN38" s="36">
        <f t="shared" si="7"/>
        <v>0</v>
      </c>
      <c r="AO38" s="36">
        <f t="shared" si="7"/>
        <v>0</v>
      </c>
      <c r="AP38" s="36">
        <f t="shared" si="7"/>
        <v>0</v>
      </c>
      <c r="AQ38" s="36">
        <f t="shared" si="7"/>
        <v>0</v>
      </c>
      <c r="AR38" s="36">
        <f t="shared" si="7"/>
        <v>0</v>
      </c>
      <c r="AS38" s="36">
        <f t="shared" si="7"/>
        <v>0</v>
      </c>
      <c r="AT38" s="36">
        <f t="shared" si="7"/>
        <v>0</v>
      </c>
      <c r="AU38" s="36">
        <f t="shared" si="7"/>
        <v>0</v>
      </c>
      <c r="AV38" s="36">
        <f t="shared" si="7"/>
        <v>0</v>
      </c>
      <c r="AW38" s="36">
        <f t="shared" si="7"/>
        <v>0</v>
      </c>
      <c r="AX38" s="36">
        <f t="shared" si="7"/>
        <v>0</v>
      </c>
      <c r="AY38" s="36">
        <f t="shared" si="7"/>
        <v>0</v>
      </c>
      <c r="AZ38" s="36">
        <f t="shared" si="7"/>
        <v>0</v>
      </c>
      <c r="BA38" s="36">
        <f t="shared" si="7"/>
        <v>0</v>
      </c>
      <c r="BB38" s="36">
        <f t="shared" si="7"/>
        <v>0</v>
      </c>
      <c r="BC38" s="36">
        <f t="shared" si="7"/>
        <v>0</v>
      </c>
      <c r="BD38" s="36">
        <f t="shared" si="7"/>
        <v>0</v>
      </c>
      <c r="BE38" s="36">
        <f t="shared" si="7"/>
        <v>0</v>
      </c>
      <c r="BF38" s="36">
        <f t="shared" si="7"/>
        <v>0</v>
      </c>
      <c r="BG38" s="36">
        <f t="shared" si="7"/>
        <v>0</v>
      </c>
      <c r="BH38" s="36">
        <f t="shared" si="7"/>
        <v>0</v>
      </c>
      <c r="BI38" s="36">
        <f t="shared" si="7"/>
        <v>0</v>
      </c>
      <c r="BJ38" s="36">
        <f t="shared" si="7"/>
        <v>0</v>
      </c>
      <c r="BK38" s="36">
        <f t="shared" si="7"/>
        <v>0</v>
      </c>
      <c r="BL38" s="36">
        <f t="shared" si="7"/>
        <v>0</v>
      </c>
      <c r="BM38" s="36">
        <f t="shared" si="7"/>
        <v>0</v>
      </c>
      <c r="BN38" s="36">
        <f t="shared" ref="BN38:BP38" si="8">SUM(BN32:BN37)</f>
        <v>0</v>
      </c>
      <c r="BO38" s="36">
        <f t="shared" si="8"/>
        <v>0</v>
      </c>
      <c r="BP38" s="36">
        <f t="shared" si="8"/>
        <v>0</v>
      </c>
    </row>
    <row r="39" spans="1:68" x14ac:dyDescent="0.35">
      <c r="A39" s="45"/>
      <c r="B39" s="37"/>
      <c r="C39" s="122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</row>
    <row r="40" spans="1:68" x14ac:dyDescent="0.35">
      <c r="A40" s="47" t="s">
        <v>133</v>
      </c>
      <c r="B40" s="34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</row>
    <row r="41" spans="1:68" x14ac:dyDescent="0.35">
      <c r="A41" t="s">
        <v>167</v>
      </c>
      <c r="B41" s="37">
        <f t="shared" ref="B41:B49" si="9">SUM(C41:BP41)</f>
        <v>3602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123">
        <v>232</v>
      </c>
      <c r="P41" s="123">
        <v>1434</v>
      </c>
      <c r="Q41" s="123">
        <v>740</v>
      </c>
      <c r="R41" s="123">
        <v>77</v>
      </c>
      <c r="S41" s="123"/>
      <c r="T41" s="123">
        <v>2</v>
      </c>
      <c r="U41" s="123">
        <v>166</v>
      </c>
      <c r="V41" s="123">
        <v>66</v>
      </c>
      <c r="W41" s="123">
        <v>452</v>
      </c>
      <c r="X41" s="123">
        <v>41</v>
      </c>
      <c r="Y41" s="123">
        <v>29</v>
      </c>
      <c r="Z41" s="45"/>
      <c r="AA41" s="45"/>
      <c r="AB41" s="45">
        <v>185</v>
      </c>
      <c r="AC41" s="45">
        <v>150</v>
      </c>
      <c r="AD41" s="45">
        <v>28</v>
      </c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</row>
    <row r="42" spans="1:68" x14ac:dyDescent="0.35">
      <c r="A42" t="s">
        <v>169</v>
      </c>
      <c r="B42" s="37">
        <f t="shared" si="9"/>
        <v>83</v>
      </c>
      <c r="C42" s="45">
        <v>28</v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>
        <v>55</v>
      </c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</row>
    <row r="43" spans="1:68" x14ac:dyDescent="0.35">
      <c r="A43" t="s">
        <v>170</v>
      </c>
      <c r="B43" s="37">
        <f t="shared" si="9"/>
        <v>4743</v>
      </c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>
        <v>90</v>
      </c>
      <c r="N43" s="45"/>
      <c r="O43" s="45"/>
      <c r="P43" s="45"/>
      <c r="Q43" s="45">
        <v>32</v>
      </c>
      <c r="R43" s="45">
        <v>992</v>
      </c>
      <c r="S43" s="45">
        <v>172</v>
      </c>
      <c r="T43" s="45">
        <v>595</v>
      </c>
      <c r="U43" s="45">
        <v>308</v>
      </c>
      <c r="V43" s="45">
        <v>311</v>
      </c>
      <c r="W43" s="45">
        <v>473</v>
      </c>
      <c r="X43" s="45">
        <v>131</v>
      </c>
      <c r="Y43" s="45">
        <v>136</v>
      </c>
      <c r="Z43" s="45">
        <v>131</v>
      </c>
      <c r="AA43" s="45">
        <v>272</v>
      </c>
      <c r="AB43" s="45">
        <v>831</v>
      </c>
      <c r="AC43" s="45">
        <v>124</v>
      </c>
      <c r="AD43" s="45">
        <v>145</v>
      </c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</row>
    <row r="44" spans="1:68" x14ac:dyDescent="0.35">
      <c r="A44" t="s">
        <v>171</v>
      </c>
      <c r="B44" s="37">
        <f t="shared" si="9"/>
        <v>406</v>
      </c>
      <c r="C44" s="45">
        <v>8</v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>
        <v>48</v>
      </c>
      <c r="V44" s="45"/>
      <c r="W44" s="45">
        <v>350</v>
      </c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</row>
    <row r="45" spans="1:68" x14ac:dyDescent="0.35">
      <c r="A45" t="s">
        <v>173</v>
      </c>
      <c r="B45" s="37">
        <f t="shared" si="9"/>
        <v>12</v>
      </c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>
        <v>12</v>
      </c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</row>
    <row r="46" spans="1:68" x14ac:dyDescent="0.35">
      <c r="A46" t="s">
        <v>174</v>
      </c>
      <c r="B46" s="37">
        <f t="shared" si="9"/>
        <v>1036</v>
      </c>
      <c r="C46" s="45">
        <v>44</v>
      </c>
      <c r="D46" s="45"/>
      <c r="E46" s="45"/>
      <c r="F46" s="45"/>
      <c r="G46" s="45"/>
      <c r="H46" s="45"/>
      <c r="I46" s="45"/>
      <c r="J46" s="45"/>
      <c r="K46" s="45"/>
      <c r="L46" s="45">
        <v>487</v>
      </c>
      <c r="M46" s="45">
        <v>144</v>
      </c>
      <c r="N46" s="45">
        <v>145</v>
      </c>
      <c r="O46" s="45"/>
      <c r="P46" s="45">
        <v>40</v>
      </c>
      <c r="Q46" s="45">
        <v>113</v>
      </c>
      <c r="R46" s="45"/>
      <c r="S46" s="45"/>
      <c r="T46" s="45"/>
      <c r="U46" s="45"/>
      <c r="V46" s="45"/>
      <c r="W46" s="45"/>
      <c r="X46" s="45"/>
      <c r="Y46" s="45"/>
      <c r="Z46" s="45">
        <v>63</v>
      </c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</row>
    <row r="47" spans="1:68" x14ac:dyDescent="0.35">
      <c r="A47" t="s">
        <v>175</v>
      </c>
      <c r="B47" s="37">
        <f t="shared" si="9"/>
        <v>124216</v>
      </c>
      <c r="C47" s="45"/>
      <c r="D47" s="45"/>
      <c r="E47" s="45"/>
      <c r="F47" s="45"/>
      <c r="G47" s="45"/>
      <c r="H47" s="45"/>
      <c r="I47" s="45"/>
      <c r="J47" s="45">
        <v>143</v>
      </c>
      <c r="K47" s="45"/>
      <c r="L47" s="45"/>
      <c r="M47" s="45">
        <v>829</v>
      </c>
      <c r="N47" s="45"/>
      <c r="O47" s="45">
        <v>1721</v>
      </c>
      <c r="P47" s="45">
        <v>26550</v>
      </c>
      <c r="Q47" s="45">
        <v>26933</v>
      </c>
      <c r="R47" s="45">
        <v>9770</v>
      </c>
      <c r="S47" s="45">
        <v>4677</v>
      </c>
      <c r="T47" s="45">
        <v>5702</v>
      </c>
      <c r="U47" s="45">
        <v>5069</v>
      </c>
      <c r="V47" s="45">
        <v>2434</v>
      </c>
      <c r="W47" s="45">
        <v>8640</v>
      </c>
      <c r="X47" s="45">
        <v>2212</v>
      </c>
      <c r="Y47" s="45">
        <v>884</v>
      </c>
      <c r="Z47" s="45">
        <v>7579</v>
      </c>
      <c r="AA47" s="45">
        <v>4085</v>
      </c>
      <c r="AB47" s="45">
        <v>9520</v>
      </c>
      <c r="AC47" s="45">
        <v>2327</v>
      </c>
      <c r="AD47" s="45">
        <v>5141</v>
      </c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</row>
    <row r="48" spans="1:68" x14ac:dyDescent="0.35">
      <c r="A48" t="s">
        <v>184</v>
      </c>
      <c r="B48" s="37">
        <f t="shared" si="9"/>
        <v>60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>
        <v>60</v>
      </c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</row>
    <row r="49" spans="1:68" x14ac:dyDescent="0.35">
      <c r="A49" s="124" t="s">
        <v>176</v>
      </c>
      <c r="B49" s="37">
        <f t="shared" si="9"/>
        <v>4906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>
        <v>2166</v>
      </c>
      <c r="Z49" s="125"/>
      <c r="AA49" s="125"/>
      <c r="AB49" s="125">
        <v>2740</v>
      </c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</row>
    <row r="50" spans="1:68" x14ac:dyDescent="0.35">
      <c r="A50" s="48" t="s">
        <v>185</v>
      </c>
      <c r="B50" s="36">
        <f t="shared" ref="B50:BM50" si="10">SUM(B41:B49)</f>
        <v>139064</v>
      </c>
      <c r="C50" s="36">
        <f t="shared" si="10"/>
        <v>80</v>
      </c>
      <c r="D50" s="36">
        <f t="shared" si="10"/>
        <v>0</v>
      </c>
      <c r="E50" s="36">
        <f t="shared" si="10"/>
        <v>0</v>
      </c>
      <c r="F50" s="36">
        <f t="shared" si="10"/>
        <v>0</v>
      </c>
      <c r="G50" s="36">
        <f t="shared" si="10"/>
        <v>0</v>
      </c>
      <c r="H50" s="36">
        <f t="shared" si="10"/>
        <v>0</v>
      </c>
      <c r="I50" s="36">
        <f t="shared" si="10"/>
        <v>0</v>
      </c>
      <c r="J50" s="36">
        <f t="shared" si="10"/>
        <v>143</v>
      </c>
      <c r="K50" s="36">
        <f t="shared" si="10"/>
        <v>0</v>
      </c>
      <c r="L50" s="36">
        <f t="shared" si="10"/>
        <v>487</v>
      </c>
      <c r="M50" s="36">
        <f t="shared" si="10"/>
        <v>1063</v>
      </c>
      <c r="N50" s="36">
        <f t="shared" si="10"/>
        <v>145</v>
      </c>
      <c r="O50" s="36">
        <f t="shared" si="10"/>
        <v>1965</v>
      </c>
      <c r="P50" s="36">
        <f t="shared" si="10"/>
        <v>28079</v>
      </c>
      <c r="Q50" s="36">
        <f t="shared" si="10"/>
        <v>27818</v>
      </c>
      <c r="R50" s="36">
        <f t="shared" si="10"/>
        <v>10839</v>
      </c>
      <c r="S50" s="36">
        <f t="shared" si="10"/>
        <v>4849</v>
      </c>
      <c r="T50" s="36">
        <f t="shared" si="10"/>
        <v>6299</v>
      </c>
      <c r="U50" s="36">
        <f t="shared" si="10"/>
        <v>5591</v>
      </c>
      <c r="V50" s="36">
        <f t="shared" si="10"/>
        <v>2811</v>
      </c>
      <c r="W50" s="36">
        <f t="shared" si="10"/>
        <v>9915</v>
      </c>
      <c r="X50" s="36">
        <f t="shared" si="10"/>
        <v>2384</v>
      </c>
      <c r="Y50" s="36">
        <f t="shared" si="10"/>
        <v>3215</v>
      </c>
      <c r="Z50" s="36">
        <f t="shared" si="10"/>
        <v>7773</v>
      </c>
      <c r="AA50" s="36">
        <f t="shared" si="10"/>
        <v>4357</v>
      </c>
      <c r="AB50" s="36">
        <f t="shared" si="10"/>
        <v>13336</v>
      </c>
      <c r="AC50" s="36">
        <f t="shared" si="10"/>
        <v>2601</v>
      </c>
      <c r="AD50" s="36">
        <f t="shared" si="10"/>
        <v>5314</v>
      </c>
      <c r="AE50" s="36">
        <f t="shared" si="10"/>
        <v>0</v>
      </c>
      <c r="AF50" s="36">
        <f t="shared" si="10"/>
        <v>0</v>
      </c>
      <c r="AG50" s="36">
        <f t="shared" si="10"/>
        <v>0</v>
      </c>
      <c r="AH50" s="36">
        <f t="shared" si="10"/>
        <v>0</v>
      </c>
      <c r="AI50" s="36">
        <f t="shared" si="10"/>
        <v>0</v>
      </c>
      <c r="AJ50" s="36">
        <f t="shared" si="10"/>
        <v>0</v>
      </c>
      <c r="AK50" s="36">
        <f t="shared" si="10"/>
        <v>0</v>
      </c>
      <c r="AL50" s="36">
        <f t="shared" si="10"/>
        <v>0</v>
      </c>
      <c r="AM50" s="36">
        <f t="shared" si="10"/>
        <v>0</v>
      </c>
      <c r="AN50" s="36">
        <f t="shared" si="10"/>
        <v>0</v>
      </c>
      <c r="AO50" s="36">
        <f t="shared" si="10"/>
        <v>0</v>
      </c>
      <c r="AP50" s="36">
        <f t="shared" si="10"/>
        <v>0</v>
      </c>
      <c r="AQ50" s="36">
        <f t="shared" si="10"/>
        <v>0</v>
      </c>
      <c r="AR50" s="36">
        <f t="shared" si="10"/>
        <v>0</v>
      </c>
      <c r="AS50" s="36">
        <f t="shared" si="10"/>
        <v>0</v>
      </c>
      <c r="AT50" s="36">
        <f t="shared" si="10"/>
        <v>0</v>
      </c>
      <c r="AU50" s="36">
        <f t="shared" si="10"/>
        <v>0</v>
      </c>
      <c r="AV50" s="36">
        <f t="shared" si="10"/>
        <v>0</v>
      </c>
      <c r="AW50" s="36">
        <f t="shared" si="10"/>
        <v>0</v>
      </c>
      <c r="AX50" s="36">
        <f t="shared" si="10"/>
        <v>0</v>
      </c>
      <c r="AY50" s="36">
        <f t="shared" si="10"/>
        <v>0</v>
      </c>
      <c r="AZ50" s="36">
        <f t="shared" si="10"/>
        <v>0</v>
      </c>
      <c r="BA50" s="36">
        <f t="shared" si="10"/>
        <v>0</v>
      </c>
      <c r="BB50" s="36">
        <f t="shared" si="10"/>
        <v>0</v>
      </c>
      <c r="BC50" s="36">
        <f t="shared" si="10"/>
        <v>0</v>
      </c>
      <c r="BD50" s="36">
        <f t="shared" si="10"/>
        <v>0</v>
      </c>
      <c r="BE50" s="36">
        <f t="shared" si="10"/>
        <v>0</v>
      </c>
      <c r="BF50" s="36">
        <f t="shared" si="10"/>
        <v>0</v>
      </c>
      <c r="BG50" s="36">
        <f t="shared" si="10"/>
        <v>0</v>
      </c>
      <c r="BH50" s="36">
        <f t="shared" si="10"/>
        <v>0</v>
      </c>
      <c r="BI50" s="36">
        <f t="shared" si="10"/>
        <v>0</v>
      </c>
      <c r="BJ50" s="36">
        <f t="shared" si="10"/>
        <v>0</v>
      </c>
      <c r="BK50" s="36">
        <f t="shared" si="10"/>
        <v>0</v>
      </c>
      <c r="BL50" s="36">
        <f t="shared" si="10"/>
        <v>0</v>
      </c>
      <c r="BM50" s="36">
        <f t="shared" si="10"/>
        <v>0</v>
      </c>
      <c r="BN50" s="36">
        <f t="shared" ref="BN50:BP50" si="11">SUM(BN41:BN49)</f>
        <v>0</v>
      </c>
      <c r="BO50" s="36">
        <f t="shared" si="11"/>
        <v>0</v>
      </c>
      <c r="BP50" s="36">
        <f t="shared" si="11"/>
        <v>0</v>
      </c>
    </row>
    <row r="51" spans="1:68" x14ac:dyDescent="0.35">
      <c r="A51" s="45"/>
      <c r="B51" s="37"/>
      <c r="C51" s="122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</row>
    <row r="52" spans="1:68" x14ac:dyDescent="0.35">
      <c r="A52" s="47" t="s">
        <v>143</v>
      </c>
      <c r="B52" s="34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</row>
    <row r="53" spans="1:68" x14ac:dyDescent="0.35">
      <c r="A53" t="s">
        <v>168</v>
      </c>
      <c r="B53" s="37">
        <f t="shared" ref="B53:B57" si="12">SUM(C53:BP53)</f>
        <v>189</v>
      </c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>
        <v>189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</row>
    <row r="54" spans="1:68" x14ac:dyDescent="0.35">
      <c r="A54" t="s">
        <v>169</v>
      </c>
      <c r="B54" s="37">
        <f t="shared" si="12"/>
        <v>191</v>
      </c>
      <c r="C54" s="35">
        <v>191</v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</row>
    <row r="55" spans="1:68" x14ac:dyDescent="0.35">
      <c r="A55" t="s">
        <v>184</v>
      </c>
      <c r="B55" s="37">
        <f t="shared" si="12"/>
        <v>300</v>
      </c>
      <c r="C55" s="35">
        <v>300</v>
      </c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</row>
    <row r="56" spans="1:68" x14ac:dyDescent="0.35">
      <c r="A56" t="s">
        <v>178</v>
      </c>
      <c r="B56" s="37">
        <f t="shared" si="12"/>
        <v>0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</row>
    <row r="57" spans="1:68" x14ac:dyDescent="0.35">
      <c r="A57" t="s">
        <v>186</v>
      </c>
      <c r="B57" s="37">
        <f t="shared" si="12"/>
        <v>4013</v>
      </c>
      <c r="C57" s="35">
        <v>4013</v>
      </c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</row>
    <row r="58" spans="1:68" x14ac:dyDescent="0.35">
      <c r="A58" s="48" t="s">
        <v>187</v>
      </c>
      <c r="B58" s="36">
        <f>SUM(B53:B57)</f>
        <v>4693</v>
      </c>
      <c r="C58" s="36">
        <f>SUM(C53:C57)</f>
        <v>4504</v>
      </c>
      <c r="D58" s="36">
        <f t="shared" ref="D58:BO58" si="13">SUM(D53:D56)</f>
        <v>0</v>
      </c>
      <c r="E58" s="36">
        <f t="shared" si="13"/>
        <v>0</v>
      </c>
      <c r="F58" s="36">
        <f t="shared" si="13"/>
        <v>0</v>
      </c>
      <c r="G58" s="36">
        <f t="shared" si="13"/>
        <v>0</v>
      </c>
      <c r="H58" s="36">
        <f t="shared" si="13"/>
        <v>0</v>
      </c>
      <c r="I58" s="36">
        <f t="shared" si="13"/>
        <v>0</v>
      </c>
      <c r="J58" s="36">
        <f t="shared" si="13"/>
        <v>0</v>
      </c>
      <c r="K58" s="36">
        <f t="shared" si="13"/>
        <v>0</v>
      </c>
      <c r="L58" s="36">
        <f t="shared" si="13"/>
        <v>0</v>
      </c>
      <c r="M58" s="36">
        <f t="shared" si="13"/>
        <v>0</v>
      </c>
      <c r="N58" s="36">
        <f t="shared" si="13"/>
        <v>0</v>
      </c>
      <c r="O58" s="36">
        <f t="shared" si="13"/>
        <v>0</v>
      </c>
      <c r="P58" s="36">
        <f t="shared" si="13"/>
        <v>0</v>
      </c>
      <c r="Q58" s="36">
        <f t="shared" si="13"/>
        <v>0</v>
      </c>
      <c r="R58" s="36">
        <f t="shared" si="13"/>
        <v>0</v>
      </c>
      <c r="S58" s="36">
        <f t="shared" si="13"/>
        <v>0</v>
      </c>
      <c r="T58" s="36">
        <f t="shared" si="13"/>
        <v>0</v>
      </c>
      <c r="U58" s="36">
        <f t="shared" si="13"/>
        <v>0</v>
      </c>
      <c r="V58" s="36">
        <f t="shared" si="13"/>
        <v>0</v>
      </c>
      <c r="W58" s="36">
        <f t="shared" si="13"/>
        <v>0</v>
      </c>
      <c r="X58" s="36">
        <f t="shared" si="13"/>
        <v>0</v>
      </c>
      <c r="Y58" s="36">
        <f t="shared" si="13"/>
        <v>0</v>
      </c>
      <c r="Z58" s="36">
        <f t="shared" si="13"/>
        <v>0</v>
      </c>
      <c r="AA58" s="36">
        <f t="shared" si="13"/>
        <v>0</v>
      </c>
      <c r="AB58" s="36">
        <f t="shared" si="13"/>
        <v>0</v>
      </c>
      <c r="AC58" s="36">
        <f t="shared" si="13"/>
        <v>0</v>
      </c>
      <c r="AD58" s="36">
        <f t="shared" si="13"/>
        <v>0</v>
      </c>
      <c r="AE58" s="36">
        <f t="shared" si="13"/>
        <v>0</v>
      </c>
      <c r="AF58" s="36">
        <f t="shared" si="13"/>
        <v>0</v>
      </c>
      <c r="AG58" s="36">
        <f t="shared" si="13"/>
        <v>0</v>
      </c>
      <c r="AH58" s="36">
        <f t="shared" si="13"/>
        <v>0</v>
      </c>
      <c r="AI58" s="36">
        <f t="shared" si="13"/>
        <v>0</v>
      </c>
      <c r="AJ58" s="36">
        <f t="shared" si="13"/>
        <v>189</v>
      </c>
      <c r="AK58" s="36">
        <f t="shared" si="13"/>
        <v>0</v>
      </c>
      <c r="AL58" s="36">
        <f t="shared" si="13"/>
        <v>0</v>
      </c>
      <c r="AM58" s="36">
        <f t="shared" si="13"/>
        <v>0</v>
      </c>
      <c r="AN58" s="36">
        <f t="shared" si="13"/>
        <v>0</v>
      </c>
      <c r="AO58" s="36">
        <f t="shared" si="13"/>
        <v>0</v>
      </c>
      <c r="AP58" s="36">
        <f t="shared" si="13"/>
        <v>0</v>
      </c>
      <c r="AQ58" s="36">
        <f t="shared" si="13"/>
        <v>0</v>
      </c>
      <c r="AR58" s="36">
        <f t="shared" si="13"/>
        <v>0</v>
      </c>
      <c r="AS58" s="36">
        <f t="shared" si="13"/>
        <v>0</v>
      </c>
      <c r="AT58" s="36">
        <f t="shared" si="13"/>
        <v>0</v>
      </c>
      <c r="AU58" s="36">
        <f t="shared" si="13"/>
        <v>0</v>
      </c>
      <c r="AV58" s="36">
        <f t="shared" si="13"/>
        <v>0</v>
      </c>
      <c r="AW58" s="36">
        <f t="shared" si="13"/>
        <v>0</v>
      </c>
      <c r="AX58" s="36">
        <f t="shared" si="13"/>
        <v>0</v>
      </c>
      <c r="AY58" s="36">
        <f t="shared" si="13"/>
        <v>0</v>
      </c>
      <c r="AZ58" s="36">
        <f t="shared" si="13"/>
        <v>0</v>
      </c>
      <c r="BA58" s="36">
        <f t="shared" si="13"/>
        <v>0</v>
      </c>
      <c r="BB58" s="36">
        <f t="shared" si="13"/>
        <v>0</v>
      </c>
      <c r="BC58" s="36">
        <f t="shared" si="13"/>
        <v>0</v>
      </c>
      <c r="BD58" s="36">
        <f t="shared" si="13"/>
        <v>0</v>
      </c>
      <c r="BE58" s="36">
        <f t="shared" si="13"/>
        <v>0</v>
      </c>
      <c r="BF58" s="36">
        <f t="shared" si="13"/>
        <v>0</v>
      </c>
      <c r="BG58" s="36">
        <f t="shared" si="13"/>
        <v>0</v>
      </c>
      <c r="BH58" s="36">
        <f t="shared" si="13"/>
        <v>0</v>
      </c>
      <c r="BI58" s="36">
        <f t="shared" si="13"/>
        <v>0</v>
      </c>
      <c r="BJ58" s="36">
        <f t="shared" si="13"/>
        <v>0</v>
      </c>
      <c r="BK58" s="36">
        <f t="shared" si="13"/>
        <v>0</v>
      </c>
      <c r="BL58" s="36">
        <f t="shared" si="13"/>
        <v>0</v>
      </c>
      <c r="BM58" s="36">
        <f t="shared" si="13"/>
        <v>0</v>
      </c>
      <c r="BN58" s="36">
        <f t="shared" si="13"/>
        <v>0</v>
      </c>
      <c r="BO58" s="36">
        <f t="shared" si="13"/>
        <v>0</v>
      </c>
      <c r="BP58" s="36">
        <f t="shared" ref="BP58" si="14">SUM(BP53:BP56)</f>
        <v>0</v>
      </c>
    </row>
    <row r="59" spans="1:68" x14ac:dyDescent="0.35">
      <c r="A59" s="45"/>
      <c r="B59" s="37"/>
      <c r="C59" s="122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</row>
    <row r="60" spans="1:68" x14ac:dyDescent="0.35">
      <c r="A60" s="47" t="s">
        <v>114</v>
      </c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</row>
    <row r="61" spans="1:68" x14ac:dyDescent="0.35">
      <c r="A61" t="s">
        <v>173</v>
      </c>
      <c r="B61" s="37">
        <f t="shared" ref="B61:B63" si="15">SUM(C61:BP61)</f>
        <v>666</v>
      </c>
      <c r="C61" s="35">
        <v>666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</row>
    <row r="62" spans="1:68" x14ac:dyDescent="0.35">
      <c r="A62" t="s">
        <v>174</v>
      </c>
      <c r="B62" s="37">
        <f t="shared" si="15"/>
        <v>0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</row>
    <row r="63" spans="1:68" x14ac:dyDescent="0.35">
      <c r="A63" t="s">
        <v>188</v>
      </c>
      <c r="B63" s="37">
        <f t="shared" si="15"/>
        <v>0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</row>
    <row r="64" spans="1:68" x14ac:dyDescent="0.35">
      <c r="A64" s="48" t="s">
        <v>189</v>
      </c>
      <c r="B64" s="36">
        <f>SUM(B61:B63)</f>
        <v>666</v>
      </c>
      <c r="C64" s="36">
        <f>SUM(C61:C63)</f>
        <v>666</v>
      </c>
      <c r="D64" s="36">
        <f t="shared" ref="D64:Z64" si="16">SUM(D61:D62)</f>
        <v>0</v>
      </c>
      <c r="E64" s="36">
        <f t="shared" si="16"/>
        <v>0</v>
      </c>
      <c r="F64" s="36">
        <f t="shared" si="16"/>
        <v>0</v>
      </c>
      <c r="G64" s="36">
        <f t="shared" si="16"/>
        <v>0</v>
      </c>
      <c r="H64" s="36">
        <f t="shared" si="16"/>
        <v>0</v>
      </c>
      <c r="I64" s="36">
        <f t="shared" si="16"/>
        <v>0</v>
      </c>
      <c r="J64" s="36">
        <f t="shared" si="16"/>
        <v>0</v>
      </c>
      <c r="K64" s="36">
        <f t="shared" si="16"/>
        <v>0</v>
      </c>
      <c r="L64" s="36">
        <f t="shared" si="16"/>
        <v>0</v>
      </c>
      <c r="M64" s="36">
        <f t="shared" si="16"/>
        <v>0</v>
      </c>
      <c r="N64" s="36">
        <f t="shared" si="16"/>
        <v>0</v>
      </c>
      <c r="O64" s="36">
        <f t="shared" si="16"/>
        <v>0</v>
      </c>
      <c r="P64" s="36">
        <f t="shared" si="16"/>
        <v>0</v>
      </c>
      <c r="Q64" s="36">
        <f t="shared" si="16"/>
        <v>0</v>
      </c>
      <c r="R64" s="36">
        <f t="shared" si="16"/>
        <v>0</v>
      </c>
      <c r="S64" s="36">
        <f t="shared" si="16"/>
        <v>0</v>
      </c>
      <c r="T64" s="36">
        <f t="shared" si="16"/>
        <v>0</v>
      </c>
      <c r="U64" s="36">
        <f t="shared" si="16"/>
        <v>0</v>
      </c>
      <c r="V64" s="36">
        <f t="shared" si="16"/>
        <v>0</v>
      </c>
      <c r="W64" s="36">
        <f t="shared" si="16"/>
        <v>0</v>
      </c>
      <c r="X64" s="36">
        <f t="shared" si="16"/>
        <v>0</v>
      </c>
      <c r="Y64" s="36">
        <f t="shared" si="16"/>
        <v>0</v>
      </c>
      <c r="Z64" s="36">
        <f t="shared" si="16"/>
        <v>0</v>
      </c>
      <c r="AA64" s="36">
        <f>SUM(AA61:AA63)</f>
        <v>0</v>
      </c>
      <c r="AB64" s="36">
        <f>SUM(AB61:AB63)</f>
        <v>0</v>
      </c>
      <c r="AC64" s="36">
        <f>SUM(AC61:AC63)</f>
        <v>0</v>
      </c>
      <c r="AD64" s="36">
        <f>SUM(AD61:AD63)</f>
        <v>0</v>
      </c>
      <c r="AE64" s="36">
        <f t="shared" ref="AE64:BP64" si="17">SUM(AE61:AE62)</f>
        <v>0</v>
      </c>
      <c r="AF64" s="36">
        <f t="shared" si="17"/>
        <v>0</v>
      </c>
      <c r="AG64" s="36">
        <f t="shared" si="17"/>
        <v>0</v>
      </c>
      <c r="AH64" s="36">
        <f t="shared" si="17"/>
        <v>0</v>
      </c>
      <c r="AI64" s="36">
        <f t="shared" si="17"/>
        <v>0</v>
      </c>
      <c r="AJ64" s="36">
        <f t="shared" si="17"/>
        <v>0</v>
      </c>
      <c r="AK64" s="36">
        <f t="shared" si="17"/>
        <v>0</v>
      </c>
      <c r="AL64" s="36">
        <f t="shared" si="17"/>
        <v>0</v>
      </c>
      <c r="AM64" s="36">
        <f t="shared" si="17"/>
        <v>0</v>
      </c>
      <c r="AN64" s="36">
        <f t="shared" si="17"/>
        <v>0</v>
      </c>
      <c r="AO64" s="36">
        <f t="shared" si="17"/>
        <v>0</v>
      </c>
      <c r="AP64" s="36">
        <f t="shared" si="17"/>
        <v>0</v>
      </c>
      <c r="AQ64" s="36">
        <f t="shared" si="17"/>
        <v>0</v>
      </c>
      <c r="AR64" s="36">
        <f t="shared" si="17"/>
        <v>0</v>
      </c>
      <c r="AS64" s="36">
        <f t="shared" si="17"/>
        <v>0</v>
      </c>
      <c r="AT64" s="36">
        <f t="shared" si="17"/>
        <v>0</v>
      </c>
      <c r="AU64" s="36">
        <f t="shared" si="17"/>
        <v>0</v>
      </c>
      <c r="AV64" s="36">
        <f t="shared" si="17"/>
        <v>0</v>
      </c>
      <c r="AW64" s="36">
        <f t="shared" si="17"/>
        <v>0</v>
      </c>
      <c r="AX64" s="36">
        <f t="shared" si="17"/>
        <v>0</v>
      </c>
      <c r="AY64" s="36">
        <f t="shared" si="17"/>
        <v>0</v>
      </c>
      <c r="AZ64" s="36">
        <f t="shared" si="17"/>
        <v>0</v>
      </c>
      <c r="BA64" s="36">
        <f t="shared" si="17"/>
        <v>0</v>
      </c>
      <c r="BB64" s="36">
        <f t="shared" si="17"/>
        <v>0</v>
      </c>
      <c r="BC64" s="36">
        <f t="shared" si="17"/>
        <v>0</v>
      </c>
      <c r="BD64" s="36">
        <f t="shared" si="17"/>
        <v>0</v>
      </c>
      <c r="BE64" s="36">
        <f t="shared" si="17"/>
        <v>0</v>
      </c>
      <c r="BF64" s="36">
        <f t="shared" si="17"/>
        <v>0</v>
      </c>
      <c r="BG64" s="36">
        <f t="shared" si="17"/>
        <v>0</v>
      </c>
      <c r="BH64" s="36">
        <f t="shared" si="17"/>
        <v>0</v>
      </c>
      <c r="BI64" s="36">
        <f t="shared" si="17"/>
        <v>0</v>
      </c>
      <c r="BJ64" s="36">
        <f t="shared" si="17"/>
        <v>0</v>
      </c>
      <c r="BK64" s="36">
        <f t="shared" si="17"/>
        <v>0</v>
      </c>
      <c r="BL64" s="36">
        <f t="shared" si="17"/>
        <v>0</v>
      </c>
      <c r="BM64" s="36">
        <f t="shared" si="17"/>
        <v>0</v>
      </c>
      <c r="BN64" s="36">
        <f t="shared" si="17"/>
        <v>0</v>
      </c>
      <c r="BO64" s="36">
        <f t="shared" si="17"/>
        <v>0</v>
      </c>
      <c r="BP64" s="36">
        <f t="shared" si="17"/>
        <v>0</v>
      </c>
    </row>
    <row r="65" spans="1:68" x14ac:dyDescent="0.35">
      <c r="A65" s="45"/>
      <c r="B65" s="37"/>
      <c r="C65" s="122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</row>
    <row r="66" spans="1:68" x14ac:dyDescent="0.35">
      <c r="A66" s="47" t="s">
        <v>135</v>
      </c>
      <c r="B66" s="34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</row>
    <row r="67" spans="1:68" x14ac:dyDescent="0.35">
      <c r="A67" t="s">
        <v>167</v>
      </c>
      <c r="B67" s="37">
        <f t="shared" ref="B67:B70" si="18">SUM(C67:BP67)</f>
        <v>324</v>
      </c>
      <c r="C67" s="35">
        <v>160</v>
      </c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>
        <v>144</v>
      </c>
      <c r="AC67" s="35"/>
      <c r="AD67" s="35">
        <v>20</v>
      </c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</row>
    <row r="68" spans="1:68" x14ac:dyDescent="0.35">
      <c r="A68" t="s">
        <v>168</v>
      </c>
      <c r="B68" s="37">
        <f t="shared" si="18"/>
        <v>303</v>
      </c>
      <c r="C68" s="35">
        <v>303</v>
      </c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</row>
    <row r="69" spans="1:68" x14ac:dyDescent="0.35">
      <c r="A69" t="s">
        <v>169</v>
      </c>
      <c r="B69" s="37">
        <f t="shared" si="18"/>
        <v>34</v>
      </c>
      <c r="C69" s="35">
        <v>34</v>
      </c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</row>
    <row r="70" spans="1:68" x14ac:dyDescent="0.35">
      <c r="A70" t="s">
        <v>175</v>
      </c>
      <c r="B70" s="37">
        <f t="shared" si="18"/>
        <v>1754</v>
      </c>
      <c r="C70" s="35">
        <v>1754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</row>
    <row r="71" spans="1:68" x14ac:dyDescent="0.35">
      <c r="A71" s="48" t="s">
        <v>190</v>
      </c>
      <c r="B71" s="36">
        <f t="shared" ref="B71:BM71" si="19">SUM(B67:B70)</f>
        <v>2415</v>
      </c>
      <c r="C71" s="36">
        <f t="shared" si="19"/>
        <v>2251</v>
      </c>
      <c r="D71" s="36">
        <f t="shared" si="19"/>
        <v>0</v>
      </c>
      <c r="E71" s="36">
        <f t="shared" si="19"/>
        <v>0</v>
      </c>
      <c r="F71" s="36">
        <f t="shared" si="19"/>
        <v>0</v>
      </c>
      <c r="G71" s="36">
        <f t="shared" si="19"/>
        <v>0</v>
      </c>
      <c r="H71" s="36">
        <f t="shared" si="19"/>
        <v>0</v>
      </c>
      <c r="I71" s="36">
        <f t="shared" si="19"/>
        <v>0</v>
      </c>
      <c r="J71" s="36">
        <f t="shared" si="19"/>
        <v>0</v>
      </c>
      <c r="K71" s="36">
        <f t="shared" si="19"/>
        <v>0</v>
      </c>
      <c r="L71" s="36">
        <f t="shared" si="19"/>
        <v>0</v>
      </c>
      <c r="M71" s="36">
        <f t="shared" si="19"/>
        <v>0</v>
      </c>
      <c r="N71" s="36">
        <f t="shared" si="19"/>
        <v>0</v>
      </c>
      <c r="O71" s="36">
        <f t="shared" si="19"/>
        <v>0</v>
      </c>
      <c r="P71" s="36">
        <f t="shared" si="19"/>
        <v>0</v>
      </c>
      <c r="Q71" s="36">
        <f t="shared" si="19"/>
        <v>0</v>
      </c>
      <c r="R71" s="36">
        <f t="shared" si="19"/>
        <v>0</v>
      </c>
      <c r="S71" s="36">
        <f t="shared" si="19"/>
        <v>0</v>
      </c>
      <c r="T71" s="36">
        <f t="shared" si="19"/>
        <v>0</v>
      </c>
      <c r="U71" s="36">
        <f t="shared" si="19"/>
        <v>0</v>
      </c>
      <c r="V71" s="36">
        <f t="shared" si="19"/>
        <v>0</v>
      </c>
      <c r="W71" s="36">
        <f t="shared" si="19"/>
        <v>0</v>
      </c>
      <c r="X71" s="36">
        <f t="shared" si="19"/>
        <v>0</v>
      </c>
      <c r="Y71" s="36">
        <f t="shared" si="19"/>
        <v>0</v>
      </c>
      <c r="Z71" s="36">
        <f t="shared" si="19"/>
        <v>0</v>
      </c>
      <c r="AA71" s="36">
        <f t="shared" si="19"/>
        <v>0</v>
      </c>
      <c r="AB71" s="36">
        <f t="shared" si="19"/>
        <v>144</v>
      </c>
      <c r="AC71" s="36">
        <f t="shared" si="19"/>
        <v>0</v>
      </c>
      <c r="AD71" s="36">
        <f t="shared" si="19"/>
        <v>20</v>
      </c>
      <c r="AE71" s="36">
        <f t="shared" si="19"/>
        <v>0</v>
      </c>
      <c r="AF71" s="36">
        <f t="shared" si="19"/>
        <v>0</v>
      </c>
      <c r="AG71" s="36">
        <f t="shared" si="19"/>
        <v>0</v>
      </c>
      <c r="AH71" s="36">
        <f t="shared" si="19"/>
        <v>0</v>
      </c>
      <c r="AI71" s="36">
        <f t="shared" si="19"/>
        <v>0</v>
      </c>
      <c r="AJ71" s="36">
        <f t="shared" si="19"/>
        <v>0</v>
      </c>
      <c r="AK71" s="36">
        <f t="shared" si="19"/>
        <v>0</v>
      </c>
      <c r="AL71" s="36">
        <f t="shared" si="19"/>
        <v>0</v>
      </c>
      <c r="AM71" s="36">
        <f t="shared" si="19"/>
        <v>0</v>
      </c>
      <c r="AN71" s="36">
        <f t="shared" si="19"/>
        <v>0</v>
      </c>
      <c r="AO71" s="36">
        <f t="shared" si="19"/>
        <v>0</v>
      </c>
      <c r="AP71" s="36">
        <f t="shared" si="19"/>
        <v>0</v>
      </c>
      <c r="AQ71" s="36">
        <f t="shared" si="19"/>
        <v>0</v>
      </c>
      <c r="AR71" s="36">
        <f t="shared" si="19"/>
        <v>0</v>
      </c>
      <c r="AS71" s="36">
        <f t="shared" si="19"/>
        <v>0</v>
      </c>
      <c r="AT71" s="36">
        <f t="shared" si="19"/>
        <v>0</v>
      </c>
      <c r="AU71" s="36">
        <f t="shared" si="19"/>
        <v>0</v>
      </c>
      <c r="AV71" s="36">
        <f t="shared" si="19"/>
        <v>0</v>
      </c>
      <c r="AW71" s="36">
        <f t="shared" si="19"/>
        <v>0</v>
      </c>
      <c r="AX71" s="36">
        <f t="shared" si="19"/>
        <v>0</v>
      </c>
      <c r="AY71" s="36">
        <f t="shared" si="19"/>
        <v>0</v>
      </c>
      <c r="AZ71" s="36">
        <f t="shared" si="19"/>
        <v>0</v>
      </c>
      <c r="BA71" s="36">
        <f t="shared" si="19"/>
        <v>0</v>
      </c>
      <c r="BB71" s="36">
        <f t="shared" si="19"/>
        <v>0</v>
      </c>
      <c r="BC71" s="36">
        <f t="shared" si="19"/>
        <v>0</v>
      </c>
      <c r="BD71" s="36">
        <f t="shared" si="19"/>
        <v>0</v>
      </c>
      <c r="BE71" s="36">
        <f t="shared" si="19"/>
        <v>0</v>
      </c>
      <c r="BF71" s="36">
        <f t="shared" si="19"/>
        <v>0</v>
      </c>
      <c r="BG71" s="36">
        <f t="shared" si="19"/>
        <v>0</v>
      </c>
      <c r="BH71" s="36">
        <f t="shared" si="19"/>
        <v>0</v>
      </c>
      <c r="BI71" s="36">
        <f t="shared" si="19"/>
        <v>0</v>
      </c>
      <c r="BJ71" s="36">
        <f t="shared" si="19"/>
        <v>0</v>
      </c>
      <c r="BK71" s="36">
        <f t="shared" si="19"/>
        <v>0</v>
      </c>
      <c r="BL71" s="36">
        <f t="shared" si="19"/>
        <v>0</v>
      </c>
      <c r="BM71" s="36">
        <f t="shared" si="19"/>
        <v>0</v>
      </c>
      <c r="BN71" s="36">
        <f t="shared" ref="BN71:BP71" si="20">SUM(BN67:BN70)</f>
        <v>0</v>
      </c>
      <c r="BO71" s="36">
        <f t="shared" si="20"/>
        <v>0</v>
      </c>
      <c r="BP71" s="36">
        <f t="shared" si="20"/>
        <v>0</v>
      </c>
    </row>
    <row r="72" spans="1:68" x14ac:dyDescent="0.35">
      <c r="A72" s="45"/>
      <c r="B72" s="37"/>
      <c r="C72" s="122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</row>
    <row r="73" spans="1:68" x14ac:dyDescent="0.35">
      <c r="A73" s="47" t="s">
        <v>191</v>
      </c>
      <c r="B73" s="34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</row>
    <row r="74" spans="1:68" x14ac:dyDescent="0.35">
      <c r="A74" t="s">
        <v>192</v>
      </c>
      <c r="B74" s="37">
        <f t="shared" ref="B74:B82" si="21">SUM(C74:BP74)</f>
        <v>0</v>
      </c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</row>
    <row r="75" spans="1:68" x14ac:dyDescent="0.35">
      <c r="A75" t="s">
        <v>168</v>
      </c>
      <c r="B75" s="37">
        <f t="shared" si="21"/>
        <v>319</v>
      </c>
      <c r="C75" s="35">
        <v>123</v>
      </c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>
        <v>72</v>
      </c>
      <c r="AJ75" s="35">
        <v>8</v>
      </c>
      <c r="AK75" s="35">
        <v>16</v>
      </c>
      <c r="AL75" s="35"/>
      <c r="AM75" s="35"/>
      <c r="AN75" s="35"/>
      <c r="AO75" s="35"/>
      <c r="AP75" s="35"/>
      <c r="AQ75" s="35">
        <v>55</v>
      </c>
      <c r="AR75" s="35"/>
      <c r="AS75" s="35">
        <v>45</v>
      </c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</row>
    <row r="76" spans="1:68" x14ac:dyDescent="0.35">
      <c r="A76" t="s">
        <v>169</v>
      </c>
      <c r="B76" s="37">
        <f t="shared" si="21"/>
        <v>145</v>
      </c>
      <c r="C76" s="35">
        <v>145</v>
      </c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</row>
    <row r="77" spans="1:68" x14ac:dyDescent="0.35">
      <c r="A77" t="s">
        <v>173</v>
      </c>
      <c r="B77" s="37">
        <f t="shared" si="21"/>
        <v>878</v>
      </c>
      <c r="C77" s="35">
        <v>35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>
        <v>35</v>
      </c>
      <c r="AD77" s="35"/>
      <c r="AE77" s="35">
        <v>206</v>
      </c>
      <c r="AF77" s="35">
        <v>602</v>
      </c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</row>
    <row r="78" spans="1:68" x14ac:dyDescent="0.35">
      <c r="A78" t="s">
        <v>174</v>
      </c>
      <c r="B78" s="37">
        <f t="shared" si="21"/>
        <v>6</v>
      </c>
      <c r="C78" s="35">
        <v>6</v>
      </c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</row>
    <row r="79" spans="1:68" x14ac:dyDescent="0.35">
      <c r="A79" t="s">
        <v>177</v>
      </c>
      <c r="B79" s="37">
        <f t="shared" si="21"/>
        <v>339</v>
      </c>
      <c r="C79" s="35">
        <v>339</v>
      </c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</row>
    <row r="80" spans="1:68" x14ac:dyDescent="0.35">
      <c r="A80" t="s">
        <v>178</v>
      </c>
      <c r="B80" s="37">
        <f t="shared" si="21"/>
        <v>95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>
        <v>95</v>
      </c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</row>
    <row r="81" spans="1:68" x14ac:dyDescent="0.35">
      <c r="A81" t="s">
        <v>182</v>
      </c>
      <c r="B81" s="37">
        <f t="shared" si="21"/>
        <v>735</v>
      </c>
      <c r="C81" s="35">
        <v>628</v>
      </c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>
        <v>107</v>
      </c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</row>
    <row r="82" spans="1:68" x14ac:dyDescent="0.35">
      <c r="A82" t="s">
        <v>193</v>
      </c>
      <c r="B82" s="37">
        <f t="shared" si="21"/>
        <v>0</v>
      </c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</row>
    <row r="83" spans="1:68" x14ac:dyDescent="0.35">
      <c r="A83" s="48" t="s">
        <v>194</v>
      </c>
      <c r="B83" s="36">
        <f>SUM(B74:B82)</f>
        <v>2517</v>
      </c>
      <c r="C83" s="36">
        <f>SUM(C74:C82)</f>
        <v>1276</v>
      </c>
      <c r="D83" s="36">
        <f t="shared" ref="D83:BO83" si="22">SUM(D74:D81)</f>
        <v>0</v>
      </c>
      <c r="E83" s="36">
        <f t="shared" si="22"/>
        <v>0</v>
      </c>
      <c r="F83" s="36">
        <f t="shared" si="22"/>
        <v>0</v>
      </c>
      <c r="G83" s="36">
        <f t="shared" si="22"/>
        <v>0</v>
      </c>
      <c r="H83" s="36">
        <f t="shared" si="22"/>
        <v>0</v>
      </c>
      <c r="I83" s="36">
        <f t="shared" si="22"/>
        <v>0</v>
      </c>
      <c r="J83" s="36">
        <f t="shared" si="22"/>
        <v>0</v>
      </c>
      <c r="K83" s="36">
        <f t="shared" si="22"/>
        <v>0</v>
      </c>
      <c r="L83" s="36">
        <f t="shared" si="22"/>
        <v>0</v>
      </c>
      <c r="M83" s="36">
        <f t="shared" si="22"/>
        <v>0</v>
      </c>
      <c r="N83" s="36">
        <f t="shared" si="22"/>
        <v>0</v>
      </c>
      <c r="O83" s="36">
        <f t="shared" si="22"/>
        <v>0</v>
      </c>
      <c r="P83" s="36">
        <f t="shared" si="22"/>
        <v>0</v>
      </c>
      <c r="Q83" s="36">
        <f t="shared" si="22"/>
        <v>0</v>
      </c>
      <c r="R83" s="36">
        <f t="shared" si="22"/>
        <v>0</v>
      </c>
      <c r="S83" s="36">
        <f t="shared" si="22"/>
        <v>0</v>
      </c>
      <c r="T83" s="36">
        <f t="shared" si="22"/>
        <v>0</v>
      </c>
      <c r="U83" s="36">
        <f t="shared" si="22"/>
        <v>0</v>
      </c>
      <c r="V83" s="36">
        <f t="shared" si="22"/>
        <v>0</v>
      </c>
      <c r="W83" s="36">
        <f t="shared" si="22"/>
        <v>0</v>
      </c>
      <c r="X83" s="36">
        <f t="shared" si="22"/>
        <v>0</v>
      </c>
      <c r="Y83" s="36">
        <f t="shared" si="22"/>
        <v>0</v>
      </c>
      <c r="Z83" s="36">
        <f t="shared" si="22"/>
        <v>0</v>
      </c>
      <c r="AA83" s="36">
        <f t="shared" si="22"/>
        <v>0</v>
      </c>
      <c r="AB83" s="36">
        <f t="shared" si="22"/>
        <v>0</v>
      </c>
      <c r="AC83" s="36">
        <f t="shared" si="22"/>
        <v>35</v>
      </c>
      <c r="AD83" s="36">
        <f t="shared" si="22"/>
        <v>0</v>
      </c>
      <c r="AE83" s="36">
        <f t="shared" si="22"/>
        <v>206</v>
      </c>
      <c r="AF83" s="36">
        <f t="shared" si="22"/>
        <v>602</v>
      </c>
      <c r="AG83" s="36">
        <f t="shared" si="22"/>
        <v>0</v>
      </c>
      <c r="AH83" s="36">
        <f t="shared" si="22"/>
        <v>0</v>
      </c>
      <c r="AI83" s="36">
        <f t="shared" si="22"/>
        <v>72</v>
      </c>
      <c r="AJ83" s="36">
        <f t="shared" si="22"/>
        <v>8</v>
      </c>
      <c r="AK83" s="36">
        <f t="shared" si="22"/>
        <v>16</v>
      </c>
      <c r="AL83" s="36">
        <f t="shared" si="22"/>
        <v>0</v>
      </c>
      <c r="AM83" s="36">
        <f t="shared" si="22"/>
        <v>95</v>
      </c>
      <c r="AN83" s="36">
        <f t="shared" si="22"/>
        <v>0</v>
      </c>
      <c r="AO83" s="36">
        <f t="shared" si="22"/>
        <v>0</v>
      </c>
      <c r="AP83" s="36">
        <f t="shared" si="22"/>
        <v>0</v>
      </c>
      <c r="AQ83" s="36">
        <f t="shared" si="22"/>
        <v>55</v>
      </c>
      <c r="AR83" s="36">
        <f t="shared" si="22"/>
        <v>0</v>
      </c>
      <c r="AS83" s="36">
        <f t="shared" si="22"/>
        <v>45</v>
      </c>
      <c r="AT83" s="36">
        <f t="shared" si="22"/>
        <v>0</v>
      </c>
      <c r="AU83" s="36">
        <f t="shared" si="22"/>
        <v>0</v>
      </c>
      <c r="AV83" s="36">
        <f t="shared" si="22"/>
        <v>0</v>
      </c>
      <c r="AW83" s="36">
        <f t="shared" si="22"/>
        <v>0</v>
      </c>
      <c r="AX83" s="36">
        <f t="shared" si="22"/>
        <v>0</v>
      </c>
      <c r="AY83" s="36">
        <f t="shared" si="22"/>
        <v>0</v>
      </c>
      <c r="AZ83" s="36">
        <f t="shared" si="22"/>
        <v>0</v>
      </c>
      <c r="BA83" s="36">
        <f t="shared" si="22"/>
        <v>0</v>
      </c>
      <c r="BB83" s="36">
        <f t="shared" si="22"/>
        <v>0</v>
      </c>
      <c r="BC83" s="36">
        <f t="shared" si="22"/>
        <v>0</v>
      </c>
      <c r="BD83" s="36">
        <f t="shared" si="22"/>
        <v>0</v>
      </c>
      <c r="BE83" s="36">
        <f t="shared" si="22"/>
        <v>107</v>
      </c>
      <c r="BF83" s="36">
        <f t="shared" si="22"/>
        <v>0</v>
      </c>
      <c r="BG83" s="36">
        <f t="shared" si="22"/>
        <v>0</v>
      </c>
      <c r="BH83" s="36">
        <f t="shared" si="22"/>
        <v>0</v>
      </c>
      <c r="BI83" s="36">
        <f t="shared" si="22"/>
        <v>0</v>
      </c>
      <c r="BJ83" s="36">
        <f t="shared" si="22"/>
        <v>0</v>
      </c>
      <c r="BK83" s="36">
        <f t="shared" si="22"/>
        <v>0</v>
      </c>
      <c r="BL83" s="36">
        <f t="shared" si="22"/>
        <v>0</v>
      </c>
      <c r="BM83" s="36">
        <f t="shared" si="22"/>
        <v>0</v>
      </c>
      <c r="BN83" s="36">
        <f t="shared" si="22"/>
        <v>0</v>
      </c>
      <c r="BO83" s="36">
        <f t="shared" si="22"/>
        <v>0</v>
      </c>
      <c r="BP83" s="36">
        <f t="shared" ref="BP83" si="23">SUM(BP74:BP81)</f>
        <v>0</v>
      </c>
    </row>
    <row r="84" spans="1:68" x14ac:dyDescent="0.35">
      <c r="A84" s="45"/>
      <c r="B84" s="37"/>
      <c r="C84" s="122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</row>
    <row r="85" spans="1:68" x14ac:dyDescent="0.35">
      <c r="A85" s="47" t="s">
        <v>117</v>
      </c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</row>
    <row r="86" spans="1:68" x14ac:dyDescent="0.35">
      <c r="A86" t="s">
        <v>167</v>
      </c>
      <c r="B86" s="37">
        <f t="shared" ref="B86:B98" si="24">SUM(C86:BP86)</f>
        <v>2451</v>
      </c>
      <c r="C86" s="35">
        <v>1954</v>
      </c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>
        <v>130</v>
      </c>
      <c r="V86" s="35"/>
      <c r="W86" s="35"/>
      <c r="X86" s="35"/>
      <c r="Y86" s="35"/>
      <c r="Z86" s="35"/>
      <c r="AA86" s="35"/>
      <c r="AB86" s="35"/>
      <c r="AC86" s="35"/>
      <c r="AD86" s="35">
        <v>367</v>
      </c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</row>
    <row r="87" spans="1:68" x14ac:dyDescent="0.35">
      <c r="A87" t="s">
        <v>168</v>
      </c>
      <c r="B87" s="37">
        <f t="shared" si="24"/>
        <v>151</v>
      </c>
      <c r="C87" s="35">
        <v>20</v>
      </c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>
        <v>101</v>
      </c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>
        <v>30</v>
      </c>
      <c r="BK87" s="35"/>
      <c r="BL87" s="35"/>
      <c r="BM87" s="35"/>
      <c r="BN87" s="35"/>
      <c r="BO87" s="35"/>
      <c r="BP87" s="35"/>
    </row>
    <row r="88" spans="1:68" x14ac:dyDescent="0.35">
      <c r="A88" t="s">
        <v>170</v>
      </c>
      <c r="B88" s="37">
        <f t="shared" si="24"/>
        <v>1035</v>
      </c>
      <c r="C88" s="35">
        <v>905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>
        <v>130</v>
      </c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</row>
    <row r="89" spans="1:68" x14ac:dyDescent="0.35">
      <c r="A89" t="s">
        <v>171</v>
      </c>
      <c r="B89" s="37">
        <f t="shared" si="24"/>
        <v>715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>
        <v>715</v>
      </c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</row>
    <row r="90" spans="1:68" x14ac:dyDescent="0.35">
      <c r="A90" t="s">
        <v>195</v>
      </c>
      <c r="B90" s="37">
        <f t="shared" si="24"/>
        <v>386</v>
      </c>
      <c r="C90" s="35">
        <v>386</v>
      </c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</row>
    <row r="91" spans="1:68" x14ac:dyDescent="0.35">
      <c r="A91" t="s">
        <v>173</v>
      </c>
      <c r="B91" s="37">
        <f t="shared" si="24"/>
        <v>1837</v>
      </c>
      <c r="C91" s="35">
        <v>1837</v>
      </c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</row>
    <row r="92" spans="1:68" x14ac:dyDescent="0.35">
      <c r="A92" t="s">
        <v>174</v>
      </c>
      <c r="B92" s="37">
        <f t="shared" si="24"/>
        <v>74</v>
      </c>
      <c r="C92" s="35">
        <v>74</v>
      </c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</row>
    <row r="93" spans="1:68" x14ac:dyDescent="0.35">
      <c r="A93" t="s">
        <v>175</v>
      </c>
      <c r="B93" s="37">
        <f t="shared" si="24"/>
        <v>47282</v>
      </c>
      <c r="C93" s="35">
        <v>32823</v>
      </c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>
        <v>814</v>
      </c>
      <c r="V93" s="35"/>
      <c r="W93" s="35"/>
      <c r="X93" s="35"/>
      <c r="Y93" s="35"/>
      <c r="Z93" s="35"/>
      <c r="AA93" s="35"/>
      <c r="AB93" s="35"/>
      <c r="AC93" s="35"/>
      <c r="AD93" s="35">
        <v>13645</v>
      </c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</row>
    <row r="94" spans="1:68" x14ac:dyDescent="0.35">
      <c r="A94" t="s">
        <v>177</v>
      </c>
      <c r="B94" s="37">
        <f t="shared" si="24"/>
        <v>170</v>
      </c>
      <c r="C94" s="35">
        <v>170</v>
      </c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</row>
    <row r="95" spans="1:68" x14ac:dyDescent="0.35">
      <c r="A95" t="s">
        <v>178</v>
      </c>
      <c r="B95" s="37">
        <f t="shared" si="24"/>
        <v>1130</v>
      </c>
      <c r="C95" s="35">
        <v>948</v>
      </c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>
        <v>182</v>
      </c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</row>
    <row r="96" spans="1:68" x14ac:dyDescent="0.35">
      <c r="A96" t="s">
        <v>180</v>
      </c>
      <c r="B96" s="37">
        <f t="shared" si="24"/>
        <v>314</v>
      </c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>
        <v>314</v>
      </c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</row>
    <row r="97" spans="1:68" x14ac:dyDescent="0.35">
      <c r="A97" t="s">
        <v>196</v>
      </c>
      <c r="B97" s="37">
        <f t="shared" si="24"/>
        <v>439</v>
      </c>
      <c r="C97" s="35">
        <v>439</v>
      </c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</row>
    <row r="98" spans="1:68" x14ac:dyDescent="0.35">
      <c r="A98" t="s">
        <v>186</v>
      </c>
      <c r="B98" s="37">
        <f t="shared" si="24"/>
        <v>1966</v>
      </c>
      <c r="C98" s="35">
        <v>1966</v>
      </c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</row>
    <row r="99" spans="1:68" x14ac:dyDescent="0.35">
      <c r="A99" s="48" t="s">
        <v>197</v>
      </c>
      <c r="B99" s="36">
        <f t="shared" ref="B99:BM99" si="25">SUM(B86:B98)</f>
        <v>57950</v>
      </c>
      <c r="C99" s="36">
        <f t="shared" si="25"/>
        <v>41522</v>
      </c>
      <c r="D99" s="36">
        <f t="shared" si="25"/>
        <v>0</v>
      </c>
      <c r="E99" s="36">
        <f t="shared" si="25"/>
        <v>0</v>
      </c>
      <c r="F99" s="36">
        <f t="shared" si="25"/>
        <v>0</v>
      </c>
      <c r="G99" s="36">
        <f t="shared" si="25"/>
        <v>0</v>
      </c>
      <c r="H99" s="36">
        <f t="shared" si="25"/>
        <v>0</v>
      </c>
      <c r="I99" s="36">
        <f t="shared" si="25"/>
        <v>0</v>
      </c>
      <c r="J99" s="36">
        <f t="shared" si="25"/>
        <v>0</v>
      </c>
      <c r="K99" s="36">
        <f t="shared" si="25"/>
        <v>0</v>
      </c>
      <c r="L99" s="36">
        <f t="shared" si="25"/>
        <v>0</v>
      </c>
      <c r="M99" s="36">
        <f t="shared" si="25"/>
        <v>0</v>
      </c>
      <c r="N99" s="36">
        <f t="shared" si="25"/>
        <v>0</v>
      </c>
      <c r="O99" s="36">
        <f t="shared" si="25"/>
        <v>0</v>
      </c>
      <c r="P99" s="36">
        <f t="shared" si="25"/>
        <v>0</v>
      </c>
      <c r="Q99" s="36">
        <f t="shared" si="25"/>
        <v>0</v>
      </c>
      <c r="R99" s="36">
        <f t="shared" si="25"/>
        <v>0</v>
      </c>
      <c r="S99" s="36">
        <f t="shared" si="25"/>
        <v>0</v>
      </c>
      <c r="T99" s="36">
        <f t="shared" si="25"/>
        <v>0</v>
      </c>
      <c r="U99" s="36">
        <f t="shared" si="25"/>
        <v>944</v>
      </c>
      <c r="V99" s="36">
        <f t="shared" si="25"/>
        <v>0</v>
      </c>
      <c r="W99" s="36">
        <f t="shared" si="25"/>
        <v>0</v>
      </c>
      <c r="X99" s="36">
        <f t="shared" si="25"/>
        <v>0</v>
      </c>
      <c r="Y99" s="36">
        <f t="shared" si="25"/>
        <v>0</v>
      </c>
      <c r="Z99" s="36">
        <f t="shared" si="25"/>
        <v>0</v>
      </c>
      <c r="AA99" s="36">
        <f t="shared" si="25"/>
        <v>0</v>
      </c>
      <c r="AB99" s="36">
        <f t="shared" si="25"/>
        <v>0</v>
      </c>
      <c r="AC99" s="36">
        <f t="shared" si="25"/>
        <v>0</v>
      </c>
      <c r="AD99" s="36">
        <f t="shared" si="25"/>
        <v>15171</v>
      </c>
      <c r="AE99" s="36">
        <f t="shared" si="25"/>
        <v>0</v>
      </c>
      <c r="AF99" s="36">
        <f t="shared" si="25"/>
        <v>0</v>
      </c>
      <c r="AG99" s="36">
        <f t="shared" si="25"/>
        <v>0</v>
      </c>
      <c r="AH99" s="36">
        <f t="shared" si="25"/>
        <v>0</v>
      </c>
      <c r="AI99" s="36">
        <f t="shared" si="25"/>
        <v>0</v>
      </c>
      <c r="AJ99" s="36">
        <f t="shared" si="25"/>
        <v>101</v>
      </c>
      <c r="AK99" s="36">
        <f t="shared" si="25"/>
        <v>182</v>
      </c>
      <c r="AL99" s="36">
        <f t="shared" si="25"/>
        <v>0</v>
      </c>
      <c r="AM99" s="36">
        <f t="shared" si="25"/>
        <v>0</v>
      </c>
      <c r="AN99" s="36">
        <f t="shared" si="25"/>
        <v>0</v>
      </c>
      <c r="AO99" s="36">
        <f t="shared" si="25"/>
        <v>0</v>
      </c>
      <c r="AP99" s="36">
        <f t="shared" si="25"/>
        <v>0</v>
      </c>
      <c r="AQ99" s="36">
        <f t="shared" si="25"/>
        <v>0</v>
      </c>
      <c r="AR99" s="36">
        <f t="shared" si="25"/>
        <v>0</v>
      </c>
      <c r="AS99" s="36">
        <f t="shared" si="25"/>
        <v>0</v>
      </c>
      <c r="AT99" s="36">
        <f t="shared" si="25"/>
        <v>0</v>
      </c>
      <c r="AU99" s="36">
        <f t="shared" si="25"/>
        <v>0</v>
      </c>
      <c r="AV99" s="36">
        <f t="shared" si="25"/>
        <v>0</v>
      </c>
      <c r="AW99" s="36">
        <f t="shared" si="25"/>
        <v>0</v>
      </c>
      <c r="AX99" s="36">
        <f t="shared" si="25"/>
        <v>0</v>
      </c>
      <c r="AY99" s="36">
        <f t="shared" si="25"/>
        <v>0</v>
      </c>
      <c r="AZ99" s="36">
        <f t="shared" si="25"/>
        <v>0</v>
      </c>
      <c r="BA99" s="36">
        <f t="shared" si="25"/>
        <v>0</v>
      </c>
      <c r="BB99" s="36">
        <f t="shared" si="25"/>
        <v>0</v>
      </c>
      <c r="BC99" s="36">
        <f t="shared" si="25"/>
        <v>0</v>
      </c>
      <c r="BD99" s="36">
        <f t="shared" si="25"/>
        <v>0</v>
      </c>
      <c r="BE99" s="36">
        <f t="shared" si="25"/>
        <v>0</v>
      </c>
      <c r="BF99" s="36">
        <f t="shared" si="25"/>
        <v>0</v>
      </c>
      <c r="BG99" s="36">
        <f t="shared" si="25"/>
        <v>0</v>
      </c>
      <c r="BH99" s="36">
        <f t="shared" si="25"/>
        <v>0</v>
      </c>
      <c r="BI99" s="36">
        <f t="shared" si="25"/>
        <v>0</v>
      </c>
      <c r="BJ99" s="36">
        <f t="shared" si="25"/>
        <v>30</v>
      </c>
      <c r="BK99" s="36">
        <f t="shared" si="25"/>
        <v>0</v>
      </c>
      <c r="BL99" s="36">
        <f t="shared" si="25"/>
        <v>0</v>
      </c>
      <c r="BM99" s="36">
        <f t="shared" si="25"/>
        <v>0</v>
      </c>
      <c r="BN99" s="36">
        <f t="shared" ref="BN99:BP99" si="26">SUM(BN86:BN98)</f>
        <v>0</v>
      </c>
      <c r="BO99" s="36">
        <f t="shared" si="26"/>
        <v>0</v>
      </c>
      <c r="BP99" s="36">
        <f t="shared" si="26"/>
        <v>0</v>
      </c>
    </row>
    <row r="100" spans="1:68" x14ac:dyDescent="0.35">
      <c r="A100" s="45"/>
      <c r="B100" s="37"/>
      <c r="C100" s="122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</row>
    <row r="101" spans="1:68" x14ac:dyDescent="0.35">
      <c r="A101" s="47" t="s">
        <v>109</v>
      </c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</row>
    <row r="102" spans="1:68" x14ac:dyDescent="0.35">
      <c r="A102" t="s">
        <v>167</v>
      </c>
      <c r="B102" s="37">
        <f t="shared" ref="B102:B109" si="27">SUM(C102:BP102)</f>
        <v>0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</row>
    <row r="103" spans="1:68" x14ac:dyDescent="0.35">
      <c r="A103" t="s">
        <v>168</v>
      </c>
      <c r="B103" s="37">
        <f t="shared" si="27"/>
        <v>75</v>
      </c>
      <c r="C103" s="35">
        <v>75</v>
      </c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</row>
    <row r="104" spans="1:68" x14ac:dyDescent="0.35">
      <c r="A104" t="s">
        <v>170</v>
      </c>
      <c r="B104" s="37">
        <f t="shared" si="27"/>
        <v>0</v>
      </c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</row>
    <row r="105" spans="1:68" x14ac:dyDescent="0.35">
      <c r="A105" t="s">
        <v>198</v>
      </c>
      <c r="B105" s="37">
        <f t="shared" si="27"/>
        <v>258</v>
      </c>
      <c r="C105" s="35">
        <v>187</v>
      </c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>
        <v>71</v>
      </c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</row>
    <row r="106" spans="1:68" x14ac:dyDescent="0.35">
      <c r="A106" t="s">
        <v>175</v>
      </c>
      <c r="B106" s="37">
        <f t="shared" si="27"/>
        <v>0</v>
      </c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</row>
    <row r="107" spans="1:68" x14ac:dyDescent="0.35">
      <c r="A107" t="s">
        <v>199</v>
      </c>
      <c r="B107" s="37">
        <f t="shared" si="27"/>
        <v>150</v>
      </c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>
        <v>150</v>
      </c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</row>
    <row r="108" spans="1:68" x14ac:dyDescent="0.35">
      <c r="A108" t="s">
        <v>200</v>
      </c>
      <c r="B108" s="37">
        <f t="shared" si="27"/>
        <v>635</v>
      </c>
      <c r="C108" s="35">
        <v>635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</row>
    <row r="109" spans="1:68" x14ac:dyDescent="0.35">
      <c r="A109" t="s">
        <v>180</v>
      </c>
      <c r="B109" s="37">
        <f t="shared" si="27"/>
        <v>770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>
        <v>770</v>
      </c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</row>
    <row r="110" spans="1:68" x14ac:dyDescent="0.35">
      <c r="A110" s="48" t="s">
        <v>201</v>
      </c>
      <c r="B110" s="36">
        <f t="shared" ref="B110:BM110" si="28">SUM(B102:B109)</f>
        <v>1888</v>
      </c>
      <c r="C110" s="36">
        <f t="shared" si="28"/>
        <v>897</v>
      </c>
      <c r="D110" s="36">
        <f t="shared" si="28"/>
        <v>0</v>
      </c>
      <c r="E110" s="36">
        <f t="shared" si="28"/>
        <v>0</v>
      </c>
      <c r="F110" s="36">
        <f t="shared" si="28"/>
        <v>0</v>
      </c>
      <c r="G110" s="36">
        <f t="shared" si="28"/>
        <v>0</v>
      </c>
      <c r="H110" s="36">
        <f t="shared" si="28"/>
        <v>0</v>
      </c>
      <c r="I110" s="36">
        <f t="shared" si="28"/>
        <v>0</v>
      </c>
      <c r="J110" s="36">
        <f t="shared" si="28"/>
        <v>0</v>
      </c>
      <c r="K110" s="36">
        <f t="shared" si="28"/>
        <v>0</v>
      </c>
      <c r="L110" s="36">
        <f t="shared" si="28"/>
        <v>0</v>
      </c>
      <c r="M110" s="36">
        <f t="shared" si="28"/>
        <v>0</v>
      </c>
      <c r="N110" s="36">
        <f t="shared" si="28"/>
        <v>0</v>
      </c>
      <c r="O110" s="36">
        <f t="shared" si="28"/>
        <v>0</v>
      </c>
      <c r="P110" s="36">
        <f t="shared" si="28"/>
        <v>0</v>
      </c>
      <c r="Q110" s="36">
        <f t="shared" si="28"/>
        <v>0</v>
      </c>
      <c r="R110" s="36">
        <f t="shared" si="28"/>
        <v>0</v>
      </c>
      <c r="S110" s="36">
        <f t="shared" si="28"/>
        <v>0</v>
      </c>
      <c r="T110" s="36">
        <f t="shared" si="28"/>
        <v>0</v>
      </c>
      <c r="U110" s="36">
        <f t="shared" si="28"/>
        <v>0</v>
      </c>
      <c r="V110" s="36">
        <f t="shared" si="28"/>
        <v>0</v>
      </c>
      <c r="W110" s="36">
        <f t="shared" si="28"/>
        <v>0</v>
      </c>
      <c r="X110" s="36">
        <f t="shared" si="28"/>
        <v>0</v>
      </c>
      <c r="Y110" s="36">
        <f t="shared" si="28"/>
        <v>0</v>
      </c>
      <c r="Z110" s="36">
        <f t="shared" si="28"/>
        <v>0</v>
      </c>
      <c r="AA110" s="36">
        <f t="shared" si="28"/>
        <v>0</v>
      </c>
      <c r="AB110" s="36">
        <f t="shared" si="28"/>
        <v>0</v>
      </c>
      <c r="AC110" s="36">
        <f t="shared" si="28"/>
        <v>0</v>
      </c>
      <c r="AD110" s="36">
        <f t="shared" si="28"/>
        <v>770</v>
      </c>
      <c r="AE110" s="36">
        <f t="shared" si="28"/>
        <v>0</v>
      </c>
      <c r="AF110" s="36">
        <f t="shared" si="28"/>
        <v>0</v>
      </c>
      <c r="AG110" s="36">
        <f t="shared" si="28"/>
        <v>0</v>
      </c>
      <c r="AH110" s="36">
        <f t="shared" si="28"/>
        <v>0</v>
      </c>
      <c r="AI110" s="36">
        <f t="shared" si="28"/>
        <v>0</v>
      </c>
      <c r="AJ110" s="36">
        <f t="shared" si="28"/>
        <v>0</v>
      </c>
      <c r="AK110" s="36">
        <f t="shared" si="28"/>
        <v>150</v>
      </c>
      <c r="AL110" s="36">
        <f t="shared" si="28"/>
        <v>0</v>
      </c>
      <c r="AM110" s="36">
        <f t="shared" si="28"/>
        <v>0</v>
      </c>
      <c r="AN110" s="36">
        <f t="shared" si="28"/>
        <v>0</v>
      </c>
      <c r="AO110" s="36">
        <f t="shared" si="28"/>
        <v>0</v>
      </c>
      <c r="AP110" s="36">
        <f t="shared" si="28"/>
        <v>0</v>
      </c>
      <c r="AQ110" s="36">
        <f t="shared" si="28"/>
        <v>0</v>
      </c>
      <c r="AR110" s="36">
        <f t="shared" si="28"/>
        <v>0</v>
      </c>
      <c r="AS110" s="36">
        <f t="shared" si="28"/>
        <v>0</v>
      </c>
      <c r="AT110" s="36">
        <f t="shared" si="28"/>
        <v>0</v>
      </c>
      <c r="AU110" s="36">
        <f t="shared" si="28"/>
        <v>0</v>
      </c>
      <c r="AV110" s="36">
        <f t="shared" si="28"/>
        <v>0</v>
      </c>
      <c r="AW110" s="36">
        <f t="shared" si="28"/>
        <v>0</v>
      </c>
      <c r="AX110" s="36">
        <f t="shared" si="28"/>
        <v>0</v>
      </c>
      <c r="AY110" s="36">
        <f t="shared" si="28"/>
        <v>0</v>
      </c>
      <c r="AZ110" s="36">
        <f t="shared" si="28"/>
        <v>0</v>
      </c>
      <c r="BA110" s="36">
        <f t="shared" si="28"/>
        <v>71</v>
      </c>
      <c r="BB110" s="36">
        <f t="shared" si="28"/>
        <v>0</v>
      </c>
      <c r="BC110" s="36">
        <f t="shared" si="28"/>
        <v>0</v>
      </c>
      <c r="BD110" s="36">
        <f t="shared" si="28"/>
        <v>0</v>
      </c>
      <c r="BE110" s="36">
        <f t="shared" si="28"/>
        <v>0</v>
      </c>
      <c r="BF110" s="36">
        <f t="shared" si="28"/>
        <v>0</v>
      </c>
      <c r="BG110" s="36">
        <f t="shared" si="28"/>
        <v>0</v>
      </c>
      <c r="BH110" s="36">
        <f t="shared" si="28"/>
        <v>0</v>
      </c>
      <c r="BI110" s="36">
        <f t="shared" si="28"/>
        <v>0</v>
      </c>
      <c r="BJ110" s="36">
        <f t="shared" si="28"/>
        <v>0</v>
      </c>
      <c r="BK110" s="36">
        <f t="shared" si="28"/>
        <v>0</v>
      </c>
      <c r="BL110" s="36">
        <f t="shared" si="28"/>
        <v>0</v>
      </c>
      <c r="BM110" s="36">
        <f t="shared" si="28"/>
        <v>0</v>
      </c>
      <c r="BN110" s="36">
        <f t="shared" ref="BN110:BP110" si="29">SUM(BN102:BN109)</f>
        <v>0</v>
      </c>
      <c r="BO110" s="36">
        <f t="shared" si="29"/>
        <v>0</v>
      </c>
      <c r="BP110" s="36">
        <f t="shared" si="29"/>
        <v>0</v>
      </c>
    </row>
    <row r="111" spans="1:68" x14ac:dyDescent="0.35">
      <c r="A111" s="45"/>
      <c r="B111" s="37"/>
      <c r="C111" s="122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</row>
    <row r="112" spans="1:68" x14ac:dyDescent="0.35">
      <c r="A112" s="47" t="s">
        <v>202</v>
      </c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</row>
    <row r="113" spans="1:68" x14ac:dyDescent="0.35">
      <c r="A113" t="s">
        <v>168</v>
      </c>
      <c r="B113" s="37">
        <f t="shared" ref="B113:B114" si="30">SUM(C113:BP113)</f>
        <v>65</v>
      </c>
      <c r="C113" s="35">
        <v>65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</row>
    <row r="114" spans="1:68" x14ac:dyDescent="0.35">
      <c r="A114" t="s">
        <v>200</v>
      </c>
      <c r="B114" s="37">
        <f t="shared" si="30"/>
        <v>214</v>
      </c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>
        <v>214</v>
      </c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</row>
    <row r="115" spans="1:68" x14ac:dyDescent="0.35">
      <c r="A115" s="48" t="s">
        <v>203</v>
      </c>
      <c r="B115" s="36">
        <f t="shared" ref="B115:BM115" si="31">SUM(B113:B114)</f>
        <v>279</v>
      </c>
      <c r="C115" s="36">
        <f t="shared" si="31"/>
        <v>65</v>
      </c>
      <c r="D115" s="36">
        <f t="shared" si="31"/>
        <v>0</v>
      </c>
      <c r="E115" s="36">
        <f t="shared" si="31"/>
        <v>0</v>
      </c>
      <c r="F115" s="36">
        <f t="shared" si="31"/>
        <v>0</v>
      </c>
      <c r="G115" s="36">
        <f t="shared" si="31"/>
        <v>0</v>
      </c>
      <c r="H115" s="36">
        <f t="shared" si="31"/>
        <v>0</v>
      </c>
      <c r="I115" s="36">
        <f t="shared" si="31"/>
        <v>0</v>
      </c>
      <c r="J115" s="36">
        <f t="shared" si="31"/>
        <v>0</v>
      </c>
      <c r="K115" s="36">
        <f t="shared" si="31"/>
        <v>0</v>
      </c>
      <c r="L115" s="36">
        <f t="shared" si="31"/>
        <v>0</v>
      </c>
      <c r="M115" s="36">
        <f t="shared" si="31"/>
        <v>0</v>
      </c>
      <c r="N115" s="36">
        <f t="shared" si="31"/>
        <v>0</v>
      </c>
      <c r="O115" s="36">
        <f t="shared" si="31"/>
        <v>0</v>
      </c>
      <c r="P115" s="36">
        <f t="shared" si="31"/>
        <v>0</v>
      </c>
      <c r="Q115" s="36">
        <f t="shared" si="31"/>
        <v>0</v>
      </c>
      <c r="R115" s="36">
        <f t="shared" si="31"/>
        <v>0</v>
      </c>
      <c r="S115" s="36">
        <f t="shared" si="31"/>
        <v>0</v>
      </c>
      <c r="T115" s="36">
        <f t="shared" si="31"/>
        <v>0</v>
      </c>
      <c r="U115" s="36">
        <f t="shared" si="31"/>
        <v>0</v>
      </c>
      <c r="V115" s="36">
        <f t="shared" si="31"/>
        <v>0</v>
      </c>
      <c r="W115" s="36">
        <f t="shared" si="31"/>
        <v>0</v>
      </c>
      <c r="X115" s="36">
        <f t="shared" si="31"/>
        <v>0</v>
      </c>
      <c r="Y115" s="36">
        <f t="shared" si="31"/>
        <v>0</v>
      </c>
      <c r="Z115" s="36">
        <f t="shared" si="31"/>
        <v>0</v>
      </c>
      <c r="AA115" s="36">
        <f t="shared" si="31"/>
        <v>0</v>
      </c>
      <c r="AB115" s="36">
        <f t="shared" si="31"/>
        <v>0</v>
      </c>
      <c r="AC115" s="36">
        <f t="shared" si="31"/>
        <v>0</v>
      </c>
      <c r="AD115" s="36">
        <f t="shared" si="31"/>
        <v>0</v>
      </c>
      <c r="AE115" s="36">
        <f t="shared" si="31"/>
        <v>0</v>
      </c>
      <c r="AF115" s="36">
        <f t="shared" si="31"/>
        <v>0</v>
      </c>
      <c r="AG115" s="36">
        <f t="shared" si="31"/>
        <v>0</v>
      </c>
      <c r="AH115" s="36">
        <f t="shared" si="31"/>
        <v>0</v>
      </c>
      <c r="AI115" s="36">
        <f t="shared" si="31"/>
        <v>0</v>
      </c>
      <c r="AJ115" s="36">
        <f t="shared" si="31"/>
        <v>0</v>
      </c>
      <c r="AK115" s="36">
        <f t="shared" si="31"/>
        <v>0</v>
      </c>
      <c r="AL115" s="36">
        <f t="shared" si="31"/>
        <v>0</v>
      </c>
      <c r="AM115" s="36">
        <f t="shared" si="31"/>
        <v>0</v>
      </c>
      <c r="AN115" s="36">
        <f t="shared" si="31"/>
        <v>0</v>
      </c>
      <c r="AO115" s="36">
        <f t="shared" si="31"/>
        <v>0</v>
      </c>
      <c r="AP115" s="36">
        <f t="shared" si="31"/>
        <v>0</v>
      </c>
      <c r="AQ115" s="36">
        <f t="shared" si="31"/>
        <v>0</v>
      </c>
      <c r="AR115" s="36">
        <f t="shared" si="31"/>
        <v>214</v>
      </c>
      <c r="AS115" s="36">
        <f t="shared" si="31"/>
        <v>0</v>
      </c>
      <c r="AT115" s="36">
        <f t="shared" si="31"/>
        <v>0</v>
      </c>
      <c r="AU115" s="36">
        <f t="shared" si="31"/>
        <v>0</v>
      </c>
      <c r="AV115" s="36">
        <f t="shared" si="31"/>
        <v>0</v>
      </c>
      <c r="AW115" s="36">
        <f t="shared" si="31"/>
        <v>0</v>
      </c>
      <c r="AX115" s="36">
        <f t="shared" si="31"/>
        <v>0</v>
      </c>
      <c r="AY115" s="36">
        <f t="shared" si="31"/>
        <v>0</v>
      </c>
      <c r="AZ115" s="36">
        <f t="shared" si="31"/>
        <v>0</v>
      </c>
      <c r="BA115" s="36">
        <f t="shared" si="31"/>
        <v>0</v>
      </c>
      <c r="BB115" s="36">
        <f t="shared" si="31"/>
        <v>0</v>
      </c>
      <c r="BC115" s="36">
        <f t="shared" si="31"/>
        <v>0</v>
      </c>
      <c r="BD115" s="36">
        <f t="shared" si="31"/>
        <v>0</v>
      </c>
      <c r="BE115" s="36">
        <f t="shared" si="31"/>
        <v>0</v>
      </c>
      <c r="BF115" s="36">
        <f t="shared" si="31"/>
        <v>0</v>
      </c>
      <c r="BG115" s="36">
        <f t="shared" si="31"/>
        <v>0</v>
      </c>
      <c r="BH115" s="36">
        <f t="shared" si="31"/>
        <v>0</v>
      </c>
      <c r="BI115" s="36">
        <f t="shared" si="31"/>
        <v>0</v>
      </c>
      <c r="BJ115" s="36">
        <f t="shared" si="31"/>
        <v>0</v>
      </c>
      <c r="BK115" s="36">
        <f t="shared" si="31"/>
        <v>0</v>
      </c>
      <c r="BL115" s="36">
        <f t="shared" si="31"/>
        <v>0</v>
      </c>
      <c r="BM115" s="36">
        <f t="shared" si="31"/>
        <v>0</v>
      </c>
      <c r="BN115" s="36">
        <f t="shared" ref="BN115:BP115" si="32">SUM(BN113:BN114)</f>
        <v>0</v>
      </c>
      <c r="BO115" s="36">
        <f t="shared" si="32"/>
        <v>0</v>
      </c>
      <c r="BP115" s="36">
        <f t="shared" si="32"/>
        <v>0</v>
      </c>
    </row>
    <row r="116" spans="1:68" x14ac:dyDescent="0.35">
      <c r="A116" s="45"/>
      <c r="B116" s="37"/>
      <c r="C116" s="122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</row>
    <row r="117" spans="1:68" x14ac:dyDescent="0.35">
      <c r="A117" s="47" t="s">
        <v>204</v>
      </c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</row>
    <row r="118" spans="1:68" x14ac:dyDescent="0.35">
      <c r="A118" t="s">
        <v>192</v>
      </c>
      <c r="B118" s="37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</row>
    <row r="119" spans="1:68" x14ac:dyDescent="0.35">
      <c r="A119" t="s">
        <v>168</v>
      </c>
      <c r="B119" s="37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</row>
    <row r="120" spans="1:68" x14ac:dyDescent="0.35">
      <c r="A120" t="s">
        <v>173</v>
      </c>
      <c r="B120" s="37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</row>
    <row r="121" spans="1:68" x14ac:dyDescent="0.35">
      <c r="A121" t="s">
        <v>200</v>
      </c>
      <c r="B121" s="37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</row>
    <row r="122" spans="1:68" x14ac:dyDescent="0.35">
      <c r="A122" t="s">
        <v>177</v>
      </c>
      <c r="B122" s="37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</row>
    <row r="123" spans="1:68" x14ac:dyDescent="0.35">
      <c r="A123" t="s">
        <v>182</v>
      </c>
      <c r="B123" s="37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</row>
    <row r="124" spans="1:68" x14ac:dyDescent="0.35">
      <c r="A124" s="48" t="s">
        <v>205</v>
      </c>
      <c r="B124" s="36">
        <f t="shared" ref="B124:BM124" si="33">SUM(B118:B123)</f>
        <v>0</v>
      </c>
      <c r="C124" s="36">
        <f t="shared" si="33"/>
        <v>0</v>
      </c>
      <c r="D124" s="36">
        <f t="shared" si="33"/>
        <v>0</v>
      </c>
      <c r="E124" s="36">
        <f t="shared" si="33"/>
        <v>0</v>
      </c>
      <c r="F124" s="36">
        <f t="shared" si="33"/>
        <v>0</v>
      </c>
      <c r="G124" s="36">
        <f t="shared" si="33"/>
        <v>0</v>
      </c>
      <c r="H124" s="36">
        <f t="shared" si="33"/>
        <v>0</v>
      </c>
      <c r="I124" s="36">
        <f t="shared" si="33"/>
        <v>0</v>
      </c>
      <c r="J124" s="36">
        <f t="shared" si="33"/>
        <v>0</v>
      </c>
      <c r="K124" s="36">
        <f t="shared" si="33"/>
        <v>0</v>
      </c>
      <c r="L124" s="36">
        <f t="shared" si="33"/>
        <v>0</v>
      </c>
      <c r="M124" s="36">
        <f t="shared" si="33"/>
        <v>0</v>
      </c>
      <c r="N124" s="36">
        <f t="shared" si="33"/>
        <v>0</v>
      </c>
      <c r="O124" s="36">
        <f t="shared" si="33"/>
        <v>0</v>
      </c>
      <c r="P124" s="36">
        <f t="shared" si="33"/>
        <v>0</v>
      </c>
      <c r="Q124" s="36">
        <f t="shared" si="33"/>
        <v>0</v>
      </c>
      <c r="R124" s="36">
        <f t="shared" si="33"/>
        <v>0</v>
      </c>
      <c r="S124" s="36">
        <f t="shared" si="33"/>
        <v>0</v>
      </c>
      <c r="T124" s="36">
        <f t="shared" si="33"/>
        <v>0</v>
      </c>
      <c r="U124" s="36">
        <f t="shared" si="33"/>
        <v>0</v>
      </c>
      <c r="V124" s="36">
        <f t="shared" si="33"/>
        <v>0</v>
      </c>
      <c r="W124" s="36">
        <f t="shared" si="33"/>
        <v>0</v>
      </c>
      <c r="X124" s="36">
        <f t="shared" si="33"/>
        <v>0</v>
      </c>
      <c r="Y124" s="36">
        <f t="shared" si="33"/>
        <v>0</v>
      </c>
      <c r="Z124" s="36">
        <f t="shared" si="33"/>
        <v>0</v>
      </c>
      <c r="AA124" s="36">
        <f t="shared" si="33"/>
        <v>0</v>
      </c>
      <c r="AB124" s="36">
        <f t="shared" si="33"/>
        <v>0</v>
      </c>
      <c r="AC124" s="36">
        <f t="shared" si="33"/>
        <v>0</v>
      </c>
      <c r="AD124" s="36">
        <f t="shared" si="33"/>
        <v>0</v>
      </c>
      <c r="AE124" s="36">
        <f t="shared" si="33"/>
        <v>0</v>
      </c>
      <c r="AF124" s="36">
        <f t="shared" si="33"/>
        <v>0</v>
      </c>
      <c r="AG124" s="36">
        <f t="shared" si="33"/>
        <v>0</v>
      </c>
      <c r="AH124" s="36">
        <f t="shared" si="33"/>
        <v>0</v>
      </c>
      <c r="AI124" s="36">
        <f t="shared" si="33"/>
        <v>0</v>
      </c>
      <c r="AJ124" s="36">
        <f t="shared" si="33"/>
        <v>0</v>
      </c>
      <c r="AK124" s="36">
        <f t="shared" si="33"/>
        <v>0</v>
      </c>
      <c r="AL124" s="36">
        <f t="shared" si="33"/>
        <v>0</v>
      </c>
      <c r="AM124" s="36">
        <f t="shared" si="33"/>
        <v>0</v>
      </c>
      <c r="AN124" s="36">
        <f t="shared" si="33"/>
        <v>0</v>
      </c>
      <c r="AO124" s="36">
        <f t="shared" si="33"/>
        <v>0</v>
      </c>
      <c r="AP124" s="36">
        <f t="shared" si="33"/>
        <v>0</v>
      </c>
      <c r="AQ124" s="36">
        <f t="shared" si="33"/>
        <v>0</v>
      </c>
      <c r="AR124" s="36">
        <f t="shared" si="33"/>
        <v>0</v>
      </c>
      <c r="AS124" s="36">
        <f t="shared" si="33"/>
        <v>0</v>
      </c>
      <c r="AT124" s="36">
        <f t="shared" si="33"/>
        <v>0</v>
      </c>
      <c r="AU124" s="36">
        <f t="shared" si="33"/>
        <v>0</v>
      </c>
      <c r="AV124" s="36">
        <f t="shared" si="33"/>
        <v>0</v>
      </c>
      <c r="AW124" s="36">
        <f t="shared" si="33"/>
        <v>0</v>
      </c>
      <c r="AX124" s="36">
        <f t="shared" si="33"/>
        <v>0</v>
      </c>
      <c r="AY124" s="36">
        <f t="shared" si="33"/>
        <v>0</v>
      </c>
      <c r="AZ124" s="36">
        <f t="shared" si="33"/>
        <v>0</v>
      </c>
      <c r="BA124" s="36">
        <f t="shared" si="33"/>
        <v>0</v>
      </c>
      <c r="BB124" s="36">
        <f t="shared" si="33"/>
        <v>0</v>
      </c>
      <c r="BC124" s="36">
        <f t="shared" si="33"/>
        <v>0</v>
      </c>
      <c r="BD124" s="36">
        <f t="shared" si="33"/>
        <v>0</v>
      </c>
      <c r="BE124" s="36">
        <f t="shared" si="33"/>
        <v>0</v>
      </c>
      <c r="BF124" s="36">
        <f t="shared" si="33"/>
        <v>0</v>
      </c>
      <c r="BG124" s="36">
        <f t="shared" si="33"/>
        <v>0</v>
      </c>
      <c r="BH124" s="36">
        <f t="shared" si="33"/>
        <v>0</v>
      </c>
      <c r="BI124" s="36">
        <f t="shared" si="33"/>
        <v>0</v>
      </c>
      <c r="BJ124" s="36">
        <f t="shared" si="33"/>
        <v>0</v>
      </c>
      <c r="BK124" s="36">
        <f t="shared" si="33"/>
        <v>0</v>
      </c>
      <c r="BL124" s="36">
        <f t="shared" si="33"/>
        <v>0</v>
      </c>
      <c r="BM124" s="36">
        <f t="shared" si="33"/>
        <v>0</v>
      </c>
      <c r="BN124" s="36">
        <f t="shared" ref="BN124:BP124" si="34">SUM(BN118:BN123)</f>
        <v>0</v>
      </c>
      <c r="BO124" s="36">
        <f t="shared" si="34"/>
        <v>0</v>
      </c>
      <c r="BP124" s="36">
        <f t="shared" si="34"/>
        <v>0</v>
      </c>
    </row>
    <row r="125" spans="1:68" x14ac:dyDescent="0.35">
      <c r="A125" s="45"/>
      <c r="B125" s="37"/>
      <c r="C125" s="122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</row>
    <row r="126" spans="1:68" x14ac:dyDescent="0.35">
      <c r="A126" s="47" t="s">
        <v>206</v>
      </c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</row>
    <row r="127" spans="1:68" x14ac:dyDescent="0.35">
      <c r="A127" t="s">
        <v>166</v>
      </c>
      <c r="B127" s="37">
        <f t="shared" ref="B127:B149" si="35">SUM(C127:BP127)</f>
        <v>0</v>
      </c>
      <c r="C127" s="35">
        <f t="shared" ref="C127:BN127" si="36">SUM(C6)</f>
        <v>0</v>
      </c>
      <c r="D127" s="35">
        <f t="shared" si="36"/>
        <v>0</v>
      </c>
      <c r="E127" s="35">
        <f t="shared" si="36"/>
        <v>0</v>
      </c>
      <c r="F127" s="35">
        <f t="shared" si="36"/>
        <v>0</v>
      </c>
      <c r="G127" s="35">
        <f t="shared" si="36"/>
        <v>0</v>
      </c>
      <c r="H127" s="35">
        <f t="shared" si="36"/>
        <v>0</v>
      </c>
      <c r="I127" s="35">
        <f t="shared" si="36"/>
        <v>0</v>
      </c>
      <c r="J127" s="35">
        <f t="shared" si="36"/>
        <v>0</v>
      </c>
      <c r="K127" s="35">
        <f t="shared" si="36"/>
        <v>0</v>
      </c>
      <c r="L127" s="35">
        <f t="shared" si="36"/>
        <v>0</v>
      </c>
      <c r="M127" s="35">
        <f t="shared" si="36"/>
        <v>0</v>
      </c>
      <c r="N127" s="35">
        <f t="shared" si="36"/>
        <v>0</v>
      </c>
      <c r="O127" s="35">
        <f t="shared" si="36"/>
        <v>0</v>
      </c>
      <c r="P127" s="35">
        <f t="shared" si="36"/>
        <v>0</v>
      </c>
      <c r="Q127" s="35">
        <f t="shared" si="36"/>
        <v>0</v>
      </c>
      <c r="R127" s="35">
        <f t="shared" si="36"/>
        <v>0</v>
      </c>
      <c r="S127" s="35">
        <f t="shared" si="36"/>
        <v>0</v>
      </c>
      <c r="T127" s="35">
        <f t="shared" si="36"/>
        <v>0</v>
      </c>
      <c r="U127" s="35">
        <f t="shared" si="36"/>
        <v>0</v>
      </c>
      <c r="V127" s="35">
        <f t="shared" si="36"/>
        <v>0</v>
      </c>
      <c r="W127" s="35">
        <f t="shared" si="36"/>
        <v>0</v>
      </c>
      <c r="X127" s="35">
        <f t="shared" si="36"/>
        <v>0</v>
      </c>
      <c r="Y127" s="35">
        <f t="shared" si="36"/>
        <v>0</v>
      </c>
      <c r="Z127" s="35">
        <f t="shared" si="36"/>
        <v>0</v>
      </c>
      <c r="AA127" s="35">
        <f t="shared" si="36"/>
        <v>0</v>
      </c>
      <c r="AB127" s="35">
        <f t="shared" si="36"/>
        <v>0</v>
      </c>
      <c r="AC127" s="35">
        <f t="shared" si="36"/>
        <v>0</v>
      </c>
      <c r="AD127" s="35">
        <f t="shared" si="36"/>
        <v>0</v>
      </c>
      <c r="AE127" s="35">
        <f t="shared" si="36"/>
        <v>0</v>
      </c>
      <c r="AF127" s="35">
        <f t="shared" si="36"/>
        <v>0</v>
      </c>
      <c r="AG127" s="35">
        <f t="shared" si="36"/>
        <v>0</v>
      </c>
      <c r="AH127" s="35">
        <f t="shared" si="36"/>
        <v>0</v>
      </c>
      <c r="AI127" s="35">
        <f t="shared" si="36"/>
        <v>0</v>
      </c>
      <c r="AJ127" s="35">
        <f t="shared" si="36"/>
        <v>0</v>
      </c>
      <c r="AK127" s="35">
        <f t="shared" si="36"/>
        <v>0</v>
      </c>
      <c r="AL127" s="35">
        <f t="shared" si="36"/>
        <v>0</v>
      </c>
      <c r="AM127" s="35">
        <f t="shared" si="36"/>
        <v>0</v>
      </c>
      <c r="AN127" s="35">
        <f t="shared" si="36"/>
        <v>0</v>
      </c>
      <c r="AO127" s="35">
        <f t="shared" si="36"/>
        <v>0</v>
      </c>
      <c r="AP127" s="35">
        <f t="shared" si="36"/>
        <v>0</v>
      </c>
      <c r="AQ127" s="35">
        <f t="shared" si="36"/>
        <v>0</v>
      </c>
      <c r="AR127" s="35">
        <f t="shared" si="36"/>
        <v>0</v>
      </c>
      <c r="AS127" s="35">
        <f t="shared" si="36"/>
        <v>0</v>
      </c>
      <c r="AT127" s="35">
        <f t="shared" si="36"/>
        <v>0</v>
      </c>
      <c r="AU127" s="35">
        <f t="shared" si="36"/>
        <v>0</v>
      </c>
      <c r="AV127" s="35">
        <f t="shared" si="36"/>
        <v>0</v>
      </c>
      <c r="AW127" s="35">
        <f t="shared" si="36"/>
        <v>0</v>
      </c>
      <c r="AX127" s="35">
        <f t="shared" si="36"/>
        <v>0</v>
      </c>
      <c r="AY127" s="35">
        <f t="shared" si="36"/>
        <v>0</v>
      </c>
      <c r="AZ127" s="35">
        <f t="shared" si="36"/>
        <v>0</v>
      </c>
      <c r="BA127" s="35">
        <f t="shared" si="36"/>
        <v>0</v>
      </c>
      <c r="BB127" s="35">
        <f t="shared" si="36"/>
        <v>0</v>
      </c>
      <c r="BC127" s="35">
        <f t="shared" si="36"/>
        <v>0</v>
      </c>
      <c r="BD127" s="35">
        <f t="shared" si="36"/>
        <v>0</v>
      </c>
      <c r="BE127" s="35">
        <f t="shared" si="36"/>
        <v>0</v>
      </c>
      <c r="BF127" s="35">
        <f t="shared" si="36"/>
        <v>0</v>
      </c>
      <c r="BG127" s="35">
        <f t="shared" si="36"/>
        <v>0</v>
      </c>
      <c r="BH127" s="35">
        <f t="shared" si="36"/>
        <v>0</v>
      </c>
      <c r="BI127" s="35">
        <f t="shared" si="36"/>
        <v>0</v>
      </c>
      <c r="BJ127" s="35">
        <f t="shared" si="36"/>
        <v>0</v>
      </c>
      <c r="BK127" s="35">
        <f t="shared" si="36"/>
        <v>0</v>
      </c>
      <c r="BL127" s="35">
        <f t="shared" si="36"/>
        <v>0</v>
      </c>
      <c r="BM127" s="35">
        <f t="shared" si="36"/>
        <v>0</v>
      </c>
      <c r="BN127" s="35">
        <f t="shared" si="36"/>
        <v>0</v>
      </c>
      <c r="BO127" s="35">
        <f t="shared" ref="BO127:BP127" si="37">SUM(BO6)</f>
        <v>0</v>
      </c>
      <c r="BP127" s="35">
        <f t="shared" si="37"/>
        <v>0</v>
      </c>
    </row>
    <row r="128" spans="1:68" x14ac:dyDescent="0.35">
      <c r="A128" t="s">
        <v>192</v>
      </c>
      <c r="B128" s="37">
        <f t="shared" si="35"/>
        <v>0</v>
      </c>
      <c r="C128" s="35">
        <f t="shared" ref="C128:BN128" si="38">SUM(C118,C74)</f>
        <v>0</v>
      </c>
      <c r="D128" s="35">
        <f t="shared" si="38"/>
        <v>0</v>
      </c>
      <c r="E128" s="35">
        <f t="shared" si="38"/>
        <v>0</v>
      </c>
      <c r="F128" s="35">
        <f t="shared" si="38"/>
        <v>0</v>
      </c>
      <c r="G128" s="35">
        <f t="shared" si="38"/>
        <v>0</v>
      </c>
      <c r="H128" s="35">
        <f t="shared" si="38"/>
        <v>0</v>
      </c>
      <c r="I128" s="35">
        <f t="shared" si="38"/>
        <v>0</v>
      </c>
      <c r="J128" s="35">
        <f t="shared" si="38"/>
        <v>0</v>
      </c>
      <c r="K128" s="35">
        <f t="shared" si="38"/>
        <v>0</v>
      </c>
      <c r="L128" s="35">
        <f t="shared" si="38"/>
        <v>0</v>
      </c>
      <c r="M128" s="35">
        <f t="shared" si="38"/>
        <v>0</v>
      </c>
      <c r="N128" s="35">
        <f t="shared" si="38"/>
        <v>0</v>
      </c>
      <c r="O128" s="35">
        <f t="shared" si="38"/>
        <v>0</v>
      </c>
      <c r="P128" s="35">
        <f t="shared" si="38"/>
        <v>0</v>
      </c>
      <c r="Q128" s="35">
        <f t="shared" si="38"/>
        <v>0</v>
      </c>
      <c r="R128" s="35">
        <f t="shared" si="38"/>
        <v>0</v>
      </c>
      <c r="S128" s="35">
        <f t="shared" si="38"/>
        <v>0</v>
      </c>
      <c r="T128" s="35">
        <f t="shared" si="38"/>
        <v>0</v>
      </c>
      <c r="U128" s="35">
        <f t="shared" si="38"/>
        <v>0</v>
      </c>
      <c r="V128" s="35">
        <f t="shared" si="38"/>
        <v>0</v>
      </c>
      <c r="W128" s="35">
        <f t="shared" si="38"/>
        <v>0</v>
      </c>
      <c r="X128" s="35">
        <f t="shared" si="38"/>
        <v>0</v>
      </c>
      <c r="Y128" s="35">
        <f t="shared" si="38"/>
        <v>0</v>
      </c>
      <c r="Z128" s="35">
        <f t="shared" si="38"/>
        <v>0</v>
      </c>
      <c r="AA128" s="35">
        <f t="shared" si="38"/>
        <v>0</v>
      </c>
      <c r="AB128" s="35">
        <f t="shared" si="38"/>
        <v>0</v>
      </c>
      <c r="AC128" s="35">
        <f t="shared" si="38"/>
        <v>0</v>
      </c>
      <c r="AD128" s="35">
        <f t="shared" si="38"/>
        <v>0</v>
      </c>
      <c r="AE128" s="35">
        <f t="shared" si="38"/>
        <v>0</v>
      </c>
      <c r="AF128" s="35">
        <f t="shared" si="38"/>
        <v>0</v>
      </c>
      <c r="AG128" s="35">
        <f t="shared" si="38"/>
        <v>0</v>
      </c>
      <c r="AH128" s="35">
        <f t="shared" si="38"/>
        <v>0</v>
      </c>
      <c r="AI128" s="35">
        <f t="shared" si="38"/>
        <v>0</v>
      </c>
      <c r="AJ128" s="35">
        <f t="shared" si="38"/>
        <v>0</v>
      </c>
      <c r="AK128" s="35">
        <f t="shared" si="38"/>
        <v>0</v>
      </c>
      <c r="AL128" s="35">
        <f t="shared" si="38"/>
        <v>0</v>
      </c>
      <c r="AM128" s="35">
        <f t="shared" si="38"/>
        <v>0</v>
      </c>
      <c r="AN128" s="35">
        <f t="shared" si="38"/>
        <v>0</v>
      </c>
      <c r="AO128" s="35">
        <f t="shared" si="38"/>
        <v>0</v>
      </c>
      <c r="AP128" s="35">
        <f t="shared" si="38"/>
        <v>0</v>
      </c>
      <c r="AQ128" s="35">
        <f t="shared" si="38"/>
        <v>0</v>
      </c>
      <c r="AR128" s="35">
        <f t="shared" si="38"/>
        <v>0</v>
      </c>
      <c r="AS128" s="35">
        <f t="shared" si="38"/>
        <v>0</v>
      </c>
      <c r="AT128" s="35">
        <f t="shared" si="38"/>
        <v>0</v>
      </c>
      <c r="AU128" s="35">
        <f t="shared" si="38"/>
        <v>0</v>
      </c>
      <c r="AV128" s="35">
        <f t="shared" si="38"/>
        <v>0</v>
      </c>
      <c r="AW128" s="35">
        <f t="shared" si="38"/>
        <v>0</v>
      </c>
      <c r="AX128" s="35">
        <f t="shared" si="38"/>
        <v>0</v>
      </c>
      <c r="AY128" s="35">
        <f t="shared" si="38"/>
        <v>0</v>
      </c>
      <c r="AZ128" s="35">
        <f t="shared" si="38"/>
        <v>0</v>
      </c>
      <c r="BA128" s="35">
        <f t="shared" si="38"/>
        <v>0</v>
      </c>
      <c r="BB128" s="35">
        <f t="shared" si="38"/>
        <v>0</v>
      </c>
      <c r="BC128" s="35">
        <f t="shared" si="38"/>
        <v>0</v>
      </c>
      <c r="BD128" s="35">
        <f t="shared" si="38"/>
        <v>0</v>
      </c>
      <c r="BE128" s="35">
        <f t="shared" si="38"/>
        <v>0</v>
      </c>
      <c r="BF128" s="35">
        <f t="shared" si="38"/>
        <v>0</v>
      </c>
      <c r="BG128" s="35">
        <f t="shared" si="38"/>
        <v>0</v>
      </c>
      <c r="BH128" s="35">
        <f t="shared" si="38"/>
        <v>0</v>
      </c>
      <c r="BI128" s="35">
        <f t="shared" si="38"/>
        <v>0</v>
      </c>
      <c r="BJ128" s="35">
        <f t="shared" si="38"/>
        <v>0</v>
      </c>
      <c r="BK128" s="35">
        <f t="shared" si="38"/>
        <v>0</v>
      </c>
      <c r="BL128" s="35">
        <f t="shared" si="38"/>
        <v>0</v>
      </c>
      <c r="BM128" s="35">
        <f t="shared" si="38"/>
        <v>0</v>
      </c>
      <c r="BN128" s="35">
        <f t="shared" si="38"/>
        <v>0</v>
      </c>
      <c r="BO128" s="35">
        <f t="shared" ref="BO128:BP128" si="39">SUM(BO118,BO74)</f>
        <v>0</v>
      </c>
      <c r="BP128" s="35">
        <f t="shared" si="39"/>
        <v>0</v>
      </c>
    </row>
    <row r="129" spans="1:68" x14ac:dyDescent="0.35">
      <c r="A129" t="s">
        <v>167</v>
      </c>
      <c r="B129" s="37">
        <f t="shared" si="35"/>
        <v>12169</v>
      </c>
      <c r="C129" s="35">
        <f t="shared" ref="C129:BN129" si="40">SUM(C102,C86,C67,C41,C32,C23,C7)</f>
        <v>2736</v>
      </c>
      <c r="D129" s="35">
        <f t="shared" si="40"/>
        <v>0</v>
      </c>
      <c r="E129" s="35">
        <f t="shared" si="40"/>
        <v>0</v>
      </c>
      <c r="F129" s="35">
        <f t="shared" si="40"/>
        <v>0</v>
      </c>
      <c r="G129" s="35">
        <f t="shared" si="40"/>
        <v>0</v>
      </c>
      <c r="H129" s="35">
        <f t="shared" si="40"/>
        <v>0</v>
      </c>
      <c r="I129" s="35">
        <f t="shared" si="40"/>
        <v>0</v>
      </c>
      <c r="J129" s="35">
        <f t="shared" si="40"/>
        <v>0</v>
      </c>
      <c r="K129" s="35">
        <f t="shared" si="40"/>
        <v>0</v>
      </c>
      <c r="L129" s="35">
        <f t="shared" si="40"/>
        <v>0</v>
      </c>
      <c r="M129" s="35">
        <f t="shared" si="40"/>
        <v>0</v>
      </c>
      <c r="N129" s="35">
        <f t="shared" si="40"/>
        <v>0</v>
      </c>
      <c r="O129" s="35">
        <f t="shared" si="40"/>
        <v>232</v>
      </c>
      <c r="P129" s="35">
        <f t="shared" si="40"/>
        <v>1941</v>
      </c>
      <c r="Q129" s="35">
        <f t="shared" si="40"/>
        <v>2069</v>
      </c>
      <c r="R129" s="35">
        <f t="shared" si="40"/>
        <v>564</v>
      </c>
      <c r="S129" s="35">
        <f t="shared" si="40"/>
        <v>601</v>
      </c>
      <c r="T129" s="35">
        <f t="shared" si="40"/>
        <v>338</v>
      </c>
      <c r="U129" s="35">
        <f t="shared" si="40"/>
        <v>296</v>
      </c>
      <c r="V129" s="35">
        <f t="shared" si="40"/>
        <v>114</v>
      </c>
      <c r="W129" s="35">
        <f t="shared" si="40"/>
        <v>625</v>
      </c>
      <c r="X129" s="35">
        <f t="shared" si="40"/>
        <v>151</v>
      </c>
      <c r="Y129" s="35">
        <f t="shared" si="40"/>
        <v>29</v>
      </c>
      <c r="Z129" s="35">
        <f t="shared" si="40"/>
        <v>52</v>
      </c>
      <c r="AA129" s="35">
        <f t="shared" si="40"/>
        <v>22</v>
      </c>
      <c r="AB129" s="35">
        <f t="shared" si="40"/>
        <v>1301</v>
      </c>
      <c r="AC129" s="35">
        <f t="shared" si="40"/>
        <v>596</v>
      </c>
      <c r="AD129" s="35">
        <f t="shared" si="40"/>
        <v>502</v>
      </c>
      <c r="AE129" s="35">
        <f t="shared" si="40"/>
        <v>0</v>
      </c>
      <c r="AF129" s="35">
        <f t="shared" si="40"/>
        <v>0</v>
      </c>
      <c r="AG129" s="35">
        <f t="shared" si="40"/>
        <v>0</v>
      </c>
      <c r="AH129" s="35">
        <f t="shared" si="40"/>
        <v>0</v>
      </c>
      <c r="AI129" s="35">
        <f t="shared" si="40"/>
        <v>0</v>
      </c>
      <c r="AJ129" s="35">
        <f t="shared" si="40"/>
        <v>0</v>
      </c>
      <c r="AK129" s="35">
        <f t="shared" si="40"/>
        <v>0</v>
      </c>
      <c r="AL129" s="35">
        <f t="shared" si="40"/>
        <v>0</v>
      </c>
      <c r="AM129" s="35">
        <f t="shared" si="40"/>
        <v>0</v>
      </c>
      <c r="AN129" s="35">
        <f t="shared" si="40"/>
        <v>0</v>
      </c>
      <c r="AO129" s="35">
        <f t="shared" si="40"/>
        <v>0</v>
      </c>
      <c r="AP129" s="35">
        <f t="shared" si="40"/>
        <v>0</v>
      </c>
      <c r="AQ129" s="35">
        <f t="shared" si="40"/>
        <v>0</v>
      </c>
      <c r="AR129" s="35">
        <f t="shared" si="40"/>
        <v>0</v>
      </c>
      <c r="AS129" s="35">
        <f t="shared" si="40"/>
        <v>0</v>
      </c>
      <c r="AT129" s="35">
        <f t="shared" si="40"/>
        <v>0</v>
      </c>
      <c r="AU129" s="35">
        <f t="shared" si="40"/>
        <v>0</v>
      </c>
      <c r="AV129" s="35">
        <f t="shared" si="40"/>
        <v>0</v>
      </c>
      <c r="AW129" s="35">
        <f t="shared" si="40"/>
        <v>0</v>
      </c>
      <c r="AX129" s="35">
        <f t="shared" si="40"/>
        <v>0</v>
      </c>
      <c r="AY129" s="35">
        <f t="shared" si="40"/>
        <v>0</v>
      </c>
      <c r="AZ129" s="35">
        <f t="shared" si="40"/>
        <v>0</v>
      </c>
      <c r="BA129" s="35">
        <f t="shared" si="40"/>
        <v>0</v>
      </c>
      <c r="BB129" s="35">
        <f t="shared" si="40"/>
        <v>0</v>
      </c>
      <c r="BC129" s="35">
        <f t="shared" si="40"/>
        <v>0</v>
      </c>
      <c r="BD129" s="35">
        <f t="shared" si="40"/>
        <v>0</v>
      </c>
      <c r="BE129" s="35">
        <f t="shared" si="40"/>
        <v>0</v>
      </c>
      <c r="BF129" s="35">
        <f t="shared" si="40"/>
        <v>0</v>
      </c>
      <c r="BG129" s="35">
        <f t="shared" si="40"/>
        <v>0</v>
      </c>
      <c r="BH129" s="35">
        <f t="shared" si="40"/>
        <v>0</v>
      </c>
      <c r="BI129" s="35">
        <f t="shared" si="40"/>
        <v>0</v>
      </c>
      <c r="BJ129" s="35">
        <f t="shared" si="40"/>
        <v>0</v>
      </c>
      <c r="BK129" s="35">
        <f t="shared" si="40"/>
        <v>0</v>
      </c>
      <c r="BL129" s="35">
        <f t="shared" si="40"/>
        <v>0</v>
      </c>
      <c r="BM129" s="35">
        <f t="shared" si="40"/>
        <v>0</v>
      </c>
      <c r="BN129" s="35">
        <f t="shared" si="40"/>
        <v>0</v>
      </c>
      <c r="BO129" s="35">
        <f t="shared" ref="BO129:BP129" si="41">SUM(BO102,BO86,BO67,BO41,BO32,BO23,BO7)</f>
        <v>0</v>
      </c>
      <c r="BP129" s="35">
        <f t="shared" si="41"/>
        <v>0</v>
      </c>
    </row>
    <row r="130" spans="1:68" x14ac:dyDescent="0.35">
      <c r="A130" t="s">
        <v>168</v>
      </c>
      <c r="B130" s="37">
        <f t="shared" si="35"/>
        <v>1195</v>
      </c>
      <c r="C130" s="35">
        <f t="shared" ref="C130:BN130" si="42">SUM(C119,C113,C103,C87,C75,C68,C53,C8)</f>
        <v>679</v>
      </c>
      <c r="D130" s="35">
        <f t="shared" si="42"/>
        <v>0</v>
      </c>
      <c r="E130" s="35">
        <f t="shared" si="42"/>
        <v>0</v>
      </c>
      <c r="F130" s="35">
        <f t="shared" si="42"/>
        <v>0</v>
      </c>
      <c r="G130" s="35">
        <f t="shared" si="42"/>
        <v>0</v>
      </c>
      <c r="H130" s="35">
        <f t="shared" si="42"/>
        <v>0</v>
      </c>
      <c r="I130" s="35">
        <f t="shared" si="42"/>
        <v>0</v>
      </c>
      <c r="J130" s="35">
        <f t="shared" si="42"/>
        <v>0</v>
      </c>
      <c r="K130" s="35">
        <f t="shared" si="42"/>
        <v>0</v>
      </c>
      <c r="L130" s="35">
        <f t="shared" si="42"/>
        <v>0</v>
      </c>
      <c r="M130" s="35">
        <f t="shared" si="42"/>
        <v>0</v>
      </c>
      <c r="N130" s="35">
        <f t="shared" si="42"/>
        <v>0</v>
      </c>
      <c r="O130" s="35">
        <f t="shared" si="42"/>
        <v>0</v>
      </c>
      <c r="P130" s="35">
        <f t="shared" si="42"/>
        <v>0</v>
      </c>
      <c r="Q130" s="35">
        <f t="shared" si="42"/>
        <v>0</v>
      </c>
      <c r="R130" s="35">
        <f t="shared" si="42"/>
        <v>0</v>
      </c>
      <c r="S130" s="35">
        <f t="shared" si="42"/>
        <v>0</v>
      </c>
      <c r="T130" s="35">
        <f t="shared" si="42"/>
        <v>0</v>
      </c>
      <c r="U130" s="35">
        <f t="shared" si="42"/>
        <v>0</v>
      </c>
      <c r="V130" s="35">
        <f t="shared" si="42"/>
        <v>0</v>
      </c>
      <c r="W130" s="35">
        <f t="shared" si="42"/>
        <v>0</v>
      </c>
      <c r="X130" s="35">
        <f t="shared" si="42"/>
        <v>0</v>
      </c>
      <c r="Y130" s="35">
        <f t="shared" si="42"/>
        <v>0</v>
      </c>
      <c r="Z130" s="35">
        <f t="shared" si="42"/>
        <v>0</v>
      </c>
      <c r="AA130" s="35">
        <f t="shared" si="42"/>
        <v>0</v>
      </c>
      <c r="AB130" s="35">
        <f t="shared" si="42"/>
        <v>0</v>
      </c>
      <c r="AC130" s="35">
        <f t="shared" si="42"/>
        <v>0</v>
      </c>
      <c r="AD130" s="35">
        <f t="shared" si="42"/>
        <v>0</v>
      </c>
      <c r="AE130" s="35">
        <f t="shared" si="42"/>
        <v>0</v>
      </c>
      <c r="AF130" s="35">
        <f t="shared" si="42"/>
        <v>0</v>
      </c>
      <c r="AG130" s="35">
        <f t="shared" si="42"/>
        <v>0</v>
      </c>
      <c r="AH130" s="35">
        <f t="shared" si="42"/>
        <v>0</v>
      </c>
      <c r="AI130" s="35">
        <f t="shared" si="42"/>
        <v>72</v>
      </c>
      <c r="AJ130" s="35">
        <f t="shared" si="42"/>
        <v>298</v>
      </c>
      <c r="AK130" s="35">
        <f t="shared" si="42"/>
        <v>16</v>
      </c>
      <c r="AL130" s="35">
        <f t="shared" si="42"/>
        <v>0</v>
      </c>
      <c r="AM130" s="35">
        <f t="shared" si="42"/>
        <v>0</v>
      </c>
      <c r="AN130" s="35">
        <f t="shared" si="42"/>
        <v>0</v>
      </c>
      <c r="AO130" s="35">
        <f t="shared" si="42"/>
        <v>0</v>
      </c>
      <c r="AP130" s="35">
        <f t="shared" si="42"/>
        <v>0</v>
      </c>
      <c r="AQ130" s="35">
        <f t="shared" si="42"/>
        <v>55</v>
      </c>
      <c r="AR130" s="35">
        <f t="shared" si="42"/>
        <v>0</v>
      </c>
      <c r="AS130" s="35">
        <f t="shared" si="42"/>
        <v>45</v>
      </c>
      <c r="AT130" s="35">
        <f t="shared" si="42"/>
        <v>0</v>
      </c>
      <c r="AU130" s="35">
        <f t="shared" si="42"/>
        <v>0</v>
      </c>
      <c r="AV130" s="35">
        <f t="shared" si="42"/>
        <v>0</v>
      </c>
      <c r="AW130" s="35">
        <f t="shared" si="42"/>
        <v>0</v>
      </c>
      <c r="AX130" s="35">
        <f t="shared" si="42"/>
        <v>0</v>
      </c>
      <c r="AY130" s="35">
        <f t="shared" si="42"/>
        <v>0</v>
      </c>
      <c r="AZ130" s="35">
        <f t="shared" si="42"/>
        <v>0</v>
      </c>
      <c r="BA130" s="35">
        <f t="shared" si="42"/>
        <v>0</v>
      </c>
      <c r="BB130" s="35">
        <f t="shared" si="42"/>
        <v>0</v>
      </c>
      <c r="BC130" s="35">
        <f t="shared" si="42"/>
        <v>0</v>
      </c>
      <c r="BD130" s="35">
        <f t="shared" si="42"/>
        <v>0</v>
      </c>
      <c r="BE130" s="35">
        <f t="shared" si="42"/>
        <v>0</v>
      </c>
      <c r="BF130" s="35">
        <f t="shared" si="42"/>
        <v>0</v>
      </c>
      <c r="BG130" s="35">
        <f t="shared" si="42"/>
        <v>0</v>
      </c>
      <c r="BH130" s="35">
        <f t="shared" si="42"/>
        <v>0</v>
      </c>
      <c r="BI130" s="35">
        <f t="shared" si="42"/>
        <v>0</v>
      </c>
      <c r="BJ130" s="35">
        <f t="shared" si="42"/>
        <v>30</v>
      </c>
      <c r="BK130" s="35">
        <f t="shared" si="42"/>
        <v>0</v>
      </c>
      <c r="BL130" s="35">
        <f t="shared" si="42"/>
        <v>0</v>
      </c>
      <c r="BM130" s="35">
        <f t="shared" si="42"/>
        <v>0</v>
      </c>
      <c r="BN130" s="35">
        <f t="shared" si="42"/>
        <v>0</v>
      </c>
      <c r="BO130" s="35">
        <f t="shared" ref="BO130:BP130" si="43">SUM(BO119,BO113,BO103,BO87,BO75,BO68,BO53,BO8)</f>
        <v>0</v>
      </c>
      <c r="BP130" s="35">
        <f t="shared" si="43"/>
        <v>0</v>
      </c>
    </row>
    <row r="131" spans="1:68" x14ac:dyDescent="0.35">
      <c r="A131" t="s">
        <v>169</v>
      </c>
      <c r="B131" s="37">
        <f t="shared" si="35"/>
        <v>760</v>
      </c>
      <c r="C131" s="35">
        <f t="shared" ref="C131:BN131" si="44">SUM(C76,C69,C54,C42,C24,C9)</f>
        <v>398</v>
      </c>
      <c r="D131" s="35">
        <f t="shared" si="44"/>
        <v>0</v>
      </c>
      <c r="E131" s="35">
        <f t="shared" si="44"/>
        <v>0</v>
      </c>
      <c r="F131" s="35">
        <f t="shared" si="44"/>
        <v>0</v>
      </c>
      <c r="G131" s="35">
        <f t="shared" si="44"/>
        <v>0</v>
      </c>
      <c r="H131" s="35">
        <f t="shared" si="44"/>
        <v>0</v>
      </c>
      <c r="I131" s="35">
        <f t="shared" si="44"/>
        <v>0</v>
      </c>
      <c r="J131" s="35">
        <f t="shared" si="44"/>
        <v>0</v>
      </c>
      <c r="K131" s="35">
        <f t="shared" si="44"/>
        <v>42</v>
      </c>
      <c r="L131" s="35">
        <f t="shared" si="44"/>
        <v>127</v>
      </c>
      <c r="M131" s="35">
        <f t="shared" si="44"/>
        <v>45</v>
      </c>
      <c r="N131" s="35">
        <f t="shared" si="44"/>
        <v>0</v>
      </c>
      <c r="O131" s="35">
        <f t="shared" si="44"/>
        <v>0</v>
      </c>
      <c r="P131" s="35">
        <f t="shared" si="44"/>
        <v>55</v>
      </c>
      <c r="Q131" s="35">
        <f t="shared" si="44"/>
        <v>0</v>
      </c>
      <c r="R131" s="35">
        <f t="shared" si="44"/>
        <v>0</v>
      </c>
      <c r="S131" s="35">
        <f t="shared" si="44"/>
        <v>0</v>
      </c>
      <c r="T131" s="35">
        <f t="shared" si="44"/>
        <v>54</v>
      </c>
      <c r="U131" s="35">
        <f t="shared" si="44"/>
        <v>0</v>
      </c>
      <c r="V131" s="35">
        <f t="shared" si="44"/>
        <v>0</v>
      </c>
      <c r="W131" s="35">
        <f t="shared" si="44"/>
        <v>0</v>
      </c>
      <c r="X131" s="35">
        <f t="shared" si="44"/>
        <v>0</v>
      </c>
      <c r="Y131" s="35">
        <f t="shared" si="44"/>
        <v>0</v>
      </c>
      <c r="Z131" s="35">
        <f t="shared" si="44"/>
        <v>0</v>
      </c>
      <c r="AA131" s="35">
        <f t="shared" si="44"/>
        <v>0</v>
      </c>
      <c r="AB131" s="35">
        <f t="shared" si="44"/>
        <v>0</v>
      </c>
      <c r="AC131" s="35">
        <f t="shared" si="44"/>
        <v>0</v>
      </c>
      <c r="AD131" s="35">
        <f t="shared" si="44"/>
        <v>0</v>
      </c>
      <c r="AE131" s="35">
        <f t="shared" si="44"/>
        <v>0</v>
      </c>
      <c r="AF131" s="35">
        <f t="shared" si="44"/>
        <v>0</v>
      </c>
      <c r="AG131" s="35">
        <f t="shared" si="44"/>
        <v>0</v>
      </c>
      <c r="AH131" s="35">
        <f t="shared" si="44"/>
        <v>0</v>
      </c>
      <c r="AI131" s="35">
        <f t="shared" si="44"/>
        <v>0</v>
      </c>
      <c r="AJ131" s="35">
        <f t="shared" si="44"/>
        <v>0</v>
      </c>
      <c r="AK131" s="35">
        <f t="shared" si="44"/>
        <v>0</v>
      </c>
      <c r="AL131" s="35">
        <f t="shared" si="44"/>
        <v>0</v>
      </c>
      <c r="AM131" s="35">
        <f t="shared" si="44"/>
        <v>0</v>
      </c>
      <c r="AN131" s="35">
        <f t="shared" si="44"/>
        <v>0</v>
      </c>
      <c r="AO131" s="35">
        <f t="shared" si="44"/>
        <v>0</v>
      </c>
      <c r="AP131" s="35">
        <f t="shared" si="44"/>
        <v>39</v>
      </c>
      <c r="AQ131" s="35">
        <f t="shared" si="44"/>
        <v>0</v>
      </c>
      <c r="AR131" s="35">
        <f t="shared" si="44"/>
        <v>0</v>
      </c>
      <c r="AS131" s="35">
        <f t="shared" si="44"/>
        <v>0</v>
      </c>
      <c r="AT131" s="35">
        <f t="shared" si="44"/>
        <v>0</v>
      </c>
      <c r="AU131" s="35">
        <f t="shared" si="44"/>
        <v>0</v>
      </c>
      <c r="AV131" s="35">
        <f t="shared" si="44"/>
        <v>0</v>
      </c>
      <c r="AW131" s="35">
        <f t="shared" si="44"/>
        <v>0</v>
      </c>
      <c r="AX131" s="35">
        <f t="shared" si="44"/>
        <v>0</v>
      </c>
      <c r="AY131" s="35">
        <f t="shared" si="44"/>
        <v>0</v>
      </c>
      <c r="AZ131" s="35">
        <f t="shared" si="44"/>
        <v>0</v>
      </c>
      <c r="BA131" s="35">
        <f t="shared" si="44"/>
        <v>0</v>
      </c>
      <c r="BB131" s="35">
        <f t="shared" si="44"/>
        <v>0</v>
      </c>
      <c r="BC131" s="35">
        <f t="shared" si="44"/>
        <v>0</v>
      </c>
      <c r="BD131" s="35">
        <f t="shared" si="44"/>
        <v>0</v>
      </c>
      <c r="BE131" s="35">
        <f t="shared" si="44"/>
        <v>0</v>
      </c>
      <c r="BF131" s="35">
        <f t="shared" si="44"/>
        <v>0</v>
      </c>
      <c r="BG131" s="35">
        <f t="shared" si="44"/>
        <v>0</v>
      </c>
      <c r="BH131" s="35">
        <f t="shared" si="44"/>
        <v>0</v>
      </c>
      <c r="BI131" s="35">
        <f t="shared" si="44"/>
        <v>0</v>
      </c>
      <c r="BJ131" s="35">
        <f t="shared" si="44"/>
        <v>0</v>
      </c>
      <c r="BK131" s="35">
        <f t="shared" si="44"/>
        <v>0</v>
      </c>
      <c r="BL131" s="35">
        <f t="shared" si="44"/>
        <v>0</v>
      </c>
      <c r="BM131" s="35">
        <f t="shared" si="44"/>
        <v>0</v>
      </c>
      <c r="BN131" s="35">
        <f t="shared" si="44"/>
        <v>0</v>
      </c>
      <c r="BO131" s="35">
        <f t="shared" ref="BO131:BP131" si="45">SUM(BO76,BO69,BO54,BO42,BO24,BO9)</f>
        <v>0</v>
      </c>
      <c r="BP131" s="35">
        <f t="shared" si="45"/>
        <v>0</v>
      </c>
    </row>
    <row r="132" spans="1:68" x14ac:dyDescent="0.35">
      <c r="A132" t="s">
        <v>170</v>
      </c>
      <c r="B132" s="37">
        <f t="shared" si="35"/>
        <v>13303</v>
      </c>
      <c r="C132" s="35">
        <f t="shared" ref="C132:BN132" si="46">SUM(C104,C88,C43,C33,C25,C10)</f>
        <v>2142</v>
      </c>
      <c r="D132" s="35">
        <f t="shared" si="46"/>
        <v>0</v>
      </c>
      <c r="E132" s="35">
        <f t="shared" si="46"/>
        <v>0</v>
      </c>
      <c r="F132" s="35">
        <f t="shared" si="46"/>
        <v>0</v>
      </c>
      <c r="G132" s="35">
        <f t="shared" si="46"/>
        <v>0</v>
      </c>
      <c r="H132" s="35">
        <f t="shared" si="46"/>
        <v>0</v>
      </c>
      <c r="I132" s="35">
        <f t="shared" si="46"/>
        <v>0</v>
      </c>
      <c r="J132" s="35">
        <f t="shared" si="46"/>
        <v>0</v>
      </c>
      <c r="K132" s="35">
        <f t="shared" si="46"/>
        <v>0</v>
      </c>
      <c r="L132" s="35">
        <f t="shared" si="46"/>
        <v>0</v>
      </c>
      <c r="M132" s="35">
        <f t="shared" si="46"/>
        <v>90</v>
      </c>
      <c r="N132" s="35">
        <f t="shared" si="46"/>
        <v>0</v>
      </c>
      <c r="O132" s="35">
        <f t="shared" si="46"/>
        <v>40</v>
      </c>
      <c r="P132" s="35">
        <f t="shared" si="46"/>
        <v>0</v>
      </c>
      <c r="Q132" s="35">
        <f t="shared" si="46"/>
        <v>32</v>
      </c>
      <c r="R132" s="35">
        <f t="shared" si="46"/>
        <v>1241</v>
      </c>
      <c r="S132" s="35">
        <f t="shared" si="46"/>
        <v>667</v>
      </c>
      <c r="T132" s="35">
        <f t="shared" si="46"/>
        <v>1371</v>
      </c>
      <c r="U132" s="35">
        <f t="shared" si="46"/>
        <v>678</v>
      </c>
      <c r="V132" s="35">
        <f t="shared" si="46"/>
        <v>558</v>
      </c>
      <c r="W132" s="35">
        <f t="shared" si="46"/>
        <v>2344</v>
      </c>
      <c r="X132" s="35">
        <f t="shared" si="46"/>
        <v>297</v>
      </c>
      <c r="Y132" s="35">
        <f t="shared" si="46"/>
        <v>427</v>
      </c>
      <c r="Z132" s="35">
        <f t="shared" si="46"/>
        <v>247</v>
      </c>
      <c r="AA132" s="35">
        <f t="shared" si="46"/>
        <v>1180</v>
      </c>
      <c r="AB132" s="35">
        <f t="shared" si="46"/>
        <v>1315</v>
      </c>
      <c r="AC132" s="35">
        <f t="shared" si="46"/>
        <v>399</v>
      </c>
      <c r="AD132" s="35">
        <f t="shared" si="46"/>
        <v>275</v>
      </c>
      <c r="AE132" s="35">
        <f t="shared" si="46"/>
        <v>0</v>
      </c>
      <c r="AF132" s="35">
        <f t="shared" si="46"/>
        <v>0</v>
      </c>
      <c r="AG132" s="35">
        <f t="shared" si="46"/>
        <v>0</v>
      </c>
      <c r="AH132" s="35">
        <f t="shared" si="46"/>
        <v>0</v>
      </c>
      <c r="AI132" s="35">
        <f t="shared" si="46"/>
        <v>0</v>
      </c>
      <c r="AJ132" s="35">
        <f t="shared" si="46"/>
        <v>0</v>
      </c>
      <c r="AK132" s="35">
        <f t="shared" si="46"/>
        <v>0</v>
      </c>
      <c r="AL132" s="35">
        <f t="shared" si="46"/>
        <v>0</v>
      </c>
      <c r="AM132" s="35">
        <f t="shared" si="46"/>
        <v>0</v>
      </c>
      <c r="AN132" s="35">
        <f t="shared" si="46"/>
        <v>0</v>
      </c>
      <c r="AO132" s="35">
        <f t="shared" si="46"/>
        <v>0</v>
      </c>
      <c r="AP132" s="35">
        <f t="shared" si="46"/>
        <v>0</v>
      </c>
      <c r="AQ132" s="35">
        <f t="shared" si="46"/>
        <v>0</v>
      </c>
      <c r="AR132" s="35">
        <f t="shared" si="46"/>
        <v>0</v>
      </c>
      <c r="AS132" s="35">
        <f t="shared" si="46"/>
        <v>0</v>
      </c>
      <c r="AT132" s="35">
        <f t="shared" si="46"/>
        <v>0</v>
      </c>
      <c r="AU132" s="35">
        <f t="shared" si="46"/>
        <v>0</v>
      </c>
      <c r="AV132" s="35">
        <f t="shared" si="46"/>
        <v>0</v>
      </c>
      <c r="AW132" s="35">
        <f t="shared" si="46"/>
        <v>0</v>
      </c>
      <c r="AX132" s="35">
        <f t="shared" si="46"/>
        <v>0</v>
      </c>
      <c r="AY132" s="35">
        <f t="shared" si="46"/>
        <v>0</v>
      </c>
      <c r="AZ132" s="35">
        <f t="shared" si="46"/>
        <v>0</v>
      </c>
      <c r="BA132" s="35">
        <f t="shared" si="46"/>
        <v>0</v>
      </c>
      <c r="BB132" s="35">
        <f t="shared" si="46"/>
        <v>0</v>
      </c>
      <c r="BC132" s="35">
        <f t="shared" si="46"/>
        <v>0</v>
      </c>
      <c r="BD132" s="35">
        <f t="shared" si="46"/>
        <v>0</v>
      </c>
      <c r="BE132" s="35">
        <f t="shared" si="46"/>
        <v>0</v>
      </c>
      <c r="BF132" s="35">
        <f t="shared" si="46"/>
        <v>0</v>
      </c>
      <c r="BG132" s="35">
        <f t="shared" si="46"/>
        <v>0</v>
      </c>
      <c r="BH132" s="35">
        <f t="shared" si="46"/>
        <v>0</v>
      </c>
      <c r="BI132" s="35">
        <f t="shared" si="46"/>
        <v>0</v>
      </c>
      <c r="BJ132" s="35">
        <f t="shared" si="46"/>
        <v>0</v>
      </c>
      <c r="BK132" s="35">
        <f t="shared" si="46"/>
        <v>0</v>
      </c>
      <c r="BL132" s="35">
        <f t="shared" si="46"/>
        <v>0</v>
      </c>
      <c r="BM132" s="35">
        <f t="shared" si="46"/>
        <v>0</v>
      </c>
      <c r="BN132" s="35">
        <f t="shared" si="46"/>
        <v>0</v>
      </c>
      <c r="BO132" s="35">
        <f t="shared" ref="BO132:BP132" si="47">SUM(BO104,BO88,BO43,BO33,BO25,BO10)</f>
        <v>0</v>
      </c>
      <c r="BP132" s="35">
        <f t="shared" si="47"/>
        <v>0</v>
      </c>
    </row>
    <row r="133" spans="1:68" x14ac:dyDescent="0.35">
      <c r="A133" t="s">
        <v>198</v>
      </c>
      <c r="B133" s="37">
        <f t="shared" si="35"/>
        <v>258</v>
      </c>
      <c r="C133" s="35">
        <f>SUM(C105)</f>
        <v>187</v>
      </c>
      <c r="D133" s="35">
        <f t="shared" ref="D133:BO133" si="48">SUM(D105)</f>
        <v>0</v>
      </c>
      <c r="E133" s="35">
        <f t="shared" si="48"/>
        <v>0</v>
      </c>
      <c r="F133" s="35">
        <f t="shared" si="48"/>
        <v>0</v>
      </c>
      <c r="G133" s="35">
        <f t="shared" si="48"/>
        <v>0</v>
      </c>
      <c r="H133" s="35">
        <f t="shared" si="48"/>
        <v>0</v>
      </c>
      <c r="I133" s="35">
        <f t="shared" si="48"/>
        <v>0</v>
      </c>
      <c r="J133" s="35">
        <f t="shared" si="48"/>
        <v>0</v>
      </c>
      <c r="K133" s="35">
        <f t="shared" si="48"/>
        <v>0</v>
      </c>
      <c r="L133" s="35">
        <f t="shared" si="48"/>
        <v>0</v>
      </c>
      <c r="M133" s="35">
        <f t="shared" si="48"/>
        <v>0</v>
      </c>
      <c r="N133" s="35">
        <f t="shared" si="48"/>
        <v>0</v>
      </c>
      <c r="O133" s="35">
        <f t="shared" si="48"/>
        <v>0</v>
      </c>
      <c r="P133" s="35">
        <f t="shared" si="48"/>
        <v>0</v>
      </c>
      <c r="Q133" s="35">
        <f t="shared" si="48"/>
        <v>0</v>
      </c>
      <c r="R133" s="35">
        <f t="shared" si="48"/>
        <v>0</v>
      </c>
      <c r="S133" s="35">
        <f t="shared" si="48"/>
        <v>0</v>
      </c>
      <c r="T133" s="35">
        <f t="shared" si="48"/>
        <v>0</v>
      </c>
      <c r="U133" s="35">
        <f t="shared" si="48"/>
        <v>0</v>
      </c>
      <c r="V133" s="35">
        <f t="shared" si="48"/>
        <v>0</v>
      </c>
      <c r="W133" s="35">
        <f t="shared" si="48"/>
        <v>0</v>
      </c>
      <c r="X133" s="35">
        <f t="shared" si="48"/>
        <v>0</v>
      </c>
      <c r="Y133" s="35">
        <f t="shared" si="48"/>
        <v>0</v>
      </c>
      <c r="Z133" s="35">
        <f t="shared" si="48"/>
        <v>0</v>
      </c>
      <c r="AA133" s="35">
        <f t="shared" si="48"/>
        <v>0</v>
      </c>
      <c r="AB133" s="35">
        <f t="shared" si="48"/>
        <v>0</v>
      </c>
      <c r="AC133" s="35">
        <f t="shared" si="48"/>
        <v>0</v>
      </c>
      <c r="AD133" s="35">
        <f t="shared" si="48"/>
        <v>0</v>
      </c>
      <c r="AE133" s="35">
        <f t="shared" si="48"/>
        <v>0</v>
      </c>
      <c r="AF133" s="35">
        <f t="shared" si="48"/>
        <v>0</v>
      </c>
      <c r="AG133" s="35">
        <f t="shared" si="48"/>
        <v>0</v>
      </c>
      <c r="AH133" s="35">
        <f t="shared" si="48"/>
        <v>0</v>
      </c>
      <c r="AI133" s="35">
        <f t="shared" si="48"/>
        <v>0</v>
      </c>
      <c r="AJ133" s="35">
        <f t="shared" si="48"/>
        <v>0</v>
      </c>
      <c r="AK133" s="35">
        <f t="shared" si="48"/>
        <v>0</v>
      </c>
      <c r="AL133" s="35">
        <f t="shared" si="48"/>
        <v>0</v>
      </c>
      <c r="AM133" s="35">
        <f t="shared" si="48"/>
        <v>0</v>
      </c>
      <c r="AN133" s="35">
        <f t="shared" si="48"/>
        <v>0</v>
      </c>
      <c r="AO133" s="35">
        <f t="shared" si="48"/>
        <v>0</v>
      </c>
      <c r="AP133" s="35">
        <f t="shared" si="48"/>
        <v>0</v>
      </c>
      <c r="AQ133" s="35">
        <f t="shared" si="48"/>
        <v>0</v>
      </c>
      <c r="AR133" s="35">
        <f t="shared" si="48"/>
        <v>0</v>
      </c>
      <c r="AS133" s="35">
        <f t="shared" si="48"/>
        <v>0</v>
      </c>
      <c r="AT133" s="35">
        <f t="shared" si="48"/>
        <v>0</v>
      </c>
      <c r="AU133" s="35">
        <f t="shared" si="48"/>
        <v>0</v>
      </c>
      <c r="AV133" s="35">
        <f t="shared" si="48"/>
        <v>0</v>
      </c>
      <c r="AW133" s="35">
        <f t="shared" si="48"/>
        <v>0</v>
      </c>
      <c r="AX133" s="35">
        <f t="shared" si="48"/>
        <v>0</v>
      </c>
      <c r="AY133" s="35">
        <f t="shared" si="48"/>
        <v>0</v>
      </c>
      <c r="AZ133" s="35">
        <f t="shared" si="48"/>
        <v>0</v>
      </c>
      <c r="BA133" s="35">
        <f t="shared" si="48"/>
        <v>71</v>
      </c>
      <c r="BB133" s="35">
        <f t="shared" si="48"/>
        <v>0</v>
      </c>
      <c r="BC133" s="35">
        <f t="shared" si="48"/>
        <v>0</v>
      </c>
      <c r="BD133" s="35">
        <f t="shared" si="48"/>
        <v>0</v>
      </c>
      <c r="BE133" s="35">
        <f t="shared" si="48"/>
        <v>0</v>
      </c>
      <c r="BF133" s="35">
        <f t="shared" si="48"/>
        <v>0</v>
      </c>
      <c r="BG133" s="35">
        <f t="shared" si="48"/>
        <v>0</v>
      </c>
      <c r="BH133" s="35">
        <f t="shared" si="48"/>
        <v>0</v>
      </c>
      <c r="BI133" s="35">
        <f t="shared" si="48"/>
        <v>0</v>
      </c>
      <c r="BJ133" s="35">
        <f t="shared" si="48"/>
        <v>0</v>
      </c>
      <c r="BK133" s="35">
        <f t="shared" si="48"/>
        <v>0</v>
      </c>
      <c r="BL133" s="35">
        <f t="shared" si="48"/>
        <v>0</v>
      </c>
      <c r="BM133" s="35">
        <f t="shared" si="48"/>
        <v>0</v>
      </c>
      <c r="BN133" s="35">
        <f t="shared" si="48"/>
        <v>0</v>
      </c>
      <c r="BO133" s="35">
        <f t="shared" si="48"/>
        <v>0</v>
      </c>
      <c r="BP133" s="35">
        <f t="shared" ref="BP133" si="49">SUM(BP105)</f>
        <v>0</v>
      </c>
    </row>
    <row r="134" spans="1:68" x14ac:dyDescent="0.35">
      <c r="A134" t="s">
        <v>195</v>
      </c>
      <c r="B134" s="37">
        <f t="shared" si="35"/>
        <v>386</v>
      </c>
      <c r="C134" s="35">
        <f>SUM(C90)</f>
        <v>386</v>
      </c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</row>
    <row r="135" spans="1:68" x14ac:dyDescent="0.35">
      <c r="A135" t="s">
        <v>171</v>
      </c>
      <c r="B135" s="37">
        <f t="shared" si="35"/>
        <v>2415</v>
      </c>
      <c r="C135" s="35">
        <f t="shared" ref="C135:BN135" si="50">SUM(C89,C44,C34,C26,C11)</f>
        <v>135</v>
      </c>
      <c r="D135" s="35">
        <f t="shared" si="50"/>
        <v>0</v>
      </c>
      <c r="E135" s="35">
        <f t="shared" si="50"/>
        <v>0</v>
      </c>
      <c r="F135" s="35">
        <f t="shared" si="50"/>
        <v>0</v>
      </c>
      <c r="G135" s="35">
        <f t="shared" si="50"/>
        <v>0</v>
      </c>
      <c r="H135" s="35">
        <f t="shared" si="50"/>
        <v>0</v>
      </c>
      <c r="I135" s="35">
        <f t="shared" si="50"/>
        <v>0</v>
      </c>
      <c r="J135" s="35">
        <f t="shared" si="50"/>
        <v>0</v>
      </c>
      <c r="K135" s="35">
        <f t="shared" si="50"/>
        <v>0</v>
      </c>
      <c r="L135" s="35">
        <f t="shared" si="50"/>
        <v>0</v>
      </c>
      <c r="M135" s="35">
        <f t="shared" si="50"/>
        <v>0</v>
      </c>
      <c r="N135" s="35">
        <f t="shared" si="50"/>
        <v>0</v>
      </c>
      <c r="O135" s="35">
        <f t="shared" si="50"/>
        <v>0</v>
      </c>
      <c r="P135" s="35">
        <f t="shared" si="50"/>
        <v>0</v>
      </c>
      <c r="Q135" s="35">
        <f t="shared" si="50"/>
        <v>0</v>
      </c>
      <c r="R135" s="35">
        <f t="shared" si="50"/>
        <v>0</v>
      </c>
      <c r="S135" s="35">
        <f t="shared" si="50"/>
        <v>122</v>
      </c>
      <c r="T135" s="35">
        <f t="shared" si="50"/>
        <v>89</v>
      </c>
      <c r="U135" s="35">
        <f t="shared" si="50"/>
        <v>78</v>
      </c>
      <c r="V135" s="35">
        <f t="shared" si="50"/>
        <v>98</v>
      </c>
      <c r="W135" s="35">
        <f t="shared" si="50"/>
        <v>453</v>
      </c>
      <c r="X135" s="35">
        <f t="shared" si="50"/>
        <v>207</v>
      </c>
      <c r="Y135" s="35">
        <f t="shared" si="50"/>
        <v>252</v>
      </c>
      <c r="Z135" s="35">
        <f t="shared" si="50"/>
        <v>75</v>
      </c>
      <c r="AA135" s="35">
        <f t="shared" si="50"/>
        <v>166</v>
      </c>
      <c r="AB135" s="35">
        <f t="shared" si="50"/>
        <v>0</v>
      </c>
      <c r="AC135" s="35">
        <f t="shared" si="50"/>
        <v>0</v>
      </c>
      <c r="AD135" s="35">
        <f t="shared" si="50"/>
        <v>740</v>
      </c>
      <c r="AE135" s="35">
        <f t="shared" si="50"/>
        <v>0</v>
      </c>
      <c r="AF135" s="35">
        <f t="shared" si="50"/>
        <v>0</v>
      </c>
      <c r="AG135" s="35">
        <f t="shared" si="50"/>
        <v>0</v>
      </c>
      <c r="AH135" s="35">
        <f t="shared" si="50"/>
        <v>0</v>
      </c>
      <c r="AI135" s="35">
        <f t="shared" si="50"/>
        <v>0</v>
      </c>
      <c r="AJ135" s="35">
        <f t="shared" si="50"/>
        <v>0</v>
      </c>
      <c r="AK135" s="35">
        <f t="shared" si="50"/>
        <v>0</v>
      </c>
      <c r="AL135" s="35">
        <f t="shared" si="50"/>
        <v>0</v>
      </c>
      <c r="AM135" s="35">
        <f t="shared" si="50"/>
        <v>0</v>
      </c>
      <c r="AN135" s="35">
        <f t="shared" si="50"/>
        <v>0</v>
      </c>
      <c r="AO135" s="35">
        <f t="shared" si="50"/>
        <v>0</v>
      </c>
      <c r="AP135" s="35">
        <f t="shared" si="50"/>
        <v>0</v>
      </c>
      <c r="AQ135" s="35">
        <f t="shared" si="50"/>
        <v>0</v>
      </c>
      <c r="AR135" s="35">
        <f t="shared" si="50"/>
        <v>0</v>
      </c>
      <c r="AS135" s="35">
        <f t="shared" si="50"/>
        <v>0</v>
      </c>
      <c r="AT135" s="35">
        <f t="shared" si="50"/>
        <v>0</v>
      </c>
      <c r="AU135" s="35">
        <f t="shared" si="50"/>
        <v>0</v>
      </c>
      <c r="AV135" s="35">
        <f t="shared" si="50"/>
        <v>0</v>
      </c>
      <c r="AW135" s="35">
        <f t="shared" si="50"/>
        <v>0</v>
      </c>
      <c r="AX135" s="35">
        <f t="shared" si="50"/>
        <v>0</v>
      </c>
      <c r="AY135" s="35">
        <f t="shared" si="50"/>
        <v>0</v>
      </c>
      <c r="AZ135" s="35">
        <f t="shared" si="50"/>
        <v>0</v>
      </c>
      <c r="BA135" s="35">
        <f t="shared" si="50"/>
        <v>0</v>
      </c>
      <c r="BB135" s="35">
        <f t="shared" si="50"/>
        <v>0</v>
      </c>
      <c r="BC135" s="35">
        <f t="shared" si="50"/>
        <v>0</v>
      </c>
      <c r="BD135" s="35">
        <f t="shared" si="50"/>
        <v>0</v>
      </c>
      <c r="BE135" s="35">
        <f t="shared" si="50"/>
        <v>0</v>
      </c>
      <c r="BF135" s="35">
        <f t="shared" si="50"/>
        <v>0</v>
      </c>
      <c r="BG135" s="35">
        <f t="shared" si="50"/>
        <v>0</v>
      </c>
      <c r="BH135" s="35">
        <f t="shared" si="50"/>
        <v>0</v>
      </c>
      <c r="BI135" s="35">
        <f t="shared" si="50"/>
        <v>0</v>
      </c>
      <c r="BJ135" s="35">
        <f t="shared" si="50"/>
        <v>0</v>
      </c>
      <c r="BK135" s="35">
        <f t="shared" si="50"/>
        <v>0</v>
      </c>
      <c r="BL135" s="35">
        <f t="shared" si="50"/>
        <v>0</v>
      </c>
      <c r="BM135" s="35">
        <f t="shared" si="50"/>
        <v>0</v>
      </c>
      <c r="BN135" s="35">
        <f t="shared" si="50"/>
        <v>0</v>
      </c>
      <c r="BO135" s="35">
        <f t="shared" ref="BO135:BP135" si="51">SUM(BO89,BO44,BO34,BO26,BO11)</f>
        <v>0</v>
      </c>
      <c r="BP135" s="35">
        <f t="shared" si="51"/>
        <v>0</v>
      </c>
    </row>
    <row r="136" spans="1:68" x14ac:dyDescent="0.35">
      <c r="A136" t="s">
        <v>172</v>
      </c>
      <c r="B136" s="37">
        <f t="shared" si="35"/>
        <v>3211</v>
      </c>
      <c r="C136" s="35">
        <f t="shared" ref="C136:BN136" si="52">SUM(C12)</f>
        <v>3211</v>
      </c>
      <c r="D136" s="35">
        <f t="shared" si="52"/>
        <v>0</v>
      </c>
      <c r="E136" s="35">
        <f t="shared" si="52"/>
        <v>0</v>
      </c>
      <c r="F136" s="35">
        <f t="shared" si="52"/>
        <v>0</v>
      </c>
      <c r="G136" s="35">
        <f t="shared" si="52"/>
        <v>0</v>
      </c>
      <c r="H136" s="35">
        <f t="shared" si="52"/>
        <v>0</v>
      </c>
      <c r="I136" s="35">
        <f t="shared" si="52"/>
        <v>0</v>
      </c>
      <c r="J136" s="35">
        <f t="shared" si="52"/>
        <v>0</v>
      </c>
      <c r="K136" s="35">
        <f t="shared" si="52"/>
        <v>0</v>
      </c>
      <c r="L136" s="35">
        <f t="shared" si="52"/>
        <v>0</v>
      </c>
      <c r="M136" s="35">
        <f t="shared" si="52"/>
        <v>0</v>
      </c>
      <c r="N136" s="35">
        <f t="shared" si="52"/>
        <v>0</v>
      </c>
      <c r="O136" s="35">
        <f t="shared" si="52"/>
        <v>0</v>
      </c>
      <c r="P136" s="35">
        <f t="shared" si="52"/>
        <v>0</v>
      </c>
      <c r="Q136" s="35">
        <f t="shared" si="52"/>
        <v>0</v>
      </c>
      <c r="R136" s="35">
        <f t="shared" si="52"/>
        <v>0</v>
      </c>
      <c r="S136" s="35">
        <f t="shared" si="52"/>
        <v>0</v>
      </c>
      <c r="T136" s="35">
        <f t="shared" si="52"/>
        <v>0</v>
      </c>
      <c r="U136" s="35">
        <f t="shared" si="52"/>
        <v>0</v>
      </c>
      <c r="V136" s="35">
        <f t="shared" si="52"/>
        <v>0</v>
      </c>
      <c r="W136" s="35">
        <f t="shared" si="52"/>
        <v>0</v>
      </c>
      <c r="X136" s="35">
        <f t="shared" si="52"/>
        <v>0</v>
      </c>
      <c r="Y136" s="35">
        <f t="shared" si="52"/>
        <v>0</v>
      </c>
      <c r="Z136" s="35">
        <f t="shared" si="52"/>
        <v>0</v>
      </c>
      <c r="AA136" s="35">
        <f t="shared" si="52"/>
        <v>0</v>
      </c>
      <c r="AB136" s="35">
        <f t="shared" si="52"/>
        <v>0</v>
      </c>
      <c r="AC136" s="35">
        <f t="shared" si="52"/>
        <v>0</v>
      </c>
      <c r="AD136" s="35">
        <f t="shared" si="52"/>
        <v>0</v>
      </c>
      <c r="AE136" s="35">
        <f t="shared" si="52"/>
        <v>0</v>
      </c>
      <c r="AF136" s="35">
        <f t="shared" si="52"/>
        <v>0</v>
      </c>
      <c r="AG136" s="35">
        <f t="shared" si="52"/>
        <v>0</v>
      </c>
      <c r="AH136" s="35">
        <f t="shared" si="52"/>
        <v>0</v>
      </c>
      <c r="AI136" s="35">
        <f t="shared" si="52"/>
        <v>0</v>
      </c>
      <c r="AJ136" s="35">
        <f t="shared" si="52"/>
        <v>0</v>
      </c>
      <c r="AK136" s="35">
        <f t="shared" si="52"/>
        <v>0</v>
      </c>
      <c r="AL136" s="35">
        <f t="shared" si="52"/>
        <v>0</v>
      </c>
      <c r="AM136" s="35">
        <f t="shared" si="52"/>
        <v>0</v>
      </c>
      <c r="AN136" s="35">
        <f t="shared" si="52"/>
        <v>0</v>
      </c>
      <c r="AO136" s="35">
        <f t="shared" si="52"/>
        <v>0</v>
      </c>
      <c r="AP136" s="35">
        <f t="shared" si="52"/>
        <v>0</v>
      </c>
      <c r="AQ136" s="35">
        <f t="shared" si="52"/>
        <v>0</v>
      </c>
      <c r="AR136" s="35">
        <f t="shared" si="52"/>
        <v>0</v>
      </c>
      <c r="AS136" s="35">
        <f t="shared" si="52"/>
        <v>0</v>
      </c>
      <c r="AT136" s="35">
        <f t="shared" si="52"/>
        <v>0</v>
      </c>
      <c r="AU136" s="35">
        <f t="shared" si="52"/>
        <v>0</v>
      </c>
      <c r="AV136" s="35">
        <f t="shared" si="52"/>
        <v>0</v>
      </c>
      <c r="AW136" s="35">
        <f t="shared" si="52"/>
        <v>0</v>
      </c>
      <c r="AX136" s="35">
        <f t="shared" si="52"/>
        <v>0</v>
      </c>
      <c r="AY136" s="35">
        <f t="shared" si="52"/>
        <v>0</v>
      </c>
      <c r="AZ136" s="35">
        <f t="shared" si="52"/>
        <v>0</v>
      </c>
      <c r="BA136" s="35">
        <f t="shared" si="52"/>
        <v>0</v>
      </c>
      <c r="BB136" s="35">
        <f t="shared" si="52"/>
        <v>0</v>
      </c>
      <c r="BC136" s="35">
        <f t="shared" si="52"/>
        <v>0</v>
      </c>
      <c r="BD136" s="35">
        <f t="shared" si="52"/>
        <v>0</v>
      </c>
      <c r="BE136" s="35">
        <f t="shared" si="52"/>
        <v>0</v>
      </c>
      <c r="BF136" s="35">
        <f t="shared" si="52"/>
        <v>0</v>
      </c>
      <c r="BG136" s="35">
        <f t="shared" si="52"/>
        <v>0</v>
      </c>
      <c r="BH136" s="35">
        <f t="shared" si="52"/>
        <v>0</v>
      </c>
      <c r="BI136" s="35">
        <f t="shared" si="52"/>
        <v>0</v>
      </c>
      <c r="BJ136" s="35">
        <f t="shared" si="52"/>
        <v>0</v>
      </c>
      <c r="BK136" s="35">
        <f t="shared" si="52"/>
        <v>0</v>
      </c>
      <c r="BL136" s="35">
        <f t="shared" si="52"/>
        <v>0</v>
      </c>
      <c r="BM136" s="35">
        <f t="shared" si="52"/>
        <v>0</v>
      </c>
      <c r="BN136" s="35">
        <f t="shared" si="52"/>
        <v>0</v>
      </c>
      <c r="BO136" s="35">
        <f t="shared" ref="BO136:BP136" si="53">SUM(BO12)</f>
        <v>0</v>
      </c>
      <c r="BP136" s="35">
        <f t="shared" si="53"/>
        <v>0</v>
      </c>
    </row>
    <row r="137" spans="1:68" x14ac:dyDescent="0.35">
      <c r="A137" t="s">
        <v>173</v>
      </c>
      <c r="B137" s="37">
        <f t="shared" si="35"/>
        <v>3624</v>
      </c>
      <c r="C137" s="35">
        <f t="shared" ref="C137:BN137" si="54">SUM(C120,C91,C77,C61,C45,C35,C13)</f>
        <v>2696</v>
      </c>
      <c r="D137" s="35">
        <f t="shared" si="54"/>
        <v>0</v>
      </c>
      <c r="E137" s="35">
        <f t="shared" si="54"/>
        <v>0</v>
      </c>
      <c r="F137" s="35">
        <f t="shared" si="54"/>
        <v>0</v>
      </c>
      <c r="G137" s="35">
        <f t="shared" si="54"/>
        <v>0</v>
      </c>
      <c r="H137" s="35">
        <f t="shared" si="54"/>
        <v>0</v>
      </c>
      <c r="I137" s="35">
        <f t="shared" si="54"/>
        <v>0</v>
      </c>
      <c r="J137" s="35">
        <f t="shared" si="54"/>
        <v>0</v>
      </c>
      <c r="K137" s="35">
        <f t="shared" si="54"/>
        <v>0</v>
      </c>
      <c r="L137" s="35">
        <f t="shared" si="54"/>
        <v>0</v>
      </c>
      <c r="M137" s="35">
        <f t="shared" si="54"/>
        <v>73</v>
      </c>
      <c r="N137" s="35">
        <f t="shared" si="54"/>
        <v>0</v>
      </c>
      <c r="O137" s="35">
        <f t="shared" si="54"/>
        <v>12</v>
      </c>
      <c r="P137" s="35">
        <f t="shared" si="54"/>
        <v>0</v>
      </c>
      <c r="Q137" s="35">
        <f t="shared" si="54"/>
        <v>0</v>
      </c>
      <c r="R137" s="35">
        <f t="shared" si="54"/>
        <v>0</v>
      </c>
      <c r="S137" s="35">
        <f t="shared" si="54"/>
        <v>0</v>
      </c>
      <c r="T137" s="35">
        <f t="shared" si="54"/>
        <v>0</v>
      </c>
      <c r="U137" s="35">
        <f t="shared" si="54"/>
        <v>0</v>
      </c>
      <c r="V137" s="35">
        <f t="shared" si="54"/>
        <v>0</v>
      </c>
      <c r="W137" s="35">
        <f t="shared" si="54"/>
        <v>0</v>
      </c>
      <c r="X137" s="35">
        <f t="shared" si="54"/>
        <v>0</v>
      </c>
      <c r="Y137" s="35">
        <f t="shared" si="54"/>
        <v>0</v>
      </c>
      <c r="Z137" s="35">
        <f t="shared" si="54"/>
        <v>0</v>
      </c>
      <c r="AA137" s="35">
        <f t="shared" si="54"/>
        <v>0</v>
      </c>
      <c r="AB137" s="35">
        <f t="shared" si="54"/>
        <v>0</v>
      </c>
      <c r="AC137" s="35">
        <f t="shared" si="54"/>
        <v>35</v>
      </c>
      <c r="AD137" s="35">
        <f t="shared" si="54"/>
        <v>0</v>
      </c>
      <c r="AE137" s="35">
        <f t="shared" si="54"/>
        <v>206</v>
      </c>
      <c r="AF137" s="35">
        <f t="shared" si="54"/>
        <v>602</v>
      </c>
      <c r="AG137" s="35">
        <f t="shared" si="54"/>
        <v>0</v>
      </c>
      <c r="AH137" s="35">
        <f t="shared" si="54"/>
        <v>0</v>
      </c>
      <c r="AI137" s="35">
        <f t="shared" si="54"/>
        <v>0</v>
      </c>
      <c r="AJ137" s="35">
        <f t="shared" si="54"/>
        <v>0</v>
      </c>
      <c r="AK137" s="35">
        <f t="shared" si="54"/>
        <v>0</v>
      </c>
      <c r="AL137" s="35">
        <f t="shared" si="54"/>
        <v>0</v>
      </c>
      <c r="AM137" s="35">
        <f t="shared" si="54"/>
        <v>0</v>
      </c>
      <c r="AN137" s="35">
        <f t="shared" si="54"/>
        <v>0</v>
      </c>
      <c r="AO137" s="35">
        <f t="shared" si="54"/>
        <v>0</v>
      </c>
      <c r="AP137" s="35">
        <f t="shared" si="54"/>
        <v>0</v>
      </c>
      <c r="AQ137" s="35">
        <f t="shared" si="54"/>
        <v>0</v>
      </c>
      <c r="AR137" s="35">
        <f t="shared" si="54"/>
        <v>0</v>
      </c>
      <c r="AS137" s="35">
        <f t="shared" si="54"/>
        <v>0</v>
      </c>
      <c r="AT137" s="35">
        <f t="shared" si="54"/>
        <v>0</v>
      </c>
      <c r="AU137" s="35">
        <f t="shared" si="54"/>
        <v>0</v>
      </c>
      <c r="AV137" s="35">
        <f t="shared" si="54"/>
        <v>0</v>
      </c>
      <c r="AW137" s="35">
        <f t="shared" si="54"/>
        <v>0</v>
      </c>
      <c r="AX137" s="35">
        <f t="shared" si="54"/>
        <v>0</v>
      </c>
      <c r="AY137" s="35">
        <f t="shared" si="54"/>
        <v>0</v>
      </c>
      <c r="AZ137" s="35">
        <f t="shared" si="54"/>
        <v>0</v>
      </c>
      <c r="BA137" s="35">
        <f t="shared" si="54"/>
        <v>0</v>
      </c>
      <c r="BB137" s="35">
        <f t="shared" si="54"/>
        <v>0</v>
      </c>
      <c r="BC137" s="35">
        <f t="shared" si="54"/>
        <v>0</v>
      </c>
      <c r="BD137" s="35">
        <f t="shared" si="54"/>
        <v>0</v>
      </c>
      <c r="BE137" s="35">
        <f t="shared" si="54"/>
        <v>0</v>
      </c>
      <c r="BF137" s="35">
        <f t="shared" si="54"/>
        <v>0</v>
      </c>
      <c r="BG137" s="35">
        <f t="shared" si="54"/>
        <v>0</v>
      </c>
      <c r="BH137" s="35">
        <f t="shared" si="54"/>
        <v>0</v>
      </c>
      <c r="BI137" s="35">
        <f t="shared" si="54"/>
        <v>0</v>
      </c>
      <c r="BJ137" s="35">
        <f t="shared" si="54"/>
        <v>0</v>
      </c>
      <c r="BK137" s="35">
        <f t="shared" si="54"/>
        <v>0</v>
      </c>
      <c r="BL137" s="35">
        <f t="shared" si="54"/>
        <v>0</v>
      </c>
      <c r="BM137" s="35">
        <f t="shared" si="54"/>
        <v>0</v>
      </c>
      <c r="BN137" s="35">
        <f t="shared" si="54"/>
        <v>0</v>
      </c>
      <c r="BO137" s="35">
        <f t="shared" ref="BO137:BP137" si="55">SUM(BO120,BO91,BO77,BO61,BO45,BO35,BO13)</f>
        <v>0</v>
      </c>
      <c r="BP137" s="35">
        <f t="shared" si="55"/>
        <v>0</v>
      </c>
    </row>
    <row r="138" spans="1:68" x14ac:dyDescent="0.35">
      <c r="A138" t="s">
        <v>174</v>
      </c>
      <c r="B138" s="37">
        <f t="shared" si="35"/>
        <v>2217</v>
      </c>
      <c r="C138" s="35">
        <f t="shared" ref="C138:BN138" si="56">SUM(C92,C78,C62,C46,C14)</f>
        <v>124</v>
      </c>
      <c r="D138" s="35">
        <f t="shared" si="56"/>
        <v>0</v>
      </c>
      <c r="E138" s="35">
        <f t="shared" si="56"/>
        <v>0</v>
      </c>
      <c r="F138" s="35">
        <f t="shared" si="56"/>
        <v>0</v>
      </c>
      <c r="G138" s="35">
        <f t="shared" si="56"/>
        <v>0</v>
      </c>
      <c r="H138" s="35">
        <f t="shared" si="56"/>
        <v>0</v>
      </c>
      <c r="I138" s="35">
        <f t="shared" si="56"/>
        <v>0</v>
      </c>
      <c r="J138" s="35">
        <f t="shared" si="56"/>
        <v>0</v>
      </c>
      <c r="K138" s="35">
        <f t="shared" si="56"/>
        <v>794</v>
      </c>
      <c r="L138" s="35">
        <f t="shared" si="56"/>
        <v>487</v>
      </c>
      <c r="M138" s="35">
        <f t="shared" si="56"/>
        <v>144</v>
      </c>
      <c r="N138" s="35">
        <f t="shared" si="56"/>
        <v>145</v>
      </c>
      <c r="O138" s="35">
        <f t="shared" si="56"/>
        <v>0</v>
      </c>
      <c r="P138" s="35">
        <f t="shared" si="56"/>
        <v>40</v>
      </c>
      <c r="Q138" s="35">
        <f t="shared" si="56"/>
        <v>113</v>
      </c>
      <c r="R138" s="35">
        <f t="shared" si="56"/>
        <v>50</v>
      </c>
      <c r="S138" s="35">
        <f t="shared" si="56"/>
        <v>205</v>
      </c>
      <c r="T138" s="35">
        <f t="shared" si="56"/>
        <v>0</v>
      </c>
      <c r="U138" s="35">
        <f t="shared" si="56"/>
        <v>0</v>
      </c>
      <c r="V138" s="35">
        <f t="shared" si="56"/>
        <v>0</v>
      </c>
      <c r="W138" s="35">
        <f t="shared" si="56"/>
        <v>0</v>
      </c>
      <c r="X138" s="35">
        <f t="shared" si="56"/>
        <v>0</v>
      </c>
      <c r="Y138" s="35">
        <f t="shared" si="56"/>
        <v>0</v>
      </c>
      <c r="Z138" s="35">
        <f t="shared" si="56"/>
        <v>115</v>
      </c>
      <c r="AA138" s="35">
        <f t="shared" si="56"/>
        <v>0</v>
      </c>
      <c r="AB138" s="35">
        <f t="shared" si="56"/>
        <v>0</v>
      </c>
      <c r="AC138" s="35">
        <f t="shared" si="56"/>
        <v>0</v>
      </c>
      <c r="AD138" s="35">
        <f t="shared" si="56"/>
        <v>0</v>
      </c>
      <c r="AE138" s="35">
        <f t="shared" si="56"/>
        <v>0</v>
      </c>
      <c r="AF138" s="35">
        <f t="shared" si="56"/>
        <v>0</v>
      </c>
      <c r="AG138" s="35">
        <f t="shared" si="56"/>
        <v>0</v>
      </c>
      <c r="AH138" s="35">
        <f t="shared" si="56"/>
        <v>0</v>
      </c>
      <c r="AI138" s="35">
        <f t="shared" si="56"/>
        <v>0</v>
      </c>
      <c r="AJ138" s="35">
        <f t="shared" si="56"/>
        <v>0</v>
      </c>
      <c r="AK138" s="35">
        <f t="shared" si="56"/>
        <v>0</v>
      </c>
      <c r="AL138" s="35">
        <f t="shared" si="56"/>
        <v>0</v>
      </c>
      <c r="AM138" s="35">
        <f t="shared" si="56"/>
        <v>0</v>
      </c>
      <c r="AN138" s="35">
        <f t="shared" si="56"/>
        <v>0</v>
      </c>
      <c r="AO138" s="35">
        <f t="shared" si="56"/>
        <v>0</v>
      </c>
      <c r="AP138" s="35">
        <f t="shared" si="56"/>
        <v>0</v>
      </c>
      <c r="AQ138" s="35">
        <f t="shared" si="56"/>
        <v>0</v>
      </c>
      <c r="AR138" s="35">
        <f t="shared" si="56"/>
        <v>0</v>
      </c>
      <c r="AS138" s="35">
        <f t="shared" si="56"/>
        <v>0</v>
      </c>
      <c r="AT138" s="35">
        <f t="shared" si="56"/>
        <v>0</v>
      </c>
      <c r="AU138" s="35">
        <f t="shared" si="56"/>
        <v>0</v>
      </c>
      <c r="AV138" s="35">
        <f t="shared" si="56"/>
        <v>0</v>
      </c>
      <c r="AW138" s="35">
        <f t="shared" si="56"/>
        <v>0</v>
      </c>
      <c r="AX138" s="35">
        <f t="shared" si="56"/>
        <v>0</v>
      </c>
      <c r="AY138" s="35">
        <f t="shared" si="56"/>
        <v>0</v>
      </c>
      <c r="AZ138" s="35">
        <f t="shared" si="56"/>
        <v>0</v>
      </c>
      <c r="BA138" s="35">
        <f t="shared" si="56"/>
        <v>0</v>
      </c>
      <c r="BB138" s="35">
        <f t="shared" si="56"/>
        <v>0</v>
      </c>
      <c r="BC138" s="35">
        <f t="shared" si="56"/>
        <v>0</v>
      </c>
      <c r="BD138" s="35">
        <f t="shared" si="56"/>
        <v>0</v>
      </c>
      <c r="BE138" s="35">
        <f t="shared" si="56"/>
        <v>0</v>
      </c>
      <c r="BF138" s="35">
        <f t="shared" si="56"/>
        <v>0</v>
      </c>
      <c r="BG138" s="35">
        <f t="shared" si="56"/>
        <v>0</v>
      </c>
      <c r="BH138" s="35">
        <f t="shared" si="56"/>
        <v>0</v>
      </c>
      <c r="BI138" s="35">
        <f t="shared" si="56"/>
        <v>0</v>
      </c>
      <c r="BJ138" s="35">
        <f t="shared" si="56"/>
        <v>0</v>
      </c>
      <c r="BK138" s="35">
        <f t="shared" si="56"/>
        <v>0</v>
      </c>
      <c r="BL138" s="35">
        <f t="shared" si="56"/>
        <v>0</v>
      </c>
      <c r="BM138" s="35">
        <f t="shared" si="56"/>
        <v>0</v>
      </c>
      <c r="BN138" s="35">
        <f t="shared" si="56"/>
        <v>0</v>
      </c>
      <c r="BO138" s="35">
        <f t="shared" ref="BO138:BP138" si="57">SUM(BO92,BO78,BO62,BO46,BO14)</f>
        <v>0</v>
      </c>
      <c r="BP138" s="35">
        <f t="shared" si="57"/>
        <v>0</v>
      </c>
    </row>
    <row r="139" spans="1:68" x14ac:dyDescent="0.35">
      <c r="A139" t="s">
        <v>175</v>
      </c>
      <c r="B139" s="37">
        <f t="shared" si="35"/>
        <v>475694</v>
      </c>
      <c r="C139" s="35">
        <f t="shared" ref="C139:BN139" si="58">SUM(C106,C93,C70,C36,C27,C15,C47)</f>
        <v>46020</v>
      </c>
      <c r="D139" s="35">
        <f t="shared" si="58"/>
        <v>0</v>
      </c>
      <c r="E139" s="35">
        <f t="shared" si="58"/>
        <v>0</v>
      </c>
      <c r="F139" s="35">
        <f t="shared" si="58"/>
        <v>0</v>
      </c>
      <c r="G139" s="35">
        <f t="shared" si="58"/>
        <v>0</v>
      </c>
      <c r="H139" s="35">
        <f t="shared" si="58"/>
        <v>0</v>
      </c>
      <c r="I139" s="35">
        <f t="shared" si="58"/>
        <v>0</v>
      </c>
      <c r="J139" s="35">
        <f t="shared" si="58"/>
        <v>143</v>
      </c>
      <c r="K139" s="35">
        <f t="shared" si="58"/>
        <v>63</v>
      </c>
      <c r="L139" s="35">
        <f t="shared" si="58"/>
        <v>0</v>
      </c>
      <c r="M139" s="35">
        <f t="shared" si="58"/>
        <v>829</v>
      </c>
      <c r="N139" s="35">
        <f t="shared" si="58"/>
        <v>651</v>
      </c>
      <c r="O139" s="35">
        <f t="shared" si="58"/>
        <v>27483</v>
      </c>
      <c r="P139" s="35">
        <f t="shared" si="58"/>
        <v>45871</v>
      </c>
      <c r="Q139" s="35">
        <f t="shared" si="58"/>
        <v>97392</v>
      </c>
      <c r="R139" s="35">
        <f t="shared" si="58"/>
        <v>28368</v>
      </c>
      <c r="S139" s="35">
        <f t="shared" si="58"/>
        <v>15413</v>
      </c>
      <c r="T139" s="35">
        <f t="shared" si="58"/>
        <v>28810</v>
      </c>
      <c r="U139" s="35">
        <f t="shared" si="58"/>
        <v>25276</v>
      </c>
      <c r="V139" s="35">
        <f t="shared" si="58"/>
        <v>18733</v>
      </c>
      <c r="W139" s="35">
        <f t="shared" si="58"/>
        <v>16932</v>
      </c>
      <c r="X139" s="35">
        <f t="shared" si="58"/>
        <v>5077</v>
      </c>
      <c r="Y139" s="35">
        <f t="shared" si="58"/>
        <v>5736</v>
      </c>
      <c r="Z139" s="35">
        <f t="shared" si="58"/>
        <v>15354</v>
      </c>
      <c r="AA139" s="35">
        <f t="shared" si="58"/>
        <v>22760</v>
      </c>
      <c r="AB139" s="35">
        <f t="shared" si="58"/>
        <v>26427</v>
      </c>
      <c r="AC139" s="35">
        <f t="shared" si="58"/>
        <v>17429</v>
      </c>
      <c r="AD139" s="35">
        <f t="shared" si="58"/>
        <v>30927</v>
      </c>
      <c r="AE139" s="35">
        <f t="shared" si="58"/>
        <v>0</v>
      </c>
      <c r="AF139" s="35">
        <f t="shared" si="58"/>
        <v>0</v>
      </c>
      <c r="AG139" s="35">
        <f t="shared" si="58"/>
        <v>0</v>
      </c>
      <c r="AH139" s="35">
        <f t="shared" si="58"/>
        <v>0</v>
      </c>
      <c r="AI139" s="35">
        <f t="shared" si="58"/>
        <v>0</v>
      </c>
      <c r="AJ139" s="35">
        <f t="shared" si="58"/>
        <v>0</v>
      </c>
      <c r="AK139" s="35">
        <f t="shared" si="58"/>
        <v>0</v>
      </c>
      <c r="AL139" s="35">
        <f t="shared" si="58"/>
        <v>0</v>
      </c>
      <c r="AM139" s="35">
        <f t="shared" si="58"/>
        <v>0</v>
      </c>
      <c r="AN139" s="35">
        <f t="shared" si="58"/>
        <v>0</v>
      </c>
      <c r="AO139" s="35">
        <f t="shared" si="58"/>
        <v>0</v>
      </c>
      <c r="AP139" s="35">
        <f t="shared" si="58"/>
        <v>0</v>
      </c>
      <c r="AQ139" s="35">
        <f t="shared" si="58"/>
        <v>0</v>
      </c>
      <c r="AR139" s="35">
        <f t="shared" si="58"/>
        <v>0</v>
      </c>
      <c r="AS139" s="35">
        <f t="shared" si="58"/>
        <v>0</v>
      </c>
      <c r="AT139" s="35">
        <f t="shared" si="58"/>
        <v>0</v>
      </c>
      <c r="AU139" s="35">
        <f t="shared" si="58"/>
        <v>0</v>
      </c>
      <c r="AV139" s="35">
        <f t="shared" si="58"/>
        <v>0</v>
      </c>
      <c r="AW139" s="35">
        <f t="shared" si="58"/>
        <v>0</v>
      </c>
      <c r="AX139" s="35">
        <f t="shared" si="58"/>
        <v>0</v>
      </c>
      <c r="AY139" s="35">
        <f t="shared" si="58"/>
        <v>0</v>
      </c>
      <c r="AZ139" s="35">
        <f t="shared" si="58"/>
        <v>0</v>
      </c>
      <c r="BA139" s="35">
        <f t="shared" si="58"/>
        <v>0</v>
      </c>
      <c r="BB139" s="35">
        <f t="shared" si="58"/>
        <v>0</v>
      </c>
      <c r="BC139" s="35">
        <f t="shared" si="58"/>
        <v>0</v>
      </c>
      <c r="BD139" s="35">
        <f t="shared" si="58"/>
        <v>0</v>
      </c>
      <c r="BE139" s="35">
        <f t="shared" si="58"/>
        <v>0</v>
      </c>
      <c r="BF139" s="35">
        <f t="shared" si="58"/>
        <v>0</v>
      </c>
      <c r="BG139" s="35">
        <f t="shared" si="58"/>
        <v>0</v>
      </c>
      <c r="BH139" s="35">
        <f t="shared" si="58"/>
        <v>0</v>
      </c>
      <c r="BI139" s="35">
        <f t="shared" si="58"/>
        <v>0</v>
      </c>
      <c r="BJ139" s="35">
        <f t="shared" si="58"/>
        <v>0</v>
      </c>
      <c r="BK139" s="35">
        <f t="shared" si="58"/>
        <v>0</v>
      </c>
      <c r="BL139" s="35">
        <f t="shared" si="58"/>
        <v>0</v>
      </c>
      <c r="BM139" s="35">
        <f t="shared" si="58"/>
        <v>0</v>
      </c>
      <c r="BN139" s="35">
        <f t="shared" si="58"/>
        <v>0</v>
      </c>
      <c r="BO139" s="35">
        <f t="shared" ref="BO139:BP139" si="59">SUM(BO106,BO93,BO70,BO36,BO27,BO15,BO47)</f>
        <v>0</v>
      </c>
      <c r="BP139" s="35">
        <f t="shared" si="59"/>
        <v>0</v>
      </c>
    </row>
    <row r="140" spans="1:68" x14ac:dyDescent="0.35">
      <c r="A140" t="s">
        <v>200</v>
      </c>
      <c r="B140" s="37">
        <f t="shared" si="35"/>
        <v>849</v>
      </c>
      <c r="C140" s="35">
        <f t="shared" ref="C140:BN140" si="60">SUM(C121,C108,C114)</f>
        <v>635</v>
      </c>
      <c r="D140" s="35">
        <f t="shared" si="60"/>
        <v>0</v>
      </c>
      <c r="E140" s="35">
        <f t="shared" si="60"/>
        <v>0</v>
      </c>
      <c r="F140" s="35">
        <f t="shared" si="60"/>
        <v>0</v>
      </c>
      <c r="G140" s="35">
        <f t="shared" si="60"/>
        <v>0</v>
      </c>
      <c r="H140" s="35">
        <f t="shared" si="60"/>
        <v>0</v>
      </c>
      <c r="I140" s="35">
        <f t="shared" si="60"/>
        <v>0</v>
      </c>
      <c r="J140" s="35">
        <f t="shared" si="60"/>
        <v>0</v>
      </c>
      <c r="K140" s="35">
        <f t="shared" si="60"/>
        <v>0</v>
      </c>
      <c r="L140" s="35">
        <f t="shared" si="60"/>
        <v>0</v>
      </c>
      <c r="M140" s="35">
        <f t="shared" si="60"/>
        <v>0</v>
      </c>
      <c r="N140" s="35">
        <f t="shared" si="60"/>
        <v>0</v>
      </c>
      <c r="O140" s="35">
        <f t="shared" si="60"/>
        <v>0</v>
      </c>
      <c r="P140" s="35">
        <f t="shared" si="60"/>
        <v>0</v>
      </c>
      <c r="Q140" s="35">
        <f t="shared" si="60"/>
        <v>0</v>
      </c>
      <c r="R140" s="35">
        <f t="shared" si="60"/>
        <v>0</v>
      </c>
      <c r="S140" s="35">
        <f t="shared" si="60"/>
        <v>0</v>
      </c>
      <c r="T140" s="35">
        <f t="shared" si="60"/>
        <v>0</v>
      </c>
      <c r="U140" s="35">
        <f t="shared" si="60"/>
        <v>0</v>
      </c>
      <c r="V140" s="35">
        <f t="shared" si="60"/>
        <v>0</v>
      </c>
      <c r="W140" s="35">
        <f t="shared" si="60"/>
        <v>0</v>
      </c>
      <c r="X140" s="35">
        <f t="shared" si="60"/>
        <v>0</v>
      </c>
      <c r="Y140" s="35">
        <f t="shared" si="60"/>
        <v>0</v>
      </c>
      <c r="Z140" s="35">
        <f t="shared" si="60"/>
        <v>0</v>
      </c>
      <c r="AA140" s="35">
        <f t="shared" si="60"/>
        <v>0</v>
      </c>
      <c r="AB140" s="35">
        <f t="shared" si="60"/>
        <v>0</v>
      </c>
      <c r="AC140" s="35">
        <f t="shared" si="60"/>
        <v>0</v>
      </c>
      <c r="AD140" s="35">
        <f t="shared" si="60"/>
        <v>0</v>
      </c>
      <c r="AE140" s="35">
        <f t="shared" si="60"/>
        <v>0</v>
      </c>
      <c r="AF140" s="35">
        <f t="shared" si="60"/>
        <v>0</v>
      </c>
      <c r="AG140" s="35">
        <f t="shared" si="60"/>
        <v>0</v>
      </c>
      <c r="AH140" s="35">
        <f t="shared" si="60"/>
        <v>0</v>
      </c>
      <c r="AI140" s="35">
        <f t="shared" si="60"/>
        <v>0</v>
      </c>
      <c r="AJ140" s="35">
        <f t="shared" si="60"/>
        <v>0</v>
      </c>
      <c r="AK140" s="35">
        <f t="shared" si="60"/>
        <v>0</v>
      </c>
      <c r="AL140" s="35">
        <f t="shared" si="60"/>
        <v>0</v>
      </c>
      <c r="AM140" s="35">
        <f t="shared" si="60"/>
        <v>0</v>
      </c>
      <c r="AN140" s="35">
        <f t="shared" si="60"/>
        <v>0</v>
      </c>
      <c r="AO140" s="35">
        <f t="shared" si="60"/>
        <v>0</v>
      </c>
      <c r="AP140" s="35">
        <f t="shared" si="60"/>
        <v>0</v>
      </c>
      <c r="AQ140" s="35">
        <f t="shared" si="60"/>
        <v>0</v>
      </c>
      <c r="AR140" s="35">
        <f t="shared" si="60"/>
        <v>214</v>
      </c>
      <c r="AS140" s="35">
        <f t="shared" si="60"/>
        <v>0</v>
      </c>
      <c r="AT140" s="35">
        <f t="shared" si="60"/>
        <v>0</v>
      </c>
      <c r="AU140" s="35">
        <f t="shared" si="60"/>
        <v>0</v>
      </c>
      <c r="AV140" s="35">
        <f t="shared" si="60"/>
        <v>0</v>
      </c>
      <c r="AW140" s="35">
        <f t="shared" si="60"/>
        <v>0</v>
      </c>
      <c r="AX140" s="35">
        <f t="shared" si="60"/>
        <v>0</v>
      </c>
      <c r="AY140" s="35">
        <f t="shared" si="60"/>
        <v>0</v>
      </c>
      <c r="AZ140" s="35">
        <f t="shared" si="60"/>
        <v>0</v>
      </c>
      <c r="BA140" s="35">
        <f t="shared" si="60"/>
        <v>0</v>
      </c>
      <c r="BB140" s="35">
        <f t="shared" si="60"/>
        <v>0</v>
      </c>
      <c r="BC140" s="35">
        <f t="shared" si="60"/>
        <v>0</v>
      </c>
      <c r="BD140" s="35">
        <f t="shared" si="60"/>
        <v>0</v>
      </c>
      <c r="BE140" s="35">
        <f t="shared" si="60"/>
        <v>0</v>
      </c>
      <c r="BF140" s="35">
        <f t="shared" si="60"/>
        <v>0</v>
      </c>
      <c r="BG140" s="35">
        <f t="shared" si="60"/>
        <v>0</v>
      </c>
      <c r="BH140" s="35">
        <f t="shared" si="60"/>
        <v>0</v>
      </c>
      <c r="BI140" s="35">
        <f t="shared" si="60"/>
        <v>0</v>
      </c>
      <c r="BJ140" s="35">
        <f t="shared" si="60"/>
        <v>0</v>
      </c>
      <c r="BK140" s="35">
        <f t="shared" si="60"/>
        <v>0</v>
      </c>
      <c r="BL140" s="35">
        <f t="shared" si="60"/>
        <v>0</v>
      </c>
      <c r="BM140" s="35">
        <f t="shared" si="60"/>
        <v>0</v>
      </c>
      <c r="BN140" s="35">
        <f t="shared" si="60"/>
        <v>0</v>
      </c>
      <c r="BO140" s="35">
        <f t="shared" ref="BO140:BP140" si="61">SUM(BO121,BO108,BO114)</f>
        <v>0</v>
      </c>
      <c r="BP140" s="35">
        <f t="shared" si="61"/>
        <v>0</v>
      </c>
    </row>
    <row r="141" spans="1:68" x14ac:dyDescent="0.35">
      <c r="A141" t="s">
        <v>184</v>
      </c>
      <c r="B141" s="37">
        <f t="shared" si="35"/>
        <v>360</v>
      </c>
      <c r="C141" s="35">
        <f t="shared" ref="C141:BN141" si="62">SUM(C55,C48)</f>
        <v>300</v>
      </c>
      <c r="D141" s="35">
        <f t="shared" si="62"/>
        <v>0</v>
      </c>
      <c r="E141" s="35">
        <f t="shared" si="62"/>
        <v>0</v>
      </c>
      <c r="F141" s="35">
        <f t="shared" si="62"/>
        <v>0</v>
      </c>
      <c r="G141" s="35">
        <f t="shared" si="62"/>
        <v>0</v>
      </c>
      <c r="H141" s="35">
        <f t="shared" si="62"/>
        <v>0</v>
      </c>
      <c r="I141" s="35">
        <f t="shared" si="62"/>
        <v>0</v>
      </c>
      <c r="J141" s="35">
        <f t="shared" si="62"/>
        <v>0</v>
      </c>
      <c r="K141" s="35">
        <f t="shared" si="62"/>
        <v>0</v>
      </c>
      <c r="L141" s="35">
        <f t="shared" si="62"/>
        <v>0</v>
      </c>
      <c r="M141" s="35">
        <f t="shared" si="62"/>
        <v>0</v>
      </c>
      <c r="N141" s="35">
        <f t="shared" si="62"/>
        <v>0</v>
      </c>
      <c r="O141" s="35">
        <f t="shared" si="62"/>
        <v>0</v>
      </c>
      <c r="P141" s="35">
        <f t="shared" si="62"/>
        <v>0</v>
      </c>
      <c r="Q141" s="35">
        <f t="shared" si="62"/>
        <v>0</v>
      </c>
      <c r="R141" s="35">
        <f t="shared" si="62"/>
        <v>0</v>
      </c>
      <c r="S141" s="35">
        <f t="shared" si="62"/>
        <v>0</v>
      </c>
      <c r="T141" s="35">
        <f t="shared" si="62"/>
        <v>0</v>
      </c>
      <c r="U141" s="35">
        <f t="shared" si="62"/>
        <v>0</v>
      </c>
      <c r="V141" s="35">
        <f t="shared" si="62"/>
        <v>0</v>
      </c>
      <c r="W141" s="35">
        <f t="shared" si="62"/>
        <v>0</v>
      </c>
      <c r="X141" s="35">
        <f t="shared" si="62"/>
        <v>0</v>
      </c>
      <c r="Y141" s="35">
        <f t="shared" si="62"/>
        <v>0</v>
      </c>
      <c r="Z141" s="35">
        <f t="shared" si="62"/>
        <v>0</v>
      </c>
      <c r="AA141" s="35">
        <f t="shared" si="62"/>
        <v>0</v>
      </c>
      <c r="AB141" s="35">
        <f t="shared" si="62"/>
        <v>60</v>
      </c>
      <c r="AC141" s="35">
        <f t="shared" si="62"/>
        <v>0</v>
      </c>
      <c r="AD141" s="35">
        <f t="shared" si="62"/>
        <v>0</v>
      </c>
      <c r="AE141" s="35">
        <f t="shared" si="62"/>
        <v>0</v>
      </c>
      <c r="AF141" s="35">
        <f t="shared" si="62"/>
        <v>0</v>
      </c>
      <c r="AG141" s="35">
        <f t="shared" si="62"/>
        <v>0</v>
      </c>
      <c r="AH141" s="35">
        <f t="shared" si="62"/>
        <v>0</v>
      </c>
      <c r="AI141" s="35">
        <f t="shared" si="62"/>
        <v>0</v>
      </c>
      <c r="AJ141" s="35">
        <f t="shared" si="62"/>
        <v>0</v>
      </c>
      <c r="AK141" s="35">
        <f t="shared" si="62"/>
        <v>0</v>
      </c>
      <c r="AL141" s="35">
        <f t="shared" si="62"/>
        <v>0</v>
      </c>
      <c r="AM141" s="35">
        <f t="shared" si="62"/>
        <v>0</v>
      </c>
      <c r="AN141" s="35">
        <f t="shared" si="62"/>
        <v>0</v>
      </c>
      <c r="AO141" s="35">
        <f t="shared" si="62"/>
        <v>0</v>
      </c>
      <c r="AP141" s="35">
        <f t="shared" si="62"/>
        <v>0</v>
      </c>
      <c r="AQ141" s="35">
        <f t="shared" si="62"/>
        <v>0</v>
      </c>
      <c r="AR141" s="35">
        <f t="shared" si="62"/>
        <v>0</v>
      </c>
      <c r="AS141" s="35">
        <f t="shared" si="62"/>
        <v>0</v>
      </c>
      <c r="AT141" s="35">
        <f t="shared" si="62"/>
        <v>0</v>
      </c>
      <c r="AU141" s="35">
        <f t="shared" si="62"/>
        <v>0</v>
      </c>
      <c r="AV141" s="35">
        <f t="shared" si="62"/>
        <v>0</v>
      </c>
      <c r="AW141" s="35">
        <f t="shared" si="62"/>
        <v>0</v>
      </c>
      <c r="AX141" s="35">
        <f t="shared" si="62"/>
        <v>0</v>
      </c>
      <c r="AY141" s="35">
        <f t="shared" si="62"/>
        <v>0</v>
      </c>
      <c r="AZ141" s="35">
        <f t="shared" si="62"/>
        <v>0</v>
      </c>
      <c r="BA141" s="35">
        <f t="shared" si="62"/>
        <v>0</v>
      </c>
      <c r="BB141" s="35">
        <f t="shared" si="62"/>
        <v>0</v>
      </c>
      <c r="BC141" s="35">
        <f t="shared" si="62"/>
        <v>0</v>
      </c>
      <c r="BD141" s="35">
        <f t="shared" si="62"/>
        <v>0</v>
      </c>
      <c r="BE141" s="35">
        <f t="shared" si="62"/>
        <v>0</v>
      </c>
      <c r="BF141" s="35">
        <f t="shared" si="62"/>
        <v>0</v>
      </c>
      <c r="BG141" s="35">
        <f t="shared" si="62"/>
        <v>0</v>
      </c>
      <c r="BH141" s="35">
        <f t="shared" si="62"/>
        <v>0</v>
      </c>
      <c r="BI141" s="35">
        <f t="shared" si="62"/>
        <v>0</v>
      </c>
      <c r="BJ141" s="35">
        <f t="shared" si="62"/>
        <v>0</v>
      </c>
      <c r="BK141" s="35">
        <f t="shared" si="62"/>
        <v>0</v>
      </c>
      <c r="BL141" s="35">
        <f t="shared" si="62"/>
        <v>0</v>
      </c>
      <c r="BM141" s="35">
        <f t="shared" si="62"/>
        <v>0</v>
      </c>
      <c r="BN141" s="35">
        <f t="shared" si="62"/>
        <v>0</v>
      </c>
      <c r="BO141" s="35">
        <f t="shared" ref="BO141:BP141" si="63">SUM(BO55,BO48)</f>
        <v>0</v>
      </c>
      <c r="BP141" s="35">
        <f t="shared" si="63"/>
        <v>0</v>
      </c>
    </row>
    <row r="142" spans="1:68" x14ac:dyDescent="0.35">
      <c r="A142" t="s">
        <v>176</v>
      </c>
      <c r="B142" s="37">
        <f t="shared" si="35"/>
        <v>9964</v>
      </c>
      <c r="C142" s="35">
        <f t="shared" ref="C142:BN142" si="64">SUM(C49,C16)</f>
        <v>0</v>
      </c>
      <c r="D142" s="35">
        <f t="shared" si="64"/>
        <v>0</v>
      </c>
      <c r="E142" s="35">
        <f t="shared" si="64"/>
        <v>0</v>
      </c>
      <c r="F142" s="35">
        <f t="shared" si="64"/>
        <v>0</v>
      </c>
      <c r="G142" s="35">
        <f t="shared" si="64"/>
        <v>0</v>
      </c>
      <c r="H142" s="35">
        <f t="shared" si="64"/>
        <v>0</v>
      </c>
      <c r="I142" s="35">
        <f t="shared" si="64"/>
        <v>0</v>
      </c>
      <c r="J142" s="35">
        <f t="shared" si="64"/>
        <v>0</v>
      </c>
      <c r="K142" s="35">
        <f t="shared" si="64"/>
        <v>0</v>
      </c>
      <c r="L142" s="35">
        <f t="shared" si="64"/>
        <v>0</v>
      </c>
      <c r="M142" s="35">
        <f t="shared" si="64"/>
        <v>0</v>
      </c>
      <c r="N142" s="35">
        <f t="shared" si="64"/>
        <v>0</v>
      </c>
      <c r="O142" s="35">
        <f t="shared" si="64"/>
        <v>0</v>
      </c>
      <c r="P142" s="35">
        <f t="shared" si="64"/>
        <v>0</v>
      </c>
      <c r="Q142" s="35">
        <f t="shared" si="64"/>
        <v>0</v>
      </c>
      <c r="R142" s="35">
        <f t="shared" si="64"/>
        <v>5058</v>
      </c>
      <c r="S142" s="35">
        <f t="shared" si="64"/>
        <v>0</v>
      </c>
      <c r="T142" s="35">
        <f t="shared" si="64"/>
        <v>0</v>
      </c>
      <c r="U142" s="35">
        <f t="shared" si="64"/>
        <v>0</v>
      </c>
      <c r="V142" s="35">
        <f t="shared" si="64"/>
        <v>0</v>
      </c>
      <c r="W142" s="35">
        <f t="shared" si="64"/>
        <v>0</v>
      </c>
      <c r="X142" s="35">
        <f t="shared" si="64"/>
        <v>0</v>
      </c>
      <c r="Y142" s="35">
        <f t="shared" si="64"/>
        <v>2166</v>
      </c>
      <c r="Z142" s="35">
        <f t="shared" si="64"/>
        <v>0</v>
      </c>
      <c r="AA142" s="35">
        <f t="shared" si="64"/>
        <v>0</v>
      </c>
      <c r="AB142" s="35">
        <f t="shared" si="64"/>
        <v>2740</v>
      </c>
      <c r="AC142" s="35">
        <f t="shared" si="64"/>
        <v>0</v>
      </c>
      <c r="AD142" s="35">
        <f t="shared" si="64"/>
        <v>0</v>
      </c>
      <c r="AE142" s="35">
        <f t="shared" si="64"/>
        <v>0</v>
      </c>
      <c r="AF142" s="35">
        <f t="shared" si="64"/>
        <v>0</v>
      </c>
      <c r="AG142" s="35">
        <f t="shared" si="64"/>
        <v>0</v>
      </c>
      <c r="AH142" s="35">
        <f t="shared" si="64"/>
        <v>0</v>
      </c>
      <c r="AI142" s="35">
        <f t="shared" si="64"/>
        <v>0</v>
      </c>
      <c r="AJ142" s="35">
        <f t="shared" si="64"/>
        <v>0</v>
      </c>
      <c r="AK142" s="35">
        <f t="shared" si="64"/>
        <v>0</v>
      </c>
      <c r="AL142" s="35">
        <f t="shared" si="64"/>
        <v>0</v>
      </c>
      <c r="AM142" s="35">
        <f t="shared" si="64"/>
        <v>0</v>
      </c>
      <c r="AN142" s="35">
        <f t="shared" si="64"/>
        <v>0</v>
      </c>
      <c r="AO142" s="35">
        <f t="shared" si="64"/>
        <v>0</v>
      </c>
      <c r="AP142" s="35">
        <f t="shared" si="64"/>
        <v>0</v>
      </c>
      <c r="AQ142" s="35">
        <f t="shared" si="64"/>
        <v>0</v>
      </c>
      <c r="AR142" s="35">
        <f t="shared" si="64"/>
        <v>0</v>
      </c>
      <c r="AS142" s="35">
        <f t="shared" si="64"/>
        <v>0</v>
      </c>
      <c r="AT142" s="35">
        <f t="shared" si="64"/>
        <v>0</v>
      </c>
      <c r="AU142" s="35">
        <f t="shared" si="64"/>
        <v>0</v>
      </c>
      <c r="AV142" s="35">
        <f t="shared" si="64"/>
        <v>0</v>
      </c>
      <c r="AW142" s="35">
        <f t="shared" si="64"/>
        <v>0</v>
      </c>
      <c r="AX142" s="35">
        <f t="shared" si="64"/>
        <v>0</v>
      </c>
      <c r="AY142" s="35">
        <f t="shared" si="64"/>
        <v>0</v>
      </c>
      <c r="AZ142" s="35">
        <f t="shared" si="64"/>
        <v>0</v>
      </c>
      <c r="BA142" s="35">
        <f t="shared" si="64"/>
        <v>0</v>
      </c>
      <c r="BB142" s="35">
        <f t="shared" si="64"/>
        <v>0</v>
      </c>
      <c r="BC142" s="35">
        <f t="shared" si="64"/>
        <v>0</v>
      </c>
      <c r="BD142" s="35">
        <f t="shared" si="64"/>
        <v>0</v>
      </c>
      <c r="BE142" s="35">
        <f t="shared" si="64"/>
        <v>0</v>
      </c>
      <c r="BF142" s="35">
        <f t="shared" si="64"/>
        <v>0</v>
      </c>
      <c r="BG142" s="35">
        <f t="shared" si="64"/>
        <v>0</v>
      </c>
      <c r="BH142" s="35">
        <f t="shared" si="64"/>
        <v>0</v>
      </c>
      <c r="BI142" s="35">
        <f t="shared" si="64"/>
        <v>0</v>
      </c>
      <c r="BJ142" s="35">
        <f t="shared" si="64"/>
        <v>0</v>
      </c>
      <c r="BK142" s="35">
        <f t="shared" si="64"/>
        <v>0</v>
      </c>
      <c r="BL142" s="35">
        <f t="shared" si="64"/>
        <v>0</v>
      </c>
      <c r="BM142" s="35">
        <f t="shared" si="64"/>
        <v>0</v>
      </c>
      <c r="BN142" s="35">
        <f t="shared" si="64"/>
        <v>0</v>
      </c>
      <c r="BO142" s="35">
        <f t="shared" ref="BO142:BP142" si="65">SUM(BO49,BO16)</f>
        <v>0</v>
      </c>
      <c r="BP142" s="35">
        <f t="shared" si="65"/>
        <v>0</v>
      </c>
    </row>
    <row r="143" spans="1:68" x14ac:dyDescent="0.35">
      <c r="A143" t="s">
        <v>177</v>
      </c>
      <c r="B143" s="37">
        <f t="shared" si="35"/>
        <v>719</v>
      </c>
      <c r="C143" s="35">
        <f t="shared" ref="C143:BN143" si="66">SUM(C122,C94,C79,C17)</f>
        <v>509</v>
      </c>
      <c r="D143" s="35">
        <f t="shared" si="66"/>
        <v>0</v>
      </c>
      <c r="E143" s="35">
        <f t="shared" si="66"/>
        <v>0</v>
      </c>
      <c r="F143" s="35">
        <f t="shared" si="66"/>
        <v>0</v>
      </c>
      <c r="G143" s="35">
        <f t="shared" si="66"/>
        <v>0</v>
      </c>
      <c r="H143" s="35">
        <f t="shared" si="66"/>
        <v>0</v>
      </c>
      <c r="I143" s="35">
        <f t="shared" si="66"/>
        <v>0</v>
      </c>
      <c r="J143" s="35">
        <f t="shared" si="66"/>
        <v>0</v>
      </c>
      <c r="K143" s="35">
        <f t="shared" si="66"/>
        <v>0</v>
      </c>
      <c r="L143" s="35">
        <f t="shared" si="66"/>
        <v>0</v>
      </c>
      <c r="M143" s="35">
        <f t="shared" si="66"/>
        <v>0</v>
      </c>
      <c r="N143" s="35">
        <f t="shared" si="66"/>
        <v>0</v>
      </c>
      <c r="O143" s="35">
        <f t="shared" si="66"/>
        <v>0</v>
      </c>
      <c r="P143" s="35">
        <f t="shared" si="66"/>
        <v>0</v>
      </c>
      <c r="Q143" s="35">
        <f t="shared" si="66"/>
        <v>0</v>
      </c>
      <c r="R143" s="35">
        <f t="shared" si="66"/>
        <v>0</v>
      </c>
      <c r="S143" s="35">
        <f t="shared" si="66"/>
        <v>0</v>
      </c>
      <c r="T143" s="35">
        <f t="shared" si="66"/>
        <v>0</v>
      </c>
      <c r="U143" s="35">
        <f t="shared" si="66"/>
        <v>0</v>
      </c>
      <c r="V143" s="35">
        <f t="shared" si="66"/>
        <v>0</v>
      </c>
      <c r="W143" s="35">
        <f t="shared" si="66"/>
        <v>0</v>
      </c>
      <c r="X143" s="35">
        <f t="shared" si="66"/>
        <v>0</v>
      </c>
      <c r="Y143" s="35">
        <f t="shared" si="66"/>
        <v>0</v>
      </c>
      <c r="Z143" s="35">
        <f t="shared" si="66"/>
        <v>0</v>
      </c>
      <c r="AA143" s="35">
        <f t="shared" si="66"/>
        <v>0</v>
      </c>
      <c r="AB143" s="35">
        <f t="shared" si="66"/>
        <v>0</v>
      </c>
      <c r="AC143" s="35">
        <f t="shared" si="66"/>
        <v>0</v>
      </c>
      <c r="AD143" s="35">
        <f t="shared" si="66"/>
        <v>0</v>
      </c>
      <c r="AE143" s="35">
        <f t="shared" si="66"/>
        <v>210</v>
      </c>
      <c r="AF143" s="35">
        <f t="shared" si="66"/>
        <v>0</v>
      </c>
      <c r="AG143" s="35">
        <f t="shared" si="66"/>
        <v>0</v>
      </c>
      <c r="AH143" s="35">
        <f t="shared" si="66"/>
        <v>0</v>
      </c>
      <c r="AI143" s="35">
        <f t="shared" si="66"/>
        <v>0</v>
      </c>
      <c r="AJ143" s="35">
        <f t="shared" si="66"/>
        <v>0</v>
      </c>
      <c r="AK143" s="35">
        <f t="shared" si="66"/>
        <v>0</v>
      </c>
      <c r="AL143" s="35">
        <f t="shared" si="66"/>
        <v>0</v>
      </c>
      <c r="AM143" s="35">
        <f t="shared" si="66"/>
        <v>0</v>
      </c>
      <c r="AN143" s="35">
        <f t="shared" si="66"/>
        <v>0</v>
      </c>
      <c r="AO143" s="35">
        <f t="shared" si="66"/>
        <v>0</v>
      </c>
      <c r="AP143" s="35">
        <f t="shared" si="66"/>
        <v>0</v>
      </c>
      <c r="AQ143" s="35">
        <f t="shared" si="66"/>
        <v>0</v>
      </c>
      <c r="AR143" s="35">
        <f t="shared" si="66"/>
        <v>0</v>
      </c>
      <c r="AS143" s="35">
        <f t="shared" si="66"/>
        <v>0</v>
      </c>
      <c r="AT143" s="35">
        <f t="shared" si="66"/>
        <v>0</v>
      </c>
      <c r="AU143" s="35">
        <f t="shared" si="66"/>
        <v>0</v>
      </c>
      <c r="AV143" s="35">
        <f t="shared" si="66"/>
        <v>0</v>
      </c>
      <c r="AW143" s="35">
        <f t="shared" si="66"/>
        <v>0</v>
      </c>
      <c r="AX143" s="35">
        <f t="shared" si="66"/>
        <v>0</v>
      </c>
      <c r="AY143" s="35">
        <f t="shared" si="66"/>
        <v>0</v>
      </c>
      <c r="AZ143" s="35">
        <f t="shared" si="66"/>
        <v>0</v>
      </c>
      <c r="BA143" s="35">
        <f t="shared" si="66"/>
        <v>0</v>
      </c>
      <c r="BB143" s="35">
        <f t="shared" si="66"/>
        <v>0</v>
      </c>
      <c r="BC143" s="35">
        <f t="shared" si="66"/>
        <v>0</v>
      </c>
      <c r="BD143" s="35">
        <f t="shared" si="66"/>
        <v>0</v>
      </c>
      <c r="BE143" s="35">
        <f t="shared" si="66"/>
        <v>0</v>
      </c>
      <c r="BF143" s="35">
        <f t="shared" si="66"/>
        <v>0</v>
      </c>
      <c r="BG143" s="35">
        <f t="shared" si="66"/>
        <v>0</v>
      </c>
      <c r="BH143" s="35">
        <f t="shared" si="66"/>
        <v>0</v>
      </c>
      <c r="BI143" s="35">
        <f t="shared" si="66"/>
        <v>0</v>
      </c>
      <c r="BJ143" s="35">
        <f t="shared" si="66"/>
        <v>0</v>
      </c>
      <c r="BK143" s="35">
        <f t="shared" si="66"/>
        <v>0</v>
      </c>
      <c r="BL143" s="35">
        <f t="shared" si="66"/>
        <v>0</v>
      </c>
      <c r="BM143" s="35">
        <f t="shared" si="66"/>
        <v>0</v>
      </c>
      <c r="BN143" s="35">
        <f t="shared" si="66"/>
        <v>0</v>
      </c>
      <c r="BO143" s="35">
        <f t="shared" ref="BO143:BP143" si="67">SUM(BO122,BO94,BO79,BO17)</f>
        <v>0</v>
      </c>
      <c r="BP143" s="35">
        <f t="shared" si="67"/>
        <v>0</v>
      </c>
    </row>
    <row r="144" spans="1:68" x14ac:dyDescent="0.35">
      <c r="A144" t="s">
        <v>178</v>
      </c>
      <c r="B144" s="37">
        <f t="shared" si="35"/>
        <v>1585</v>
      </c>
      <c r="C144" s="35">
        <f t="shared" ref="C144:BN144" si="68">SUM(C95,C80,C56,C18)</f>
        <v>948</v>
      </c>
      <c r="D144" s="35">
        <f t="shared" si="68"/>
        <v>0</v>
      </c>
      <c r="E144" s="35">
        <f t="shared" si="68"/>
        <v>0</v>
      </c>
      <c r="F144" s="35">
        <f t="shared" si="68"/>
        <v>0</v>
      </c>
      <c r="G144" s="35">
        <f t="shared" si="68"/>
        <v>0</v>
      </c>
      <c r="H144" s="35">
        <f t="shared" si="68"/>
        <v>0</v>
      </c>
      <c r="I144" s="35">
        <f t="shared" si="68"/>
        <v>0</v>
      </c>
      <c r="J144" s="35">
        <f t="shared" si="68"/>
        <v>0</v>
      </c>
      <c r="K144" s="35">
        <f t="shared" si="68"/>
        <v>0</v>
      </c>
      <c r="L144" s="35">
        <f t="shared" si="68"/>
        <v>0</v>
      </c>
      <c r="M144" s="35">
        <f t="shared" si="68"/>
        <v>0</v>
      </c>
      <c r="N144" s="35">
        <f t="shared" si="68"/>
        <v>0</v>
      </c>
      <c r="O144" s="35">
        <f t="shared" si="68"/>
        <v>0</v>
      </c>
      <c r="P144" s="35">
        <f t="shared" si="68"/>
        <v>0</v>
      </c>
      <c r="Q144" s="35">
        <f t="shared" si="68"/>
        <v>0</v>
      </c>
      <c r="R144" s="35">
        <f t="shared" si="68"/>
        <v>0</v>
      </c>
      <c r="S144" s="35">
        <f t="shared" si="68"/>
        <v>360</v>
      </c>
      <c r="T144" s="35">
        <f t="shared" si="68"/>
        <v>0</v>
      </c>
      <c r="U144" s="35">
        <f t="shared" si="68"/>
        <v>0</v>
      </c>
      <c r="V144" s="35">
        <f t="shared" si="68"/>
        <v>0</v>
      </c>
      <c r="W144" s="35">
        <f t="shared" si="68"/>
        <v>0</v>
      </c>
      <c r="X144" s="35">
        <f t="shared" si="68"/>
        <v>0</v>
      </c>
      <c r="Y144" s="35">
        <f t="shared" si="68"/>
        <v>0</v>
      </c>
      <c r="Z144" s="35">
        <f t="shared" si="68"/>
        <v>0</v>
      </c>
      <c r="AA144" s="35">
        <f t="shared" si="68"/>
        <v>0</v>
      </c>
      <c r="AB144" s="35">
        <f t="shared" si="68"/>
        <v>0</v>
      </c>
      <c r="AC144" s="35">
        <f t="shared" si="68"/>
        <v>0</v>
      </c>
      <c r="AD144" s="35">
        <f t="shared" si="68"/>
        <v>0</v>
      </c>
      <c r="AE144" s="35">
        <f t="shared" si="68"/>
        <v>0</v>
      </c>
      <c r="AF144" s="35">
        <f t="shared" si="68"/>
        <v>0</v>
      </c>
      <c r="AG144" s="35">
        <f t="shared" si="68"/>
        <v>0</v>
      </c>
      <c r="AH144" s="35">
        <f t="shared" si="68"/>
        <v>0</v>
      </c>
      <c r="AI144" s="35">
        <f t="shared" si="68"/>
        <v>0</v>
      </c>
      <c r="AJ144" s="35">
        <f t="shared" si="68"/>
        <v>0</v>
      </c>
      <c r="AK144" s="35">
        <f t="shared" si="68"/>
        <v>182</v>
      </c>
      <c r="AL144" s="35">
        <f t="shared" si="68"/>
        <v>0</v>
      </c>
      <c r="AM144" s="35">
        <f t="shared" si="68"/>
        <v>95</v>
      </c>
      <c r="AN144" s="35">
        <f t="shared" si="68"/>
        <v>0</v>
      </c>
      <c r="AO144" s="35">
        <f t="shared" si="68"/>
        <v>0</v>
      </c>
      <c r="AP144" s="35">
        <f t="shared" si="68"/>
        <v>0</v>
      </c>
      <c r="AQ144" s="35">
        <f t="shared" si="68"/>
        <v>0</v>
      </c>
      <c r="AR144" s="35">
        <f t="shared" si="68"/>
        <v>0</v>
      </c>
      <c r="AS144" s="35">
        <f t="shared" si="68"/>
        <v>0</v>
      </c>
      <c r="AT144" s="35">
        <f t="shared" si="68"/>
        <v>0</v>
      </c>
      <c r="AU144" s="35">
        <f t="shared" si="68"/>
        <v>0</v>
      </c>
      <c r="AV144" s="35">
        <f t="shared" si="68"/>
        <v>0</v>
      </c>
      <c r="AW144" s="35">
        <f t="shared" si="68"/>
        <v>0</v>
      </c>
      <c r="AX144" s="35">
        <f t="shared" si="68"/>
        <v>0</v>
      </c>
      <c r="AY144" s="35">
        <f t="shared" si="68"/>
        <v>0</v>
      </c>
      <c r="AZ144" s="35">
        <f t="shared" si="68"/>
        <v>0</v>
      </c>
      <c r="BA144" s="35">
        <f t="shared" si="68"/>
        <v>0</v>
      </c>
      <c r="BB144" s="35">
        <f t="shared" si="68"/>
        <v>0</v>
      </c>
      <c r="BC144" s="35">
        <f t="shared" si="68"/>
        <v>0</v>
      </c>
      <c r="BD144" s="35">
        <f t="shared" si="68"/>
        <v>0</v>
      </c>
      <c r="BE144" s="35">
        <f t="shared" si="68"/>
        <v>0</v>
      </c>
      <c r="BF144" s="35">
        <f t="shared" si="68"/>
        <v>0</v>
      </c>
      <c r="BG144" s="35">
        <f t="shared" si="68"/>
        <v>0</v>
      </c>
      <c r="BH144" s="35">
        <f t="shared" si="68"/>
        <v>0</v>
      </c>
      <c r="BI144" s="35">
        <f t="shared" si="68"/>
        <v>0</v>
      </c>
      <c r="BJ144" s="35">
        <f t="shared" si="68"/>
        <v>0</v>
      </c>
      <c r="BK144" s="35">
        <f t="shared" si="68"/>
        <v>0</v>
      </c>
      <c r="BL144" s="35">
        <f t="shared" si="68"/>
        <v>0</v>
      </c>
      <c r="BM144" s="35">
        <f t="shared" si="68"/>
        <v>0</v>
      </c>
      <c r="BN144" s="35">
        <f t="shared" si="68"/>
        <v>0</v>
      </c>
      <c r="BO144" s="35">
        <f t="shared" ref="BO144:BP144" si="69">SUM(BO95,BO80,BO56,BO18)</f>
        <v>0</v>
      </c>
      <c r="BP144" s="35">
        <f t="shared" si="69"/>
        <v>0</v>
      </c>
    </row>
    <row r="145" spans="1:68" x14ac:dyDescent="0.35">
      <c r="A145" t="s">
        <v>180</v>
      </c>
      <c r="B145" s="37">
        <f t="shared" si="35"/>
        <v>12692</v>
      </c>
      <c r="C145" s="35">
        <f t="shared" ref="C145:BN145" si="70">SUM(C109,C96,C28)</f>
        <v>0</v>
      </c>
      <c r="D145" s="35">
        <f t="shared" si="70"/>
        <v>0</v>
      </c>
      <c r="E145" s="35">
        <f t="shared" si="70"/>
        <v>0</v>
      </c>
      <c r="F145" s="35">
        <f t="shared" si="70"/>
        <v>0</v>
      </c>
      <c r="G145" s="35">
        <f t="shared" si="70"/>
        <v>0</v>
      </c>
      <c r="H145" s="35">
        <f t="shared" si="70"/>
        <v>0</v>
      </c>
      <c r="I145" s="35">
        <f t="shared" si="70"/>
        <v>0</v>
      </c>
      <c r="J145" s="35">
        <f t="shared" si="70"/>
        <v>0</v>
      </c>
      <c r="K145" s="35">
        <f t="shared" si="70"/>
        <v>0</v>
      </c>
      <c r="L145" s="35">
        <f t="shared" si="70"/>
        <v>0</v>
      </c>
      <c r="M145" s="35">
        <f t="shared" si="70"/>
        <v>0</v>
      </c>
      <c r="N145" s="35">
        <f t="shared" si="70"/>
        <v>0</v>
      </c>
      <c r="O145" s="35">
        <f t="shared" si="70"/>
        <v>0</v>
      </c>
      <c r="P145" s="35">
        <f t="shared" si="70"/>
        <v>0</v>
      </c>
      <c r="Q145" s="35">
        <f t="shared" si="70"/>
        <v>0</v>
      </c>
      <c r="R145" s="35">
        <f t="shared" si="70"/>
        <v>0</v>
      </c>
      <c r="S145" s="35">
        <f t="shared" si="70"/>
        <v>0</v>
      </c>
      <c r="T145" s="35">
        <f t="shared" si="70"/>
        <v>0</v>
      </c>
      <c r="U145" s="35">
        <f t="shared" si="70"/>
        <v>0</v>
      </c>
      <c r="V145" s="35">
        <f t="shared" si="70"/>
        <v>0</v>
      </c>
      <c r="W145" s="35">
        <f t="shared" si="70"/>
        <v>0</v>
      </c>
      <c r="X145" s="35">
        <f t="shared" si="70"/>
        <v>0</v>
      </c>
      <c r="Y145" s="35">
        <f t="shared" si="70"/>
        <v>0</v>
      </c>
      <c r="Z145" s="35">
        <f t="shared" si="70"/>
        <v>0</v>
      </c>
      <c r="AA145" s="35">
        <f t="shared" si="70"/>
        <v>0</v>
      </c>
      <c r="AB145" s="35">
        <f t="shared" si="70"/>
        <v>0</v>
      </c>
      <c r="AC145" s="35">
        <f t="shared" si="70"/>
        <v>9283</v>
      </c>
      <c r="AD145" s="35">
        <f t="shared" si="70"/>
        <v>3409</v>
      </c>
      <c r="AE145" s="35">
        <f t="shared" si="70"/>
        <v>0</v>
      </c>
      <c r="AF145" s="35">
        <f t="shared" si="70"/>
        <v>0</v>
      </c>
      <c r="AG145" s="35">
        <f t="shared" si="70"/>
        <v>0</v>
      </c>
      <c r="AH145" s="35">
        <f t="shared" si="70"/>
        <v>0</v>
      </c>
      <c r="AI145" s="35">
        <f t="shared" si="70"/>
        <v>0</v>
      </c>
      <c r="AJ145" s="35">
        <f t="shared" si="70"/>
        <v>0</v>
      </c>
      <c r="AK145" s="35">
        <f t="shared" si="70"/>
        <v>0</v>
      </c>
      <c r="AL145" s="35">
        <f t="shared" si="70"/>
        <v>0</v>
      </c>
      <c r="AM145" s="35">
        <f t="shared" si="70"/>
        <v>0</v>
      </c>
      <c r="AN145" s="35">
        <f t="shared" si="70"/>
        <v>0</v>
      </c>
      <c r="AO145" s="35">
        <f t="shared" si="70"/>
        <v>0</v>
      </c>
      <c r="AP145" s="35">
        <f t="shared" si="70"/>
        <v>0</v>
      </c>
      <c r="AQ145" s="35">
        <f t="shared" si="70"/>
        <v>0</v>
      </c>
      <c r="AR145" s="35">
        <f t="shared" si="70"/>
        <v>0</v>
      </c>
      <c r="AS145" s="35">
        <f t="shared" si="70"/>
        <v>0</v>
      </c>
      <c r="AT145" s="35">
        <f t="shared" si="70"/>
        <v>0</v>
      </c>
      <c r="AU145" s="35">
        <f t="shared" si="70"/>
        <v>0</v>
      </c>
      <c r="AV145" s="35">
        <f t="shared" si="70"/>
        <v>0</v>
      </c>
      <c r="AW145" s="35">
        <f t="shared" si="70"/>
        <v>0</v>
      </c>
      <c r="AX145" s="35">
        <f t="shared" si="70"/>
        <v>0</v>
      </c>
      <c r="AY145" s="35">
        <f t="shared" si="70"/>
        <v>0</v>
      </c>
      <c r="AZ145" s="35">
        <f t="shared" si="70"/>
        <v>0</v>
      </c>
      <c r="BA145" s="35">
        <f t="shared" si="70"/>
        <v>0</v>
      </c>
      <c r="BB145" s="35">
        <f t="shared" si="70"/>
        <v>0</v>
      </c>
      <c r="BC145" s="35">
        <f t="shared" si="70"/>
        <v>0</v>
      </c>
      <c r="BD145" s="35">
        <f t="shared" si="70"/>
        <v>0</v>
      </c>
      <c r="BE145" s="35">
        <f t="shared" si="70"/>
        <v>0</v>
      </c>
      <c r="BF145" s="35">
        <f t="shared" si="70"/>
        <v>0</v>
      </c>
      <c r="BG145" s="35">
        <f t="shared" si="70"/>
        <v>0</v>
      </c>
      <c r="BH145" s="35">
        <f t="shared" si="70"/>
        <v>0</v>
      </c>
      <c r="BI145" s="35">
        <f t="shared" si="70"/>
        <v>0</v>
      </c>
      <c r="BJ145" s="35">
        <f t="shared" si="70"/>
        <v>0</v>
      </c>
      <c r="BK145" s="35">
        <f t="shared" si="70"/>
        <v>0</v>
      </c>
      <c r="BL145" s="35">
        <f t="shared" si="70"/>
        <v>0</v>
      </c>
      <c r="BM145" s="35">
        <f t="shared" si="70"/>
        <v>0</v>
      </c>
      <c r="BN145" s="35">
        <f t="shared" si="70"/>
        <v>0</v>
      </c>
      <c r="BO145" s="35">
        <f t="shared" ref="BO145:BP145" si="71">SUM(BO109,BO96,BO28)</f>
        <v>0</v>
      </c>
      <c r="BP145" s="35">
        <f t="shared" si="71"/>
        <v>0</v>
      </c>
    </row>
    <row r="146" spans="1:68" x14ac:dyDescent="0.35">
      <c r="A146" t="s">
        <v>182</v>
      </c>
      <c r="B146" s="37">
        <f t="shared" si="35"/>
        <v>735</v>
      </c>
      <c r="C146" s="35">
        <f t="shared" ref="C146:BN146" si="72">SUM(C123,C81,C37)</f>
        <v>628</v>
      </c>
      <c r="D146" s="35">
        <f t="shared" si="72"/>
        <v>0</v>
      </c>
      <c r="E146" s="35">
        <f t="shared" si="72"/>
        <v>0</v>
      </c>
      <c r="F146" s="35">
        <f t="shared" si="72"/>
        <v>0</v>
      </c>
      <c r="G146" s="35">
        <f t="shared" si="72"/>
        <v>0</v>
      </c>
      <c r="H146" s="35">
        <f t="shared" si="72"/>
        <v>0</v>
      </c>
      <c r="I146" s="35">
        <f t="shared" si="72"/>
        <v>0</v>
      </c>
      <c r="J146" s="35">
        <f t="shared" si="72"/>
        <v>0</v>
      </c>
      <c r="K146" s="35">
        <f t="shared" si="72"/>
        <v>0</v>
      </c>
      <c r="L146" s="35">
        <f t="shared" si="72"/>
        <v>0</v>
      </c>
      <c r="M146" s="35">
        <f t="shared" si="72"/>
        <v>0</v>
      </c>
      <c r="N146" s="35">
        <f t="shared" si="72"/>
        <v>0</v>
      </c>
      <c r="O146" s="35">
        <f t="shared" si="72"/>
        <v>0</v>
      </c>
      <c r="P146" s="35">
        <f t="shared" si="72"/>
        <v>0</v>
      </c>
      <c r="Q146" s="35">
        <f t="shared" si="72"/>
        <v>0</v>
      </c>
      <c r="R146" s="35">
        <f t="shared" si="72"/>
        <v>0</v>
      </c>
      <c r="S146" s="35">
        <f t="shared" si="72"/>
        <v>0</v>
      </c>
      <c r="T146" s="35">
        <f t="shared" si="72"/>
        <v>0</v>
      </c>
      <c r="U146" s="35">
        <f t="shared" si="72"/>
        <v>0</v>
      </c>
      <c r="V146" s="35">
        <f t="shared" si="72"/>
        <v>0</v>
      </c>
      <c r="W146" s="35">
        <f t="shared" si="72"/>
        <v>0</v>
      </c>
      <c r="X146" s="35">
        <f t="shared" si="72"/>
        <v>0</v>
      </c>
      <c r="Y146" s="35">
        <f t="shared" si="72"/>
        <v>0</v>
      </c>
      <c r="Z146" s="35">
        <f t="shared" si="72"/>
        <v>0</v>
      </c>
      <c r="AA146" s="35">
        <f t="shared" si="72"/>
        <v>0</v>
      </c>
      <c r="AB146" s="35">
        <f t="shared" si="72"/>
        <v>0</v>
      </c>
      <c r="AC146" s="35">
        <f t="shared" si="72"/>
        <v>0</v>
      </c>
      <c r="AD146" s="35">
        <f t="shared" si="72"/>
        <v>0</v>
      </c>
      <c r="AE146" s="35">
        <f t="shared" si="72"/>
        <v>0</v>
      </c>
      <c r="AF146" s="35">
        <f t="shared" si="72"/>
        <v>0</v>
      </c>
      <c r="AG146" s="35">
        <f t="shared" si="72"/>
        <v>0</v>
      </c>
      <c r="AH146" s="35">
        <f t="shared" si="72"/>
        <v>0</v>
      </c>
      <c r="AI146" s="35">
        <f t="shared" si="72"/>
        <v>0</v>
      </c>
      <c r="AJ146" s="35">
        <f t="shared" si="72"/>
        <v>0</v>
      </c>
      <c r="AK146" s="35">
        <f t="shared" si="72"/>
        <v>0</v>
      </c>
      <c r="AL146" s="35">
        <f t="shared" si="72"/>
        <v>0</v>
      </c>
      <c r="AM146" s="35">
        <f t="shared" si="72"/>
        <v>0</v>
      </c>
      <c r="AN146" s="35">
        <f t="shared" si="72"/>
        <v>0</v>
      </c>
      <c r="AO146" s="35">
        <f t="shared" si="72"/>
        <v>0</v>
      </c>
      <c r="AP146" s="35">
        <f t="shared" si="72"/>
        <v>0</v>
      </c>
      <c r="AQ146" s="35">
        <f t="shared" si="72"/>
        <v>0</v>
      </c>
      <c r="AR146" s="35">
        <f t="shared" si="72"/>
        <v>0</v>
      </c>
      <c r="AS146" s="35">
        <f t="shared" si="72"/>
        <v>0</v>
      </c>
      <c r="AT146" s="35">
        <f t="shared" si="72"/>
        <v>0</v>
      </c>
      <c r="AU146" s="35">
        <f t="shared" si="72"/>
        <v>0</v>
      </c>
      <c r="AV146" s="35">
        <f t="shared" si="72"/>
        <v>0</v>
      </c>
      <c r="AW146" s="35">
        <f t="shared" si="72"/>
        <v>0</v>
      </c>
      <c r="AX146" s="35">
        <f t="shared" si="72"/>
        <v>0</v>
      </c>
      <c r="AY146" s="35">
        <f t="shared" si="72"/>
        <v>0</v>
      </c>
      <c r="AZ146" s="35">
        <f t="shared" si="72"/>
        <v>0</v>
      </c>
      <c r="BA146" s="35">
        <f t="shared" si="72"/>
        <v>0</v>
      </c>
      <c r="BB146" s="35">
        <f t="shared" si="72"/>
        <v>0</v>
      </c>
      <c r="BC146" s="35">
        <f t="shared" si="72"/>
        <v>0</v>
      </c>
      <c r="BD146" s="35">
        <f t="shared" si="72"/>
        <v>0</v>
      </c>
      <c r="BE146" s="35">
        <f t="shared" si="72"/>
        <v>107</v>
      </c>
      <c r="BF146" s="35">
        <f t="shared" si="72"/>
        <v>0</v>
      </c>
      <c r="BG146" s="35">
        <f t="shared" si="72"/>
        <v>0</v>
      </c>
      <c r="BH146" s="35">
        <f t="shared" si="72"/>
        <v>0</v>
      </c>
      <c r="BI146" s="35">
        <f t="shared" si="72"/>
        <v>0</v>
      </c>
      <c r="BJ146" s="35">
        <f t="shared" si="72"/>
        <v>0</v>
      </c>
      <c r="BK146" s="35">
        <f t="shared" si="72"/>
        <v>0</v>
      </c>
      <c r="BL146" s="35">
        <f t="shared" si="72"/>
        <v>0</v>
      </c>
      <c r="BM146" s="35">
        <f t="shared" si="72"/>
        <v>0</v>
      </c>
      <c r="BN146" s="35">
        <f t="shared" si="72"/>
        <v>0</v>
      </c>
      <c r="BO146" s="35">
        <f t="shared" ref="BO146:BP146" si="73">SUM(BO123,BO81,BO37)</f>
        <v>0</v>
      </c>
      <c r="BP146" s="35">
        <f t="shared" si="73"/>
        <v>0</v>
      </c>
    </row>
    <row r="147" spans="1:68" x14ac:dyDescent="0.35">
      <c r="A147" t="s">
        <v>188</v>
      </c>
      <c r="B147" s="37">
        <f t="shared" si="35"/>
        <v>0</v>
      </c>
      <c r="C147" s="35">
        <f t="shared" ref="C147:BN147" si="74">SUM(C82,C63)</f>
        <v>0</v>
      </c>
      <c r="D147" s="35">
        <f t="shared" si="74"/>
        <v>0</v>
      </c>
      <c r="E147" s="35">
        <f t="shared" si="74"/>
        <v>0</v>
      </c>
      <c r="F147" s="35">
        <f t="shared" si="74"/>
        <v>0</v>
      </c>
      <c r="G147" s="35">
        <f t="shared" si="74"/>
        <v>0</v>
      </c>
      <c r="H147" s="35">
        <f t="shared" si="74"/>
        <v>0</v>
      </c>
      <c r="I147" s="35">
        <f t="shared" si="74"/>
        <v>0</v>
      </c>
      <c r="J147" s="35">
        <f t="shared" si="74"/>
        <v>0</v>
      </c>
      <c r="K147" s="35">
        <f t="shared" si="74"/>
        <v>0</v>
      </c>
      <c r="L147" s="35">
        <f t="shared" si="74"/>
        <v>0</v>
      </c>
      <c r="M147" s="35">
        <f t="shared" si="74"/>
        <v>0</v>
      </c>
      <c r="N147" s="35">
        <f t="shared" si="74"/>
        <v>0</v>
      </c>
      <c r="O147" s="35">
        <f t="shared" si="74"/>
        <v>0</v>
      </c>
      <c r="P147" s="35">
        <f t="shared" si="74"/>
        <v>0</v>
      </c>
      <c r="Q147" s="35">
        <f t="shared" si="74"/>
        <v>0</v>
      </c>
      <c r="R147" s="35">
        <f t="shared" si="74"/>
        <v>0</v>
      </c>
      <c r="S147" s="35">
        <f t="shared" si="74"/>
        <v>0</v>
      </c>
      <c r="T147" s="35">
        <f t="shared" si="74"/>
        <v>0</v>
      </c>
      <c r="U147" s="35">
        <f t="shared" si="74"/>
        <v>0</v>
      </c>
      <c r="V147" s="35">
        <f t="shared" si="74"/>
        <v>0</v>
      </c>
      <c r="W147" s="35">
        <f t="shared" si="74"/>
        <v>0</v>
      </c>
      <c r="X147" s="35">
        <f t="shared" si="74"/>
        <v>0</v>
      </c>
      <c r="Y147" s="35">
        <f t="shared" si="74"/>
        <v>0</v>
      </c>
      <c r="Z147" s="35">
        <f t="shared" si="74"/>
        <v>0</v>
      </c>
      <c r="AA147" s="35">
        <f t="shared" si="74"/>
        <v>0</v>
      </c>
      <c r="AB147" s="35">
        <f t="shared" si="74"/>
        <v>0</v>
      </c>
      <c r="AC147" s="35">
        <f t="shared" si="74"/>
        <v>0</v>
      </c>
      <c r="AD147" s="35">
        <f t="shared" si="74"/>
        <v>0</v>
      </c>
      <c r="AE147" s="35">
        <f t="shared" si="74"/>
        <v>0</v>
      </c>
      <c r="AF147" s="35">
        <f t="shared" si="74"/>
        <v>0</v>
      </c>
      <c r="AG147" s="35">
        <f t="shared" si="74"/>
        <v>0</v>
      </c>
      <c r="AH147" s="35">
        <f t="shared" si="74"/>
        <v>0</v>
      </c>
      <c r="AI147" s="35">
        <f t="shared" si="74"/>
        <v>0</v>
      </c>
      <c r="AJ147" s="35">
        <f t="shared" si="74"/>
        <v>0</v>
      </c>
      <c r="AK147" s="35">
        <f t="shared" si="74"/>
        <v>0</v>
      </c>
      <c r="AL147" s="35">
        <f t="shared" si="74"/>
        <v>0</v>
      </c>
      <c r="AM147" s="35">
        <f t="shared" si="74"/>
        <v>0</v>
      </c>
      <c r="AN147" s="35">
        <f t="shared" si="74"/>
        <v>0</v>
      </c>
      <c r="AO147" s="35">
        <f t="shared" si="74"/>
        <v>0</v>
      </c>
      <c r="AP147" s="35">
        <f t="shared" si="74"/>
        <v>0</v>
      </c>
      <c r="AQ147" s="35">
        <f t="shared" si="74"/>
        <v>0</v>
      </c>
      <c r="AR147" s="35">
        <f t="shared" si="74"/>
        <v>0</v>
      </c>
      <c r="AS147" s="35">
        <f t="shared" si="74"/>
        <v>0</v>
      </c>
      <c r="AT147" s="35">
        <f t="shared" si="74"/>
        <v>0</v>
      </c>
      <c r="AU147" s="35">
        <f t="shared" si="74"/>
        <v>0</v>
      </c>
      <c r="AV147" s="35">
        <f t="shared" si="74"/>
        <v>0</v>
      </c>
      <c r="AW147" s="35">
        <f t="shared" si="74"/>
        <v>0</v>
      </c>
      <c r="AX147" s="35">
        <f t="shared" si="74"/>
        <v>0</v>
      </c>
      <c r="AY147" s="35">
        <f t="shared" si="74"/>
        <v>0</v>
      </c>
      <c r="AZ147" s="35">
        <f t="shared" si="74"/>
        <v>0</v>
      </c>
      <c r="BA147" s="35">
        <f t="shared" si="74"/>
        <v>0</v>
      </c>
      <c r="BB147" s="35">
        <f t="shared" si="74"/>
        <v>0</v>
      </c>
      <c r="BC147" s="35">
        <f t="shared" si="74"/>
        <v>0</v>
      </c>
      <c r="BD147" s="35">
        <f t="shared" si="74"/>
        <v>0</v>
      </c>
      <c r="BE147" s="35">
        <f t="shared" si="74"/>
        <v>0</v>
      </c>
      <c r="BF147" s="35">
        <f t="shared" si="74"/>
        <v>0</v>
      </c>
      <c r="BG147" s="35">
        <f t="shared" si="74"/>
        <v>0</v>
      </c>
      <c r="BH147" s="35">
        <f t="shared" si="74"/>
        <v>0</v>
      </c>
      <c r="BI147" s="35">
        <f t="shared" si="74"/>
        <v>0</v>
      </c>
      <c r="BJ147" s="35">
        <f t="shared" si="74"/>
        <v>0</v>
      </c>
      <c r="BK147" s="35">
        <f t="shared" si="74"/>
        <v>0</v>
      </c>
      <c r="BL147" s="35">
        <f t="shared" si="74"/>
        <v>0</v>
      </c>
      <c r="BM147" s="35">
        <f t="shared" si="74"/>
        <v>0</v>
      </c>
      <c r="BN147" s="35">
        <f t="shared" si="74"/>
        <v>0</v>
      </c>
      <c r="BO147" s="35">
        <f t="shared" ref="BO147:BP147" si="75">SUM(BO82,BO63)</f>
        <v>0</v>
      </c>
      <c r="BP147" s="35">
        <f t="shared" si="75"/>
        <v>0</v>
      </c>
    </row>
    <row r="148" spans="1:68" x14ac:dyDescent="0.35">
      <c r="A148" t="s">
        <v>196</v>
      </c>
      <c r="B148" s="37">
        <f t="shared" si="35"/>
        <v>439</v>
      </c>
      <c r="C148" s="35">
        <f t="shared" ref="C148:BN149" si="76">SUM(C97)</f>
        <v>439</v>
      </c>
      <c r="D148" s="35">
        <f t="shared" si="76"/>
        <v>0</v>
      </c>
      <c r="E148" s="35">
        <f t="shared" si="76"/>
        <v>0</v>
      </c>
      <c r="F148" s="35">
        <f t="shared" si="76"/>
        <v>0</v>
      </c>
      <c r="G148" s="35">
        <f t="shared" si="76"/>
        <v>0</v>
      </c>
      <c r="H148" s="35">
        <f t="shared" si="76"/>
        <v>0</v>
      </c>
      <c r="I148" s="35">
        <f t="shared" si="76"/>
        <v>0</v>
      </c>
      <c r="J148" s="35">
        <f t="shared" si="76"/>
        <v>0</v>
      </c>
      <c r="K148" s="35">
        <f t="shared" si="76"/>
        <v>0</v>
      </c>
      <c r="L148" s="35">
        <f t="shared" si="76"/>
        <v>0</v>
      </c>
      <c r="M148" s="35">
        <f t="shared" si="76"/>
        <v>0</v>
      </c>
      <c r="N148" s="35">
        <f t="shared" si="76"/>
        <v>0</v>
      </c>
      <c r="O148" s="35">
        <f t="shared" si="76"/>
        <v>0</v>
      </c>
      <c r="P148" s="35">
        <f t="shared" si="76"/>
        <v>0</v>
      </c>
      <c r="Q148" s="35">
        <f t="shared" si="76"/>
        <v>0</v>
      </c>
      <c r="R148" s="35">
        <f t="shared" si="76"/>
        <v>0</v>
      </c>
      <c r="S148" s="35">
        <f t="shared" si="76"/>
        <v>0</v>
      </c>
      <c r="T148" s="35">
        <f t="shared" si="76"/>
        <v>0</v>
      </c>
      <c r="U148" s="35">
        <f t="shared" si="76"/>
        <v>0</v>
      </c>
      <c r="V148" s="35">
        <f t="shared" si="76"/>
        <v>0</v>
      </c>
      <c r="W148" s="35">
        <f t="shared" si="76"/>
        <v>0</v>
      </c>
      <c r="X148" s="35">
        <f t="shared" si="76"/>
        <v>0</v>
      </c>
      <c r="Y148" s="35">
        <f t="shared" si="76"/>
        <v>0</v>
      </c>
      <c r="Z148" s="35">
        <f t="shared" si="76"/>
        <v>0</v>
      </c>
      <c r="AA148" s="35">
        <f t="shared" si="76"/>
        <v>0</v>
      </c>
      <c r="AB148" s="35">
        <f t="shared" si="76"/>
        <v>0</v>
      </c>
      <c r="AC148" s="35">
        <f t="shared" si="76"/>
        <v>0</v>
      </c>
      <c r="AD148" s="35">
        <f t="shared" si="76"/>
        <v>0</v>
      </c>
      <c r="AE148" s="35">
        <f t="shared" si="76"/>
        <v>0</v>
      </c>
      <c r="AF148" s="35">
        <f t="shared" si="76"/>
        <v>0</v>
      </c>
      <c r="AG148" s="35">
        <f t="shared" si="76"/>
        <v>0</v>
      </c>
      <c r="AH148" s="35">
        <f t="shared" si="76"/>
        <v>0</v>
      </c>
      <c r="AI148" s="35">
        <f t="shared" si="76"/>
        <v>0</v>
      </c>
      <c r="AJ148" s="35">
        <f t="shared" si="76"/>
        <v>0</v>
      </c>
      <c r="AK148" s="35">
        <f t="shared" si="76"/>
        <v>0</v>
      </c>
      <c r="AL148" s="35">
        <f t="shared" si="76"/>
        <v>0</v>
      </c>
      <c r="AM148" s="35">
        <f t="shared" si="76"/>
        <v>0</v>
      </c>
      <c r="AN148" s="35">
        <f t="shared" si="76"/>
        <v>0</v>
      </c>
      <c r="AO148" s="35">
        <f t="shared" si="76"/>
        <v>0</v>
      </c>
      <c r="AP148" s="35">
        <f t="shared" si="76"/>
        <v>0</v>
      </c>
      <c r="AQ148" s="35">
        <f t="shared" si="76"/>
        <v>0</v>
      </c>
      <c r="AR148" s="35">
        <f t="shared" si="76"/>
        <v>0</v>
      </c>
      <c r="AS148" s="35">
        <f t="shared" si="76"/>
        <v>0</v>
      </c>
      <c r="AT148" s="35">
        <f t="shared" si="76"/>
        <v>0</v>
      </c>
      <c r="AU148" s="35">
        <f t="shared" si="76"/>
        <v>0</v>
      </c>
      <c r="AV148" s="35">
        <f t="shared" si="76"/>
        <v>0</v>
      </c>
      <c r="AW148" s="35">
        <f t="shared" si="76"/>
        <v>0</v>
      </c>
      <c r="AX148" s="35">
        <f t="shared" si="76"/>
        <v>0</v>
      </c>
      <c r="AY148" s="35">
        <f t="shared" si="76"/>
        <v>0</v>
      </c>
      <c r="AZ148" s="35">
        <f t="shared" si="76"/>
        <v>0</v>
      </c>
      <c r="BA148" s="35">
        <f t="shared" si="76"/>
        <v>0</v>
      </c>
      <c r="BB148" s="35">
        <f t="shared" si="76"/>
        <v>0</v>
      </c>
      <c r="BC148" s="35">
        <f t="shared" si="76"/>
        <v>0</v>
      </c>
      <c r="BD148" s="35">
        <f t="shared" si="76"/>
        <v>0</v>
      </c>
      <c r="BE148" s="35">
        <f t="shared" si="76"/>
        <v>0</v>
      </c>
      <c r="BF148" s="35">
        <f t="shared" si="76"/>
        <v>0</v>
      </c>
      <c r="BG148" s="35">
        <f t="shared" si="76"/>
        <v>0</v>
      </c>
      <c r="BH148" s="35">
        <f t="shared" si="76"/>
        <v>0</v>
      </c>
      <c r="BI148" s="35">
        <f t="shared" si="76"/>
        <v>0</v>
      </c>
      <c r="BJ148" s="35">
        <f t="shared" si="76"/>
        <v>0</v>
      </c>
      <c r="BK148" s="35">
        <f t="shared" si="76"/>
        <v>0</v>
      </c>
      <c r="BL148" s="35">
        <f t="shared" si="76"/>
        <v>0</v>
      </c>
      <c r="BM148" s="35">
        <f t="shared" si="76"/>
        <v>0</v>
      </c>
      <c r="BN148" s="35">
        <f t="shared" si="76"/>
        <v>0</v>
      </c>
      <c r="BO148" s="35">
        <f t="shared" ref="BO148:BP149" si="77">SUM(BO97)</f>
        <v>0</v>
      </c>
      <c r="BP148" s="35">
        <f t="shared" si="77"/>
        <v>0</v>
      </c>
    </row>
    <row r="149" spans="1:68" x14ac:dyDescent="0.35">
      <c r="A149" t="s">
        <v>186</v>
      </c>
      <c r="B149" s="37">
        <f t="shared" si="35"/>
        <v>5979</v>
      </c>
      <c r="C149" s="35">
        <f>SUM(C98,C57)</f>
        <v>5979</v>
      </c>
      <c r="D149" s="35">
        <f t="shared" si="76"/>
        <v>0</v>
      </c>
      <c r="E149" s="35">
        <f t="shared" si="76"/>
        <v>0</v>
      </c>
      <c r="F149" s="35">
        <f t="shared" si="76"/>
        <v>0</v>
      </c>
      <c r="G149" s="35">
        <f t="shared" si="76"/>
        <v>0</v>
      </c>
      <c r="H149" s="35">
        <f t="shared" si="76"/>
        <v>0</v>
      </c>
      <c r="I149" s="35">
        <f t="shared" si="76"/>
        <v>0</v>
      </c>
      <c r="J149" s="35">
        <f t="shared" si="76"/>
        <v>0</v>
      </c>
      <c r="K149" s="35">
        <f t="shared" si="76"/>
        <v>0</v>
      </c>
      <c r="L149" s="35">
        <f t="shared" si="76"/>
        <v>0</v>
      </c>
      <c r="M149" s="35">
        <f t="shared" si="76"/>
        <v>0</v>
      </c>
      <c r="N149" s="35">
        <f t="shared" si="76"/>
        <v>0</v>
      </c>
      <c r="O149" s="35">
        <f t="shared" si="76"/>
        <v>0</v>
      </c>
      <c r="P149" s="35">
        <f t="shared" si="76"/>
        <v>0</v>
      </c>
      <c r="Q149" s="35">
        <f t="shared" si="76"/>
        <v>0</v>
      </c>
      <c r="R149" s="35">
        <f t="shared" si="76"/>
        <v>0</v>
      </c>
      <c r="S149" s="35">
        <f t="shared" si="76"/>
        <v>0</v>
      </c>
      <c r="T149" s="35">
        <f t="shared" si="76"/>
        <v>0</v>
      </c>
      <c r="U149" s="35">
        <f t="shared" si="76"/>
        <v>0</v>
      </c>
      <c r="V149" s="35">
        <f t="shared" si="76"/>
        <v>0</v>
      </c>
      <c r="W149" s="35">
        <f t="shared" si="76"/>
        <v>0</v>
      </c>
      <c r="X149" s="35">
        <f t="shared" si="76"/>
        <v>0</v>
      </c>
      <c r="Y149" s="35">
        <f t="shared" si="76"/>
        <v>0</v>
      </c>
      <c r="Z149" s="35">
        <f t="shared" si="76"/>
        <v>0</v>
      </c>
      <c r="AA149" s="35">
        <f t="shared" si="76"/>
        <v>0</v>
      </c>
      <c r="AB149" s="35">
        <f t="shared" si="76"/>
        <v>0</v>
      </c>
      <c r="AC149" s="35">
        <f t="shared" si="76"/>
        <v>0</v>
      </c>
      <c r="AD149" s="35">
        <f t="shared" si="76"/>
        <v>0</v>
      </c>
      <c r="AE149" s="35">
        <f t="shared" si="76"/>
        <v>0</v>
      </c>
      <c r="AF149" s="35">
        <f t="shared" si="76"/>
        <v>0</v>
      </c>
      <c r="AG149" s="35">
        <f t="shared" si="76"/>
        <v>0</v>
      </c>
      <c r="AH149" s="35">
        <f t="shared" si="76"/>
        <v>0</v>
      </c>
      <c r="AI149" s="35">
        <f t="shared" si="76"/>
        <v>0</v>
      </c>
      <c r="AJ149" s="35">
        <f t="shared" si="76"/>
        <v>0</v>
      </c>
      <c r="AK149" s="35">
        <f t="shared" si="76"/>
        <v>0</v>
      </c>
      <c r="AL149" s="35">
        <f t="shared" si="76"/>
        <v>0</v>
      </c>
      <c r="AM149" s="35">
        <f t="shared" si="76"/>
        <v>0</v>
      </c>
      <c r="AN149" s="35">
        <f t="shared" si="76"/>
        <v>0</v>
      </c>
      <c r="AO149" s="35">
        <f t="shared" si="76"/>
        <v>0</v>
      </c>
      <c r="AP149" s="35">
        <f t="shared" si="76"/>
        <v>0</v>
      </c>
      <c r="AQ149" s="35">
        <f t="shared" si="76"/>
        <v>0</v>
      </c>
      <c r="AR149" s="35">
        <f t="shared" si="76"/>
        <v>0</v>
      </c>
      <c r="AS149" s="35">
        <f t="shared" si="76"/>
        <v>0</v>
      </c>
      <c r="AT149" s="35">
        <f t="shared" si="76"/>
        <v>0</v>
      </c>
      <c r="AU149" s="35">
        <f t="shared" si="76"/>
        <v>0</v>
      </c>
      <c r="AV149" s="35">
        <f t="shared" si="76"/>
        <v>0</v>
      </c>
      <c r="AW149" s="35">
        <f t="shared" si="76"/>
        <v>0</v>
      </c>
      <c r="AX149" s="35">
        <f t="shared" si="76"/>
        <v>0</v>
      </c>
      <c r="AY149" s="35">
        <f t="shared" si="76"/>
        <v>0</v>
      </c>
      <c r="AZ149" s="35">
        <f t="shared" si="76"/>
        <v>0</v>
      </c>
      <c r="BA149" s="35">
        <f t="shared" si="76"/>
        <v>0</v>
      </c>
      <c r="BB149" s="35">
        <f t="shared" si="76"/>
        <v>0</v>
      </c>
      <c r="BC149" s="35">
        <f t="shared" si="76"/>
        <v>0</v>
      </c>
      <c r="BD149" s="35">
        <f t="shared" si="76"/>
        <v>0</v>
      </c>
      <c r="BE149" s="35">
        <f t="shared" si="76"/>
        <v>0</v>
      </c>
      <c r="BF149" s="35">
        <f t="shared" si="76"/>
        <v>0</v>
      </c>
      <c r="BG149" s="35">
        <f t="shared" si="76"/>
        <v>0</v>
      </c>
      <c r="BH149" s="35">
        <f t="shared" si="76"/>
        <v>0</v>
      </c>
      <c r="BI149" s="35">
        <f t="shared" si="76"/>
        <v>0</v>
      </c>
      <c r="BJ149" s="35">
        <f t="shared" si="76"/>
        <v>0</v>
      </c>
      <c r="BK149" s="35">
        <f t="shared" si="76"/>
        <v>0</v>
      </c>
      <c r="BL149" s="35">
        <f t="shared" si="76"/>
        <v>0</v>
      </c>
      <c r="BM149" s="35">
        <f t="shared" si="76"/>
        <v>0</v>
      </c>
      <c r="BN149" s="35">
        <f t="shared" si="76"/>
        <v>0</v>
      </c>
      <c r="BO149" s="35">
        <f t="shared" si="77"/>
        <v>0</v>
      </c>
      <c r="BP149" s="35">
        <f t="shared" si="77"/>
        <v>0</v>
      </c>
    </row>
    <row r="150" spans="1:68" x14ac:dyDescent="0.35">
      <c r="A150" s="48" t="s">
        <v>207</v>
      </c>
      <c r="B150" s="36">
        <f t="shared" ref="B150:BM150" si="78">SUM(B127:B149)</f>
        <v>548554</v>
      </c>
      <c r="C150" s="36">
        <f t="shared" si="78"/>
        <v>68152</v>
      </c>
      <c r="D150" s="36">
        <f t="shared" si="78"/>
        <v>0</v>
      </c>
      <c r="E150" s="36">
        <f t="shared" si="78"/>
        <v>0</v>
      </c>
      <c r="F150" s="36">
        <f t="shared" si="78"/>
        <v>0</v>
      </c>
      <c r="G150" s="36">
        <f t="shared" si="78"/>
        <v>0</v>
      </c>
      <c r="H150" s="36">
        <f t="shared" si="78"/>
        <v>0</v>
      </c>
      <c r="I150" s="36">
        <f t="shared" si="78"/>
        <v>0</v>
      </c>
      <c r="J150" s="36">
        <f t="shared" si="78"/>
        <v>143</v>
      </c>
      <c r="K150" s="36">
        <f t="shared" si="78"/>
        <v>899</v>
      </c>
      <c r="L150" s="36">
        <f t="shared" si="78"/>
        <v>614</v>
      </c>
      <c r="M150" s="36">
        <f t="shared" si="78"/>
        <v>1181</v>
      </c>
      <c r="N150" s="36">
        <f t="shared" si="78"/>
        <v>796</v>
      </c>
      <c r="O150" s="36">
        <f t="shared" si="78"/>
        <v>27767</v>
      </c>
      <c r="P150" s="36">
        <f t="shared" si="78"/>
        <v>47907</v>
      </c>
      <c r="Q150" s="36">
        <f t="shared" si="78"/>
        <v>99606</v>
      </c>
      <c r="R150" s="36">
        <f t="shared" si="78"/>
        <v>35281</v>
      </c>
      <c r="S150" s="36">
        <f t="shared" si="78"/>
        <v>17368</v>
      </c>
      <c r="T150" s="36">
        <f t="shared" si="78"/>
        <v>30662</v>
      </c>
      <c r="U150" s="36">
        <f t="shared" si="78"/>
        <v>26328</v>
      </c>
      <c r="V150" s="36">
        <f t="shared" si="78"/>
        <v>19503</v>
      </c>
      <c r="W150" s="36">
        <f t="shared" si="78"/>
        <v>20354</v>
      </c>
      <c r="X150" s="36">
        <f t="shared" si="78"/>
        <v>5732</v>
      </c>
      <c r="Y150" s="36">
        <f t="shared" si="78"/>
        <v>8610</v>
      </c>
      <c r="Z150" s="36">
        <f t="shared" si="78"/>
        <v>15843</v>
      </c>
      <c r="AA150" s="36">
        <f t="shared" si="78"/>
        <v>24128</v>
      </c>
      <c r="AB150" s="36">
        <f t="shared" si="78"/>
        <v>31843</v>
      </c>
      <c r="AC150" s="36">
        <f t="shared" si="78"/>
        <v>27742</v>
      </c>
      <c r="AD150" s="36">
        <f t="shared" si="78"/>
        <v>35853</v>
      </c>
      <c r="AE150" s="36">
        <f t="shared" si="78"/>
        <v>416</v>
      </c>
      <c r="AF150" s="36">
        <f t="shared" si="78"/>
        <v>602</v>
      </c>
      <c r="AG150" s="36">
        <f t="shared" si="78"/>
        <v>0</v>
      </c>
      <c r="AH150" s="36">
        <f t="shared" si="78"/>
        <v>0</v>
      </c>
      <c r="AI150" s="36">
        <f t="shared" si="78"/>
        <v>72</v>
      </c>
      <c r="AJ150" s="36">
        <f t="shared" si="78"/>
        <v>298</v>
      </c>
      <c r="AK150" s="36">
        <f t="shared" si="78"/>
        <v>198</v>
      </c>
      <c r="AL150" s="36">
        <f t="shared" si="78"/>
        <v>0</v>
      </c>
      <c r="AM150" s="36">
        <f t="shared" si="78"/>
        <v>95</v>
      </c>
      <c r="AN150" s="36">
        <f t="shared" si="78"/>
        <v>0</v>
      </c>
      <c r="AO150" s="36">
        <f t="shared" si="78"/>
        <v>0</v>
      </c>
      <c r="AP150" s="36">
        <f t="shared" si="78"/>
        <v>39</v>
      </c>
      <c r="AQ150" s="36">
        <f t="shared" si="78"/>
        <v>55</v>
      </c>
      <c r="AR150" s="36">
        <f t="shared" si="78"/>
        <v>214</v>
      </c>
      <c r="AS150" s="36">
        <f t="shared" si="78"/>
        <v>45</v>
      </c>
      <c r="AT150" s="36">
        <f t="shared" si="78"/>
        <v>0</v>
      </c>
      <c r="AU150" s="36">
        <f t="shared" si="78"/>
        <v>0</v>
      </c>
      <c r="AV150" s="36">
        <f t="shared" si="78"/>
        <v>0</v>
      </c>
      <c r="AW150" s="36">
        <f t="shared" si="78"/>
        <v>0</v>
      </c>
      <c r="AX150" s="36">
        <f t="shared" si="78"/>
        <v>0</v>
      </c>
      <c r="AY150" s="36">
        <f t="shared" si="78"/>
        <v>0</v>
      </c>
      <c r="AZ150" s="36">
        <f t="shared" si="78"/>
        <v>0</v>
      </c>
      <c r="BA150" s="36">
        <f t="shared" si="78"/>
        <v>71</v>
      </c>
      <c r="BB150" s="36">
        <f t="shared" si="78"/>
        <v>0</v>
      </c>
      <c r="BC150" s="36">
        <f t="shared" si="78"/>
        <v>0</v>
      </c>
      <c r="BD150" s="36">
        <f t="shared" si="78"/>
        <v>0</v>
      </c>
      <c r="BE150" s="36">
        <f t="shared" si="78"/>
        <v>107</v>
      </c>
      <c r="BF150" s="36">
        <f t="shared" si="78"/>
        <v>0</v>
      </c>
      <c r="BG150" s="36">
        <f t="shared" si="78"/>
        <v>0</v>
      </c>
      <c r="BH150" s="36">
        <f t="shared" si="78"/>
        <v>0</v>
      </c>
      <c r="BI150" s="36">
        <f t="shared" si="78"/>
        <v>0</v>
      </c>
      <c r="BJ150" s="36">
        <f t="shared" si="78"/>
        <v>30</v>
      </c>
      <c r="BK150" s="36">
        <f t="shared" si="78"/>
        <v>0</v>
      </c>
      <c r="BL150" s="36">
        <f t="shared" si="78"/>
        <v>0</v>
      </c>
      <c r="BM150" s="36">
        <f t="shared" si="78"/>
        <v>0</v>
      </c>
      <c r="BN150" s="36">
        <f t="shared" ref="BN150:BP150" si="79">SUM(BN127:BN149)</f>
        <v>0</v>
      </c>
      <c r="BO150" s="36">
        <f t="shared" si="79"/>
        <v>0</v>
      </c>
      <c r="BP150" s="36">
        <f t="shared" si="79"/>
        <v>0</v>
      </c>
    </row>
    <row r="151" spans="1:68" x14ac:dyDescent="0.35">
      <c r="A151" s="126"/>
      <c r="B151" s="127"/>
      <c r="C151" s="127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</row>
    <row r="152" spans="1:68" x14ac:dyDescent="0.35">
      <c r="A152" s="47" t="s">
        <v>208</v>
      </c>
      <c r="B152" s="34"/>
      <c r="C152" s="122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</row>
    <row r="153" spans="1:68" x14ac:dyDescent="0.35">
      <c r="A153" s="45" t="s">
        <v>209</v>
      </c>
      <c r="B153" s="34">
        <f>SUM(B128,B130,B133,B137,B140,B143,B146)</f>
        <v>7380</v>
      </c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</row>
    <row r="154" spans="1:68" x14ac:dyDescent="0.35">
      <c r="A154" s="45" t="s">
        <v>210</v>
      </c>
      <c r="B154" s="34">
        <f>SUM(B149,B148,B144,B141,B138,B131,B134)</f>
        <v>11726</v>
      </c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</row>
    <row r="155" spans="1:68" x14ac:dyDescent="0.35">
      <c r="A155" s="45" t="s">
        <v>211</v>
      </c>
      <c r="B155" s="34">
        <f>B82+B63</f>
        <v>0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</row>
    <row r="156" spans="1:68" x14ac:dyDescent="0.35">
      <c r="A156" s="45" t="s">
        <v>212</v>
      </c>
      <c r="B156" s="34">
        <f>SUM(B127,B129,B132,B135,B136,B139,B142,B145)</f>
        <v>529448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</row>
    <row r="157" spans="1:68" x14ac:dyDescent="0.35">
      <c r="A157" s="48" t="s">
        <v>213</v>
      </c>
      <c r="B157" s="36">
        <f>SUM(B153:B156)</f>
        <v>548554</v>
      </c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</row>
    <row r="158" spans="1:68" x14ac:dyDescent="0.35">
      <c r="B158" s="166">
        <f>+B157/5280</f>
        <v>103.89280303030303</v>
      </c>
      <c r="C158" t="s">
        <v>214</v>
      </c>
    </row>
  </sheetData>
  <pageMargins left="0.7" right="0.7" top="0.75" bottom="0.75" header="0.3" footer="0.3"/>
  <pageSetup paperSize="5" scale="60" fitToWidth="3" fitToHeight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28"/>
  <sheetViews>
    <sheetView view="pageBreakPreview" zoomScaleNormal="100" zoomScaleSheetLayoutView="100" workbookViewId="0">
      <selection activeCell="B16" sqref="B16:F17"/>
    </sheetView>
  </sheetViews>
  <sheetFormatPr defaultRowHeight="14.5" x14ac:dyDescent="0.35"/>
  <cols>
    <col min="2" max="2" width="47.7265625" customWidth="1"/>
    <col min="3" max="3" width="11.54296875" bestFit="1" customWidth="1"/>
    <col min="4" max="4" width="7.1796875" customWidth="1"/>
    <col min="5" max="5" width="14.26953125" bestFit="1" customWidth="1"/>
    <col min="9" max="11" width="13.26953125" bestFit="1" customWidth="1"/>
  </cols>
  <sheetData>
    <row r="1" spans="1:11" x14ac:dyDescent="0.35">
      <c r="A1" s="190" t="s">
        <v>0</v>
      </c>
      <c r="B1" s="124"/>
      <c r="C1" s="124"/>
      <c r="D1" s="124"/>
      <c r="E1" s="124"/>
      <c r="F1" s="191" t="s">
        <v>215</v>
      </c>
    </row>
    <row r="2" spans="1:11" x14ac:dyDescent="0.35">
      <c r="A2" s="190" t="s">
        <v>216</v>
      </c>
      <c r="B2" s="124"/>
      <c r="C2" s="124"/>
      <c r="D2" s="124"/>
      <c r="E2" s="124"/>
      <c r="F2" s="124"/>
    </row>
    <row r="3" spans="1:11" x14ac:dyDescent="0.35">
      <c r="A3" s="190"/>
      <c r="B3" s="124"/>
      <c r="C3" s="124"/>
      <c r="D3" s="124"/>
      <c r="E3" s="124"/>
      <c r="F3" s="124"/>
    </row>
    <row r="4" spans="1:11" x14ac:dyDescent="0.35">
      <c r="A4" s="124"/>
      <c r="B4" s="124"/>
      <c r="C4" s="124"/>
      <c r="D4" s="124"/>
      <c r="E4" s="124"/>
      <c r="F4" s="124"/>
    </row>
    <row r="5" spans="1:11" x14ac:dyDescent="0.35">
      <c r="A5" s="124"/>
      <c r="B5" s="124"/>
      <c r="C5" s="124"/>
      <c r="D5" s="124"/>
      <c r="E5" s="124"/>
      <c r="F5" s="124"/>
    </row>
    <row r="6" spans="1:11" x14ac:dyDescent="0.35">
      <c r="A6" s="124"/>
      <c r="B6" s="124"/>
      <c r="C6" s="124"/>
      <c r="D6" s="124"/>
      <c r="E6" s="124"/>
      <c r="F6" s="124"/>
    </row>
    <row r="7" spans="1:11" x14ac:dyDescent="0.35">
      <c r="A7" s="124"/>
      <c r="B7" s="124"/>
      <c r="C7" s="124"/>
      <c r="D7" s="124"/>
      <c r="E7" s="124"/>
      <c r="F7" s="124"/>
    </row>
    <row r="8" spans="1:11" x14ac:dyDescent="0.35">
      <c r="A8" s="124"/>
      <c r="B8" s="124"/>
      <c r="C8" s="247" t="s">
        <v>217</v>
      </c>
      <c r="D8" s="247"/>
      <c r="E8" s="247"/>
      <c r="F8" s="124"/>
      <c r="J8" s="113"/>
      <c r="K8" s="113"/>
    </row>
    <row r="9" spans="1:11" x14ac:dyDescent="0.35">
      <c r="A9" s="124"/>
      <c r="B9" s="124"/>
      <c r="C9" s="192" t="s">
        <v>218</v>
      </c>
      <c r="D9" s="193"/>
      <c r="E9" s="192" t="s">
        <v>219</v>
      </c>
      <c r="F9" s="124"/>
    </row>
    <row r="10" spans="1:11" x14ac:dyDescent="0.35">
      <c r="A10" s="124" t="s">
        <v>220</v>
      </c>
      <c r="B10" s="124"/>
      <c r="C10" s="194">
        <v>2721000</v>
      </c>
      <c r="D10" s="124"/>
      <c r="E10" s="195">
        <v>9621000</v>
      </c>
      <c r="F10" s="190" t="s">
        <v>221</v>
      </c>
      <c r="I10" s="21"/>
      <c r="J10" s="113"/>
      <c r="K10" s="113"/>
    </row>
    <row r="11" spans="1:11" x14ac:dyDescent="0.35">
      <c r="A11" s="124" t="s">
        <v>222</v>
      </c>
      <c r="B11" s="124"/>
      <c r="C11" s="196">
        <v>448000</v>
      </c>
      <c r="D11" s="124"/>
      <c r="E11" s="196">
        <v>1527000</v>
      </c>
      <c r="F11" s="190" t="s">
        <v>223</v>
      </c>
    </row>
    <row r="12" spans="1:11" x14ac:dyDescent="0.35">
      <c r="A12" s="124" t="s">
        <v>224</v>
      </c>
      <c r="B12" s="124"/>
      <c r="C12" s="196">
        <v>140000</v>
      </c>
      <c r="D12" s="124"/>
      <c r="E12" s="197">
        <v>216000</v>
      </c>
      <c r="F12" s="190" t="s">
        <v>225</v>
      </c>
      <c r="J12" s="22"/>
      <c r="K12" s="22"/>
    </row>
    <row r="13" spans="1:11" x14ac:dyDescent="0.35">
      <c r="A13" s="124" t="s">
        <v>226</v>
      </c>
      <c r="B13" s="124"/>
      <c r="C13" s="198">
        <v>800000</v>
      </c>
      <c r="D13" s="124"/>
      <c r="E13" s="199">
        <v>1100000</v>
      </c>
      <c r="F13" s="190" t="s">
        <v>227</v>
      </c>
      <c r="J13" s="22"/>
      <c r="K13" s="22"/>
    </row>
    <row r="14" spans="1:11" x14ac:dyDescent="0.35">
      <c r="A14" s="124"/>
      <c r="B14" s="124"/>
      <c r="C14" s="196">
        <f>SUM(C10:C13)</f>
        <v>4109000</v>
      </c>
      <c r="D14" s="190"/>
      <c r="E14" s="196">
        <f>SUM(E10:E13)</f>
        <v>12464000</v>
      </c>
      <c r="F14" s="124"/>
    </row>
    <row r="15" spans="1:11" x14ac:dyDescent="0.35">
      <c r="A15" s="124"/>
      <c r="B15" s="124"/>
      <c r="C15" s="124"/>
      <c r="D15" s="124"/>
      <c r="E15" s="124"/>
      <c r="F15" s="124"/>
    </row>
    <row r="16" spans="1:11" ht="15" customHeight="1" x14ac:dyDescent="0.35">
      <c r="A16" s="191" t="s">
        <v>221</v>
      </c>
      <c r="B16" s="249" t="s">
        <v>228</v>
      </c>
      <c r="C16" s="249"/>
      <c r="D16" s="249"/>
      <c r="E16" s="249"/>
      <c r="F16" s="249"/>
    </row>
    <row r="17" spans="1:6" x14ac:dyDescent="0.35">
      <c r="A17" s="191"/>
      <c r="B17" s="249"/>
      <c r="C17" s="249"/>
      <c r="D17" s="249"/>
      <c r="E17" s="249"/>
      <c r="F17" s="249"/>
    </row>
    <row r="18" spans="1:6" x14ac:dyDescent="0.35">
      <c r="A18" s="191"/>
      <c r="B18" s="124"/>
      <c r="C18" s="124"/>
      <c r="D18" s="124"/>
      <c r="E18" s="124"/>
      <c r="F18" s="124"/>
    </row>
    <row r="19" spans="1:6" ht="15" customHeight="1" x14ac:dyDescent="0.35">
      <c r="A19" s="191" t="s">
        <v>223</v>
      </c>
      <c r="B19" s="248" t="s">
        <v>229</v>
      </c>
      <c r="C19" s="248"/>
      <c r="D19" s="248"/>
      <c r="E19" s="248"/>
      <c r="F19" s="248"/>
    </row>
    <row r="20" spans="1:6" x14ac:dyDescent="0.35">
      <c r="A20" s="191"/>
      <c r="B20" s="248"/>
      <c r="C20" s="248"/>
      <c r="D20" s="248"/>
      <c r="E20" s="248"/>
      <c r="F20" s="248"/>
    </row>
    <row r="21" spans="1:6" x14ac:dyDescent="0.35">
      <c r="A21" s="191"/>
      <c r="B21" s="124"/>
      <c r="C21" s="124"/>
      <c r="D21" s="124"/>
      <c r="E21" s="124"/>
      <c r="F21" s="124"/>
    </row>
    <row r="22" spans="1:6" ht="15" customHeight="1" x14ac:dyDescent="0.35">
      <c r="A22" s="191" t="s">
        <v>225</v>
      </c>
      <c r="B22" s="249" t="s">
        <v>230</v>
      </c>
      <c r="C22" s="249"/>
      <c r="D22" s="249"/>
      <c r="E22" s="249"/>
      <c r="F22" s="249"/>
    </row>
    <row r="23" spans="1:6" ht="45" customHeight="1" x14ac:dyDescent="0.35">
      <c r="A23" s="191"/>
      <c r="B23" s="249"/>
      <c r="C23" s="249"/>
      <c r="D23" s="249"/>
      <c r="E23" s="249"/>
      <c r="F23" s="249"/>
    </row>
    <row r="24" spans="1:6" x14ac:dyDescent="0.35">
      <c r="A24" s="191"/>
      <c r="B24" s="200"/>
      <c r="C24" s="200"/>
      <c r="D24" s="200"/>
      <c r="E24" s="200"/>
      <c r="F24" s="200"/>
    </row>
    <row r="25" spans="1:6" ht="15" customHeight="1" x14ac:dyDescent="0.35">
      <c r="A25" s="191" t="s">
        <v>227</v>
      </c>
      <c r="B25" s="249" t="s">
        <v>231</v>
      </c>
      <c r="C25" s="249"/>
      <c r="D25" s="249"/>
      <c r="E25" s="249"/>
      <c r="F25" s="249"/>
    </row>
    <row r="26" spans="1:6" x14ac:dyDescent="0.35">
      <c r="A26" s="191"/>
      <c r="B26" s="249"/>
      <c r="C26" s="249"/>
      <c r="D26" s="249"/>
      <c r="E26" s="249"/>
      <c r="F26" s="249"/>
    </row>
    <row r="27" spans="1:6" x14ac:dyDescent="0.35">
      <c r="A27" s="191"/>
      <c r="B27" s="249"/>
      <c r="C27" s="249"/>
      <c r="D27" s="249"/>
      <c r="E27" s="249"/>
      <c r="F27" s="249"/>
    </row>
    <row r="28" spans="1:6" x14ac:dyDescent="0.35">
      <c r="A28" s="191"/>
      <c r="B28" s="249"/>
      <c r="C28" s="249"/>
      <c r="D28" s="249"/>
      <c r="E28" s="249"/>
      <c r="F28" s="249"/>
    </row>
  </sheetData>
  <mergeCells count="5">
    <mergeCell ref="C8:E8"/>
    <mergeCell ref="B19:F20"/>
    <mergeCell ref="B16:F17"/>
    <mergeCell ref="B22:F23"/>
    <mergeCell ref="B25:F28"/>
  </mergeCells>
  <pageMargins left="0.7" right="0.7" top="0.75" bottom="0.75" header="0.3" footer="0.3"/>
  <pageSetup scale="92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D23DD1545F8441BE8A1D44C02CE9B0" ma:contentTypeVersion="3" ma:contentTypeDescription="Create a new document." ma:contentTypeScope="" ma:versionID="a7847e416969ed08a6601f649233bd5d">
  <xsd:schema xmlns:xsd="http://www.w3.org/2001/XMLSchema" xmlns:xs="http://www.w3.org/2001/XMLSchema" xmlns:p="http://schemas.microsoft.com/office/2006/metadata/properties" xmlns:ns2="9ab11b20-5e3b-440b-8140-23dce6b5bb9d" targetNamespace="http://schemas.microsoft.com/office/2006/metadata/properties" ma:root="true" ma:fieldsID="953bcdbffa6e23fde4475836238fd2aa" ns2:_="">
    <xsd:import namespace="9ab11b20-5e3b-440b-8140-23dce6b5bb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b11b20-5e3b-440b-8140-23dce6b5bb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BCF671-2309-4828-A927-2C219154E1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b11b20-5e3b-440b-8140-23dce6b5bb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2EEC44-34E6-4536-98C4-EC5A3179D7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40EFB2-4FCD-4533-9FB1-FA9561E502E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Sch I Summary</vt:lpstr>
      <vt:lpstr>Sch II 2023 Yr 1</vt:lpstr>
      <vt:lpstr>Sch II 2023</vt:lpstr>
      <vt:lpstr>Sch II 2024</vt:lpstr>
      <vt:lpstr>Schedule III</vt:lpstr>
      <vt:lpstr>Schedule IV 2023</vt:lpstr>
      <vt:lpstr>Schedule IV 2024</vt:lpstr>
      <vt:lpstr>Schedule VI</vt:lpstr>
      <vt:lpstr>Schedule VII</vt:lpstr>
      <vt:lpstr>Schedule VIII</vt:lpstr>
      <vt:lpstr>Schedule IX</vt:lpstr>
      <vt:lpstr>Tax Rates</vt:lpstr>
      <vt:lpstr>Norm Adj</vt:lpstr>
      <vt:lpstr>'Schedule III'!Print_Area</vt:lpstr>
      <vt:lpstr>'Schedule IV 2023'!Print_Area</vt:lpstr>
      <vt:lpstr>'Schedule IV 2024'!Print_Area</vt:lpstr>
      <vt:lpstr>'Schedule IX'!Print_Area</vt:lpstr>
      <vt:lpstr>'Schedule IV 2023'!Print_Titles</vt:lpstr>
      <vt:lpstr>'Schedule IV 2024'!Print_Titles</vt:lpstr>
      <vt:lpstr>'Schedule IX'!Print_Titles</vt:lpstr>
      <vt:lpstr>'Schedule VI'!Print_Titles</vt:lpstr>
    </vt:vector>
  </TitlesOfParts>
  <Manager/>
  <Company>Delta Natural Gas Company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Wesolosky</dc:creator>
  <cp:keywords/>
  <dc:description/>
  <cp:lastModifiedBy>Monica H. Braun</cp:lastModifiedBy>
  <cp:revision/>
  <dcterms:created xsi:type="dcterms:W3CDTF">2010-04-18T23:26:28Z</dcterms:created>
  <dcterms:modified xsi:type="dcterms:W3CDTF">2023-12-04T20:46:32Z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0x0101006CD23DD1545F8441BE8A1D44C02CE9B0</vt:lpwstr>
  </property>
</Properties>
</file>