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vili\Google Drive\Cunningham WD\Application\"/>
    </mc:Choice>
  </mc:AlternateContent>
  <xr:revisionPtr revIDLastSave="0" documentId="8_{730D874F-689C-4933-9367-C2C923F8282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FIXED ASSET RECORD" sheetId="1" r:id="rId1"/>
    <sheet name="0" sheetId="2" r:id="rId2"/>
  </sheets>
  <definedNames>
    <definedName name="_xlnm.Print_Titles" localSheetId="0">'FIXED ASSET RECORD'!$4:$4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3" i="2" l="1"/>
  <c r="I283" i="2" s="1"/>
  <c r="F283" i="2"/>
  <c r="E308" i="2"/>
  <c r="G306" i="2"/>
  <c r="D306" i="2"/>
  <c r="G302" i="2"/>
  <c r="D302" i="2"/>
  <c r="G300" i="2"/>
  <c r="D300" i="2"/>
  <c r="G294" i="2"/>
  <c r="D294" i="2"/>
  <c r="G288" i="2"/>
  <c r="D288" i="2"/>
  <c r="G284" i="2"/>
  <c r="D284" i="2"/>
  <c r="D275" i="2"/>
  <c r="G274" i="2"/>
  <c r="G275" i="2" s="1"/>
  <c r="G272" i="2"/>
  <c r="D272" i="2"/>
  <c r="G269" i="2"/>
  <c r="F269" i="2"/>
  <c r="D269" i="2"/>
  <c r="H268" i="2"/>
  <c r="H269" i="2" s="1"/>
  <c r="G238" i="2"/>
  <c r="I237" i="2"/>
  <c r="D238" i="2"/>
  <c r="E262" i="2"/>
  <c r="G260" i="2"/>
  <c r="D260" i="2"/>
  <c r="G256" i="2"/>
  <c r="D256" i="2"/>
  <c r="G254" i="2"/>
  <c r="D254" i="2"/>
  <c r="G248" i="2"/>
  <c r="D248" i="2"/>
  <c r="G242" i="2"/>
  <c r="D242" i="2"/>
  <c r="D229" i="2"/>
  <c r="G228" i="2"/>
  <c r="G226" i="2"/>
  <c r="D226" i="2"/>
  <c r="G223" i="2"/>
  <c r="F223" i="2"/>
  <c r="D223" i="2"/>
  <c r="H222" i="2"/>
  <c r="H223" i="2" s="1"/>
  <c r="G308" i="2" l="1"/>
  <c r="D308" i="2"/>
  <c r="D262" i="2"/>
  <c r="G229" i="2"/>
  <c r="G262" i="2" s="1"/>
  <c r="E218" i="2"/>
  <c r="G216" i="2"/>
  <c r="D216" i="2"/>
  <c r="G212" i="2"/>
  <c r="D212" i="2"/>
  <c r="G210" i="2"/>
  <c r="D210" i="2"/>
  <c r="G204" i="2"/>
  <c r="D204" i="2"/>
  <c r="G198" i="2"/>
  <c r="D198" i="2"/>
  <c r="G194" i="2"/>
  <c r="D194" i="2"/>
  <c r="D186" i="2"/>
  <c r="G185" i="2"/>
  <c r="G183" i="2"/>
  <c r="D183" i="2"/>
  <c r="G180" i="2"/>
  <c r="F180" i="2"/>
  <c r="D180" i="2"/>
  <c r="H179" i="2"/>
  <c r="H180" i="2" s="1"/>
  <c r="G186" i="2" l="1"/>
  <c r="G218" i="2" s="1"/>
  <c r="D218" i="2"/>
  <c r="E172" i="2"/>
  <c r="G170" i="2"/>
  <c r="D170" i="2"/>
  <c r="G166" i="2"/>
  <c r="D166" i="2"/>
  <c r="G164" i="2"/>
  <c r="D164" i="2"/>
  <c r="G158" i="2"/>
  <c r="D158" i="2"/>
  <c r="G152" i="2"/>
  <c r="D152" i="2"/>
  <c r="G148" i="2"/>
  <c r="D148" i="2"/>
  <c r="D140" i="2"/>
  <c r="G139" i="2"/>
  <c r="G137" i="2"/>
  <c r="D137" i="2"/>
  <c r="G134" i="2"/>
  <c r="F134" i="2"/>
  <c r="D134" i="2"/>
  <c r="H134" i="2"/>
  <c r="G140" i="2" l="1"/>
  <c r="G172" i="2" s="1"/>
  <c r="D172" i="2"/>
  <c r="E127" i="2"/>
  <c r="G125" i="2" l="1"/>
  <c r="G121" i="2"/>
  <c r="G119" i="2"/>
  <c r="G113" i="2"/>
  <c r="G107" i="2"/>
  <c r="G103" i="2"/>
  <c r="G92" i="2"/>
  <c r="D107" i="2"/>
  <c r="D103" i="2"/>
  <c r="D95" i="2"/>
  <c r="D92" i="2"/>
  <c r="D125" i="2" l="1"/>
  <c r="D121" i="2"/>
  <c r="D119" i="2"/>
  <c r="D113" i="2"/>
  <c r="G94" i="2"/>
  <c r="G95" i="2" s="1"/>
  <c r="G89" i="2"/>
  <c r="D89" i="2"/>
  <c r="H88" i="2"/>
  <c r="H89" i="2" s="1"/>
  <c r="F89" i="2"/>
  <c r="G127" i="2" l="1"/>
  <c r="D127" i="2"/>
  <c r="G49" i="2"/>
  <c r="H48" i="2"/>
  <c r="F91" i="2" s="1"/>
  <c r="H91" i="2" s="1"/>
  <c r="G51" i="2"/>
  <c r="H51" i="2" s="1"/>
  <c r="F94" i="2" s="1"/>
  <c r="H94" i="2" s="1"/>
  <c r="I91" i="2" l="1"/>
  <c r="F136" i="2"/>
  <c r="H136" i="2" s="1"/>
  <c r="I94" i="2"/>
  <c r="F139" i="2"/>
  <c r="H139" i="2" s="1"/>
  <c r="G52" i="2"/>
  <c r="G82" i="2"/>
  <c r="D82" i="2"/>
  <c r="G78" i="2"/>
  <c r="D78" i="2"/>
  <c r="G76" i="2"/>
  <c r="D76" i="2"/>
  <c r="G70" i="2"/>
  <c r="D70" i="2"/>
  <c r="G64" i="2"/>
  <c r="D64" i="2"/>
  <c r="G60" i="2"/>
  <c r="D60" i="2"/>
  <c r="D52" i="2"/>
  <c r="D49" i="2"/>
  <c r="G46" i="2"/>
  <c r="D46" i="2"/>
  <c r="H45" i="2"/>
  <c r="H46" i="2" s="1"/>
  <c r="I139" i="2" l="1"/>
  <c r="F185" i="2"/>
  <c r="H185" i="2" s="1"/>
  <c r="I136" i="2"/>
  <c r="F182" i="2"/>
  <c r="H182" i="2" s="1"/>
  <c r="D84" i="2"/>
  <c r="G84" i="2"/>
  <c r="H7" i="2"/>
  <c r="F47" i="2" s="1"/>
  <c r="G40" i="2"/>
  <c r="D40" i="2"/>
  <c r="H39" i="2"/>
  <c r="F81" i="2" s="1"/>
  <c r="H81" i="2" s="1"/>
  <c r="F124" i="2" s="1"/>
  <c r="H124" i="2" s="1"/>
  <c r="H38" i="2"/>
  <c r="F80" i="2" s="1"/>
  <c r="H80" i="2" s="1"/>
  <c r="F123" i="2" s="1"/>
  <c r="H123" i="2" s="1"/>
  <c r="H37" i="2"/>
  <c r="F79" i="2" s="1"/>
  <c r="G36" i="2"/>
  <c r="D36" i="2"/>
  <c r="G34" i="2"/>
  <c r="D34" i="2"/>
  <c r="H33" i="2"/>
  <c r="F75" i="2" s="1"/>
  <c r="H75" i="2" s="1"/>
  <c r="F118" i="2" s="1"/>
  <c r="H118" i="2" s="1"/>
  <c r="H32" i="2"/>
  <c r="F74" i="2" s="1"/>
  <c r="H74" i="2" s="1"/>
  <c r="F117" i="2" s="1"/>
  <c r="H117" i="2" s="1"/>
  <c r="H31" i="2"/>
  <c r="F73" i="2" s="1"/>
  <c r="H73" i="2" s="1"/>
  <c r="F116" i="2" s="1"/>
  <c r="H116" i="2" s="1"/>
  <c r="H30" i="2"/>
  <c r="F72" i="2" s="1"/>
  <c r="H72" i="2" s="1"/>
  <c r="F115" i="2" s="1"/>
  <c r="H115" i="2" s="1"/>
  <c r="H29" i="2"/>
  <c r="F71" i="2" s="1"/>
  <c r="G28" i="2"/>
  <c r="H28" i="2" s="1"/>
  <c r="D28" i="2"/>
  <c r="H27" i="2"/>
  <c r="F69" i="2" s="1"/>
  <c r="H69" i="2" s="1"/>
  <c r="F112" i="2" s="1"/>
  <c r="H112" i="2" s="1"/>
  <c r="H26" i="2"/>
  <c r="F68" i="2" s="1"/>
  <c r="H68" i="2" s="1"/>
  <c r="F111" i="2" s="1"/>
  <c r="H111" i="2" s="1"/>
  <c r="H25" i="2"/>
  <c r="F67" i="2" s="1"/>
  <c r="H67" i="2" s="1"/>
  <c r="F110" i="2" s="1"/>
  <c r="H110" i="2" s="1"/>
  <c r="H24" i="2"/>
  <c r="F66" i="2" s="1"/>
  <c r="H66" i="2" s="1"/>
  <c r="F109" i="2" s="1"/>
  <c r="H109" i="2" s="1"/>
  <c r="G22" i="2"/>
  <c r="D22" i="2"/>
  <c r="H21" i="2"/>
  <c r="F63" i="2" s="1"/>
  <c r="H63" i="2" s="1"/>
  <c r="F106" i="2" s="1"/>
  <c r="H106" i="2" s="1"/>
  <c r="H20" i="2"/>
  <c r="F62" i="2" s="1"/>
  <c r="H62" i="2" s="1"/>
  <c r="F105" i="2" s="1"/>
  <c r="H105" i="2" s="1"/>
  <c r="H19" i="2"/>
  <c r="F61" i="2" s="1"/>
  <c r="G18" i="2"/>
  <c r="H18" i="2" s="1"/>
  <c r="D18" i="2"/>
  <c r="H17" i="2"/>
  <c r="F59" i="2" s="1"/>
  <c r="H59" i="2" s="1"/>
  <c r="F102" i="2" s="1"/>
  <c r="H102" i="2" s="1"/>
  <c r="H16" i="2"/>
  <c r="F58" i="2" s="1"/>
  <c r="H58" i="2" s="1"/>
  <c r="F101" i="2" s="1"/>
  <c r="H101" i="2" s="1"/>
  <c r="H15" i="2"/>
  <c r="F57" i="2" s="1"/>
  <c r="H57" i="2" s="1"/>
  <c r="F100" i="2" s="1"/>
  <c r="H100" i="2" s="1"/>
  <c r="H14" i="2"/>
  <c r="F56" i="2" s="1"/>
  <c r="H56" i="2" s="1"/>
  <c r="F99" i="2" s="1"/>
  <c r="H99" i="2" s="1"/>
  <c r="H13" i="2"/>
  <c r="F55" i="2" s="1"/>
  <c r="H55" i="2" s="1"/>
  <c r="F98" i="2" s="1"/>
  <c r="H98" i="2" s="1"/>
  <c r="H12" i="2"/>
  <c r="F54" i="2" s="1"/>
  <c r="H54" i="2" s="1"/>
  <c r="F97" i="2" s="1"/>
  <c r="H97" i="2" s="1"/>
  <c r="H11" i="2"/>
  <c r="F53" i="2" s="1"/>
  <c r="G10" i="2"/>
  <c r="D10" i="2"/>
  <c r="H9" i="2"/>
  <c r="G8" i="2"/>
  <c r="D8" i="2"/>
  <c r="H8" i="2"/>
  <c r="G6" i="2"/>
  <c r="D6" i="2"/>
  <c r="H5" i="2"/>
  <c r="I185" i="2" l="1"/>
  <c r="F228" i="2"/>
  <c r="H228" i="2" s="1"/>
  <c r="F274" i="2" s="1"/>
  <c r="I182" i="2"/>
  <c r="F225" i="2"/>
  <c r="H225" i="2" s="1"/>
  <c r="I97" i="2"/>
  <c r="F142" i="2"/>
  <c r="H142" i="2" s="1"/>
  <c r="F188" i="2" s="1"/>
  <c r="I101" i="2"/>
  <c r="F146" i="2"/>
  <c r="H146" i="2" s="1"/>
  <c r="I112" i="2"/>
  <c r="F157" i="2"/>
  <c r="H157" i="2" s="1"/>
  <c r="I115" i="2"/>
  <c r="F160" i="2"/>
  <c r="H160" i="2" s="1"/>
  <c r="I98" i="2"/>
  <c r="F143" i="2"/>
  <c r="H143" i="2" s="1"/>
  <c r="I102" i="2"/>
  <c r="F147" i="2"/>
  <c r="H147" i="2" s="1"/>
  <c r="I105" i="2"/>
  <c r="F150" i="2"/>
  <c r="H150" i="2" s="1"/>
  <c r="I109" i="2"/>
  <c r="F154" i="2"/>
  <c r="H154" i="2" s="1"/>
  <c r="I116" i="2"/>
  <c r="F161" i="2"/>
  <c r="H161" i="2" s="1"/>
  <c r="I123" i="2"/>
  <c r="F168" i="2"/>
  <c r="H168" i="2" s="1"/>
  <c r="I99" i="2"/>
  <c r="F144" i="2"/>
  <c r="H144" i="2" s="1"/>
  <c r="F190" i="2" s="1"/>
  <c r="I106" i="2"/>
  <c r="F151" i="2"/>
  <c r="H151" i="2" s="1"/>
  <c r="I110" i="2"/>
  <c r="F155" i="2"/>
  <c r="H155" i="2" s="1"/>
  <c r="I117" i="2"/>
  <c r="F162" i="2"/>
  <c r="H162" i="2" s="1"/>
  <c r="I124" i="2"/>
  <c r="F169" i="2"/>
  <c r="H169" i="2" s="1"/>
  <c r="I100" i="2"/>
  <c r="F145" i="2"/>
  <c r="H145" i="2" s="1"/>
  <c r="F191" i="2" s="1"/>
  <c r="I111" i="2"/>
  <c r="F156" i="2"/>
  <c r="H156" i="2" s="1"/>
  <c r="I118" i="2"/>
  <c r="F163" i="2"/>
  <c r="H163" i="2" s="1"/>
  <c r="H47" i="2"/>
  <c r="F49" i="2"/>
  <c r="H6" i="2"/>
  <c r="F45" i="2"/>
  <c r="F46" i="2" s="1"/>
  <c r="H53" i="2"/>
  <c r="F96" i="2" s="1"/>
  <c r="F60" i="2"/>
  <c r="H60" i="2" s="1"/>
  <c r="H71" i="2"/>
  <c r="F114" i="2" s="1"/>
  <c r="F76" i="2"/>
  <c r="H76" i="2" s="1"/>
  <c r="H10" i="2"/>
  <c r="F50" i="2"/>
  <c r="H61" i="2"/>
  <c r="F104" i="2" s="1"/>
  <c r="F64" i="2"/>
  <c r="H64" i="2" s="1"/>
  <c r="H79" i="2"/>
  <c r="F122" i="2" s="1"/>
  <c r="F82" i="2"/>
  <c r="D42" i="2"/>
  <c r="H36" i="2"/>
  <c r="H22" i="2"/>
  <c r="H23" i="2"/>
  <c r="F65" i="2" s="1"/>
  <c r="H34" i="2"/>
  <c r="H35" i="2"/>
  <c r="F77" i="2" s="1"/>
  <c r="F40" i="2"/>
  <c r="F42" i="2" s="1"/>
  <c r="G42" i="2"/>
  <c r="J144" i="1"/>
  <c r="F144" i="1"/>
  <c r="J140" i="1"/>
  <c r="F140" i="1"/>
  <c r="J138" i="1"/>
  <c r="F138" i="1"/>
  <c r="J132" i="1"/>
  <c r="F132" i="1"/>
  <c r="J126" i="1"/>
  <c r="F126" i="1"/>
  <c r="F122" i="1"/>
  <c r="J120" i="1"/>
  <c r="J114" i="1"/>
  <c r="F114" i="1"/>
  <c r="F149" i="1" s="1"/>
  <c r="J112" i="1"/>
  <c r="F112" i="1"/>
  <c r="J110" i="1"/>
  <c r="F110" i="1"/>
  <c r="I225" i="2" l="1"/>
  <c r="F271" i="2"/>
  <c r="I228" i="2"/>
  <c r="I163" i="2"/>
  <c r="F209" i="2"/>
  <c r="H209" i="2" s="1"/>
  <c r="I151" i="2"/>
  <c r="F197" i="2"/>
  <c r="H197" i="2" s="1"/>
  <c r="I154" i="2"/>
  <c r="F200" i="2"/>
  <c r="H200" i="2" s="1"/>
  <c r="I146" i="2"/>
  <c r="F192" i="2"/>
  <c r="H192" i="2" s="1"/>
  <c r="F235" i="2" s="1"/>
  <c r="I145" i="2"/>
  <c r="H191" i="2"/>
  <c r="F234" i="2" s="1"/>
  <c r="I168" i="2"/>
  <c r="F214" i="2"/>
  <c r="H214" i="2" s="1"/>
  <c r="I147" i="2"/>
  <c r="F193" i="2"/>
  <c r="H193" i="2" s="1"/>
  <c r="F236" i="2" s="1"/>
  <c r="I156" i="2"/>
  <c r="F202" i="2"/>
  <c r="I169" i="2"/>
  <c r="F215" i="2"/>
  <c r="H215" i="2" s="1"/>
  <c r="I155" i="2"/>
  <c r="F201" i="2"/>
  <c r="H201" i="2" s="1"/>
  <c r="I144" i="2"/>
  <c r="H190" i="2"/>
  <c r="F233" i="2" s="1"/>
  <c r="I161" i="2"/>
  <c r="F207" i="2"/>
  <c r="H207" i="2" s="1"/>
  <c r="I150" i="2"/>
  <c r="F196" i="2"/>
  <c r="I143" i="2"/>
  <c r="F189" i="2"/>
  <c r="H189" i="2" s="1"/>
  <c r="F232" i="2" s="1"/>
  <c r="I157" i="2"/>
  <c r="F203" i="2"/>
  <c r="H203" i="2" s="1"/>
  <c r="I142" i="2"/>
  <c r="H188" i="2"/>
  <c r="F231" i="2" s="1"/>
  <c r="I162" i="2"/>
  <c r="F208" i="2"/>
  <c r="H208" i="2" s="1"/>
  <c r="I160" i="2"/>
  <c r="F206" i="2"/>
  <c r="H206" i="2" s="1"/>
  <c r="F107" i="2"/>
  <c r="H104" i="2"/>
  <c r="F149" i="2" s="1"/>
  <c r="F119" i="2"/>
  <c r="H114" i="2"/>
  <c r="F159" i="2" s="1"/>
  <c r="F125" i="2"/>
  <c r="H122" i="2"/>
  <c r="F167" i="2" s="1"/>
  <c r="F103" i="2"/>
  <c r="H96" i="2"/>
  <c r="F141" i="2" s="1"/>
  <c r="F90" i="2"/>
  <c r="H49" i="2"/>
  <c r="F78" i="2"/>
  <c r="H78" i="2" s="1"/>
  <c r="H77" i="2"/>
  <c r="F120" i="2" s="1"/>
  <c r="F70" i="2"/>
  <c r="H70" i="2" s="1"/>
  <c r="H65" i="2"/>
  <c r="F108" i="2" s="1"/>
  <c r="H82" i="2"/>
  <c r="H50" i="2"/>
  <c r="F52" i="2"/>
  <c r="H40" i="2"/>
  <c r="H42" i="2" s="1"/>
  <c r="J122" i="1"/>
  <c r="K127" i="1"/>
  <c r="F34" i="1"/>
  <c r="J73" i="1"/>
  <c r="J68" i="1"/>
  <c r="J67" i="1"/>
  <c r="J66" i="1"/>
  <c r="J63" i="1"/>
  <c r="H62" i="1"/>
  <c r="K62" i="1" s="1"/>
  <c r="H115" i="1" s="1"/>
  <c r="K115" i="1" s="1"/>
  <c r="K5" i="1"/>
  <c r="H56" i="1" s="1"/>
  <c r="H57" i="1" s="1"/>
  <c r="K38" i="1"/>
  <c r="H89" i="1" s="1"/>
  <c r="K39" i="1"/>
  <c r="H90" i="1" s="1"/>
  <c r="K90" i="1" s="1"/>
  <c r="H143" i="1" s="1"/>
  <c r="K37" i="1"/>
  <c r="H88" i="1" s="1"/>
  <c r="K88" i="1" s="1"/>
  <c r="H141" i="1" s="1"/>
  <c r="K141" i="1" s="1"/>
  <c r="K35" i="1"/>
  <c r="H86" i="1" s="1"/>
  <c r="K86" i="1" s="1"/>
  <c r="H139" i="1" s="1"/>
  <c r="H140" i="1" s="1"/>
  <c r="K140" i="1" s="1"/>
  <c r="K30" i="1"/>
  <c r="H81" i="1" s="1"/>
  <c r="K81" i="1" s="1"/>
  <c r="H134" i="1" s="1"/>
  <c r="K134" i="1" s="1"/>
  <c r="K31" i="1"/>
  <c r="H82" i="1" s="1"/>
  <c r="K82" i="1" s="1"/>
  <c r="H135" i="1" s="1"/>
  <c r="K135" i="1" s="1"/>
  <c r="K32" i="1"/>
  <c r="H83" i="1" s="1"/>
  <c r="K83" i="1" s="1"/>
  <c r="H136" i="1" s="1"/>
  <c r="K136" i="1" s="1"/>
  <c r="K33" i="1"/>
  <c r="H84" i="1" s="1"/>
  <c r="K84" i="1" s="1"/>
  <c r="H137" i="1" s="1"/>
  <c r="K29" i="1"/>
  <c r="H80" i="1" s="1"/>
  <c r="K80" i="1" s="1"/>
  <c r="H133" i="1" s="1"/>
  <c r="K133" i="1" s="1"/>
  <c r="K24" i="1"/>
  <c r="H75" i="1" s="1"/>
  <c r="K75" i="1" s="1"/>
  <c r="H128" i="1" s="1"/>
  <c r="K128" i="1" s="1"/>
  <c r="K25" i="1"/>
  <c r="H76" i="1" s="1"/>
  <c r="K26" i="1"/>
  <c r="H77" i="1" s="1"/>
  <c r="K77" i="1" s="1"/>
  <c r="H130" i="1" s="1"/>
  <c r="K130" i="1" s="1"/>
  <c r="K27" i="1"/>
  <c r="H78" i="1" s="1"/>
  <c r="K78" i="1" s="1"/>
  <c r="H131" i="1" s="1"/>
  <c r="K131" i="1" s="1"/>
  <c r="K23" i="1"/>
  <c r="H74" i="1" s="1"/>
  <c r="K74" i="1" s="1"/>
  <c r="H127" i="1" s="1"/>
  <c r="K20" i="1"/>
  <c r="H71" i="1" s="1"/>
  <c r="K21" i="1"/>
  <c r="H72" i="1" s="1"/>
  <c r="K72" i="1" s="1"/>
  <c r="H125" i="1" s="1"/>
  <c r="K125" i="1" s="1"/>
  <c r="K19" i="1"/>
  <c r="H70" i="1" s="1"/>
  <c r="K70" i="1" s="1"/>
  <c r="H123" i="1" s="1"/>
  <c r="K11" i="1"/>
  <c r="J16" i="1"/>
  <c r="K16" i="1" s="1"/>
  <c r="H67" i="1" s="1"/>
  <c r="K13" i="1"/>
  <c r="H64" i="1" s="1"/>
  <c r="J17" i="1"/>
  <c r="K17" i="1" s="1"/>
  <c r="H68" i="1" s="1"/>
  <c r="K68" i="1" s="1"/>
  <c r="H121" i="1" s="1"/>
  <c r="K121" i="1" s="1"/>
  <c r="J14" i="1"/>
  <c r="K14" i="1" s="1"/>
  <c r="H65" i="1" s="1"/>
  <c r="K65" i="1" s="1"/>
  <c r="H118" i="1" s="1"/>
  <c r="K118" i="1" s="1"/>
  <c r="J15" i="1"/>
  <c r="K15" i="1" s="1"/>
  <c r="H66" i="1" s="1"/>
  <c r="J12" i="1"/>
  <c r="K12" i="1" s="1"/>
  <c r="H63" i="1" s="1"/>
  <c r="K63" i="1" s="1"/>
  <c r="H116" i="1" s="1"/>
  <c r="K116" i="1" s="1"/>
  <c r="J91" i="1"/>
  <c r="F91" i="1"/>
  <c r="J87" i="1"/>
  <c r="F87" i="1"/>
  <c r="J85" i="1"/>
  <c r="F85" i="1"/>
  <c r="J79" i="1"/>
  <c r="F79" i="1"/>
  <c r="F73" i="1"/>
  <c r="F69" i="1"/>
  <c r="J61" i="1"/>
  <c r="F61" i="1"/>
  <c r="F59" i="1"/>
  <c r="J59" i="1"/>
  <c r="J57" i="1"/>
  <c r="F57" i="1"/>
  <c r="K123" i="1" l="1"/>
  <c r="K143" i="1"/>
  <c r="K139" i="1"/>
  <c r="H138" i="1"/>
  <c r="K138" i="1" s="1"/>
  <c r="K137" i="1"/>
  <c r="I189" i="2"/>
  <c r="H232" i="2"/>
  <c r="F278" i="2" s="1"/>
  <c r="I214" i="2"/>
  <c r="F258" i="2"/>
  <c r="H258" i="2" s="1"/>
  <c r="F304" i="2" s="1"/>
  <c r="H304" i="2" s="1"/>
  <c r="I304" i="2" s="1"/>
  <c r="I188" i="2"/>
  <c r="H231" i="2"/>
  <c r="I201" i="2"/>
  <c r="F245" i="2"/>
  <c r="H245" i="2" s="1"/>
  <c r="F291" i="2" s="1"/>
  <c r="I192" i="2"/>
  <c r="H235" i="2"/>
  <c r="F281" i="2" s="1"/>
  <c r="I208" i="2"/>
  <c r="F252" i="2"/>
  <c r="H252" i="2" s="1"/>
  <c r="F298" i="2" s="1"/>
  <c r="I203" i="2"/>
  <c r="F247" i="2"/>
  <c r="H247" i="2" s="1"/>
  <c r="F293" i="2" s="1"/>
  <c r="I190" i="2"/>
  <c r="H233" i="2"/>
  <c r="F279" i="2" s="1"/>
  <c r="H279" i="2" s="1"/>
  <c r="I279" i="2" s="1"/>
  <c r="I215" i="2"/>
  <c r="F259" i="2"/>
  <c r="H259" i="2" s="1"/>
  <c r="F305" i="2" s="1"/>
  <c r="I193" i="2"/>
  <c r="H236" i="2"/>
  <c r="F282" i="2" s="1"/>
  <c r="I191" i="2"/>
  <c r="H234" i="2"/>
  <c r="F280" i="2" s="1"/>
  <c r="I200" i="2"/>
  <c r="F244" i="2"/>
  <c r="H244" i="2" s="1"/>
  <c r="F290" i="2" s="1"/>
  <c r="I209" i="2"/>
  <c r="F253" i="2"/>
  <c r="H253" i="2" s="1"/>
  <c r="F299" i="2" s="1"/>
  <c r="I206" i="2"/>
  <c r="F250" i="2"/>
  <c r="H250" i="2" s="1"/>
  <c r="F296" i="2" s="1"/>
  <c r="I207" i="2"/>
  <c r="F251" i="2"/>
  <c r="H251" i="2" s="1"/>
  <c r="F297" i="2" s="1"/>
  <c r="I197" i="2"/>
  <c r="F241" i="2"/>
  <c r="H241" i="2" s="1"/>
  <c r="H202" i="2"/>
  <c r="H196" i="2"/>
  <c r="H141" i="2"/>
  <c r="F187" i="2" s="1"/>
  <c r="F148" i="2"/>
  <c r="F164" i="2"/>
  <c r="H159" i="2"/>
  <c r="F205" i="2" s="1"/>
  <c r="F170" i="2"/>
  <c r="H167" i="2"/>
  <c r="F213" i="2" s="1"/>
  <c r="F152" i="2"/>
  <c r="H149" i="2"/>
  <c r="F195" i="2" s="1"/>
  <c r="H195" i="2" s="1"/>
  <c r="F239" i="2" s="1"/>
  <c r="H239" i="2" s="1"/>
  <c r="F93" i="2"/>
  <c r="H52" i="2"/>
  <c r="H84" i="2" s="1"/>
  <c r="H119" i="2"/>
  <c r="I114" i="2"/>
  <c r="J118" i="2" s="1"/>
  <c r="H103" i="2"/>
  <c r="I96" i="2"/>
  <c r="J102" i="2" s="1"/>
  <c r="F113" i="2"/>
  <c r="H108" i="2"/>
  <c r="F153" i="2" s="1"/>
  <c r="H125" i="2"/>
  <c r="I122" i="2"/>
  <c r="H107" i="2"/>
  <c r="I104" i="2"/>
  <c r="J106" i="2" s="1"/>
  <c r="F121" i="2"/>
  <c r="H120" i="2"/>
  <c r="F165" i="2" s="1"/>
  <c r="H90" i="2"/>
  <c r="F135" i="2" s="1"/>
  <c r="F92" i="2"/>
  <c r="F84" i="2"/>
  <c r="H85" i="2" s="1"/>
  <c r="J149" i="1"/>
  <c r="K66" i="1"/>
  <c r="H119" i="1" s="1"/>
  <c r="K119" i="1" s="1"/>
  <c r="F96" i="1"/>
  <c r="K67" i="1"/>
  <c r="H120" i="1" s="1"/>
  <c r="K120" i="1" s="1"/>
  <c r="J69" i="1"/>
  <c r="K89" i="1"/>
  <c r="H142" i="1" s="1"/>
  <c r="K142" i="1" s="1"/>
  <c r="H91" i="1"/>
  <c r="K91" i="1" s="1"/>
  <c r="K64" i="1"/>
  <c r="H117" i="1" s="1"/>
  <c r="H69" i="1"/>
  <c r="K69" i="1" s="1"/>
  <c r="H73" i="1"/>
  <c r="K28" i="1"/>
  <c r="H79" i="1"/>
  <c r="K79" i="1" s="1"/>
  <c r="K71" i="1"/>
  <c r="H124" i="1" s="1"/>
  <c r="K124" i="1" s="1"/>
  <c r="K76" i="1"/>
  <c r="H129" i="1" s="1"/>
  <c r="K129" i="1" s="1"/>
  <c r="H87" i="1"/>
  <c r="K87" i="1" s="1"/>
  <c r="H85" i="1"/>
  <c r="K85" i="1" s="1"/>
  <c r="K34" i="1"/>
  <c r="K73" i="1"/>
  <c r="J96" i="1"/>
  <c r="K18" i="1"/>
  <c r="K9" i="1"/>
  <c r="H40" i="1"/>
  <c r="F40" i="1"/>
  <c r="J36" i="1"/>
  <c r="H36" i="1"/>
  <c r="F36" i="1"/>
  <c r="J34" i="1"/>
  <c r="H34" i="1"/>
  <c r="H28" i="1"/>
  <c r="F28" i="1"/>
  <c r="H22" i="1"/>
  <c r="F22" i="1"/>
  <c r="H18" i="1"/>
  <c r="F18" i="1"/>
  <c r="J10" i="1"/>
  <c r="H10" i="1"/>
  <c r="F10" i="1"/>
  <c r="H8" i="1"/>
  <c r="F8" i="1"/>
  <c r="J6" i="1"/>
  <c r="H6" i="1"/>
  <c r="F6" i="1"/>
  <c r="I241" i="2" l="1"/>
  <c r="F287" i="2"/>
  <c r="H122" i="1"/>
  <c r="K122" i="1" s="1"/>
  <c r="K117" i="1"/>
  <c r="H281" i="2"/>
  <c r="I281" i="2" s="1"/>
  <c r="F285" i="2"/>
  <c r="F277" i="2"/>
  <c r="H144" i="1"/>
  <c r="K144" i="1" s="1"/>
  <c r="H126" i="1"/>
  <c r="K126" i="1" s="1"/>
  <c r="H132" i="1"/>
  <c r="I250" i="2"/>
  <c r="H293" i="2"/>
  <c r="I293" i="2" s="1"/>
  <c r="I244" i="2"/>
  <c r="H287" i="2"/>
  <c r="I287" i="2" s="1"/>
  <c r="I236" i="2"/>
  <c r="H278" i="2"/>
  <c r="I278" i="2" s="1"/>
  <c r="I233" i="2"/>
  <c r="I252" i="2"/>
  <c r="I245" i="2"/>
  <c r="I258" i="2"/>
  <c r="I251" i="2"/>
  <c r="I253" i="2"/>
  <c r="H296" i="2"/>
  <c r="I296" i="2" s="1"/>
  <c r="I234" i="2"/>
  <c r="I259" i="2"/>
  <c r="I247" i="2"/>
  <c r="H290" i="2"/>
  <c r="I290" i="2" s="1"/>
  <c r="I235" i="2"/>
  <c r="H277" i="2"/>
  <c r="I277" i="2" s="1"/>
  <c r="I232" i="2"/>
  <c r="H274" i="2"/>
  <c r="I274" i="2" s="1"/>
  <c r="I231" i="2"/>
  <c r="I239" i="2"/>
  <c r="I196" i="2"/>
  <c r="F240" i="2"/>
  <c r="H240" i="2" s="1"/>
  <c r="F286" i="2" s="1"/>
  <c r="I202" i="2"/>
  <c r="F246" i="2"/>
  <c r="H246" i="2" s="1"/>
  <c r="F292" i="2" s="1"/>
  <c r="F210" i="2"/>
  <c r="H205" i="2"/>
  <c r="F249" i="2" s="1"/>
  <c r="H249" i="2" s="1"/>
  <c r="F198" i="2"/>
  <c r="H213" i="2"/>
  <c r="F257" i="2" s="1"/>
  <c r="H257" i="2" s="1"/>
  <c r="F303" i="2" s="1"/>
  <c r="F216" i="2"/>
  <c r="I195" i="2"/>
  <c r="H198" i="2"/>
  <c r="F242" i="2" s="1"/>
  <c r="F194" i="2"/>
  <c r="H187" i="2"/>
  <c r="F230" i="2" s="1"/>
  <c r="F158" i="2"/>
  <c r="H153" i="2"/>
  <c r="F199" i="2" s="1"/>
  <c r="H152" i="2"/>
  <c r="I149" i="2"/>
  <c r="J151" i="2" s="1"/>
  <c r="I159" i="2"/>
  <c r="J163" i="2" s="1"/>
  <c r="H164" i="2"/>
  <c r="F137" i="2"/>
  <c r="H135" i="2"/>
  <c r="F181" i="2" s="1"/>
  <c r="H165" i="2"/>
  <c r="F211" i="2" s="1"/>
  <c r="F166" i="2"/>
  <c r="I167" i="2"/>
  <c r="H170" i="2"/>
  <c r="H148" i="2"/>
  <c r="I141" i="2"/>
  <c r="J147" i="2" s="1"/>
  <c r="H92" i="2"/>
  <c r="I90" i="2"/>
  <c r="J91" i="2" s="1"/>
  <c r="H113" i="2"/>
  <c r="I108" i="2"/>
  <c r="J112" i="2" s="1"/>
  <c r="H121" i="2"/>
  <c r="I120" i="2"/>
  <c r="F95" i="2"/>
  <c r="F127" i="2" s="1"/>
  <c r="H128" i="2" s="1"/>
  <c r="H93" i="2"/>
  <c r="F138" i="2" s="1"/>
  <c r="K10" i="1"/>
  <c r="H60" i="1"/>
  <c r="K36" i="1"/>
  <c r="H45" i="1"/>
  <c r="F45" i="1"/>
  <c r="J40" i="1"/>
  <c r="J7" i="1"/>
  <c r="J8" i="1" s="1"/>
  <c r="K6" i="1"/>
  <c r="J22" i="1"/>
  <c r="K22" i="1" s="1"/>
  <c r="J237" i="2" l="1"/>
  <c r="K132" i="1"/>
  <c r="H292" i="2"/>
  <c r="I292" i="2" s="1"/>
  <c r="F295" i="2"/>
  <c r="H295" i="2" s="1"/>
  <c r="I295" i="2" s="1"/>
  <c r="I246" i="2"/>
  <c r="H230" i="2"/>
  <c r="F276" i="2" s="1"/>
  <c r="H276" i="2" s="1"/>
  <c r="F238" i="2"/>
  <c r="J197" i="2"/>
  <c r="I240" i="2"/>
  <c r="J241" i="2" s="1"/>
  <c r="H282" i="2"/>
  <c r="I282" i="2" s="1"/>
  <c r="H254" i="2"/>
  <c r="I249" i="2"/>
  <c r="J253" i="2" s="1"/>
  <c r="I257" i="2"/>
  <c r="H260" i="2"/>
  <c r="H242" i="2"/>
  <c r="H199" i="2"/>
  <c r="F243" i="2" s="1"/>
  <c r="H243" i="2" s="1"/>
  <c r="F204" i="2"/>
  <c r="I213" i="2"/>
  <c r="H216" i="2"/>
  <c r="F260" i="2" s="1"/>
  <c r="F212" i="2"/>
  <c r="H211" i="2"/>
  <c r="F255" i="2" s="1"/>
  <c r="H255" i="2" s="1"/>
  <c r="H210" i="2"/>
  <c r="F254" i="2" s="1"/>
  <c r="I205" i="2"/>
  <c r="J209" i="2" s="1"/>
  <c r="F183" i="2"/>
  <c r="H181" i="2"/>
  <c r="F224" i="2" s="1"/>
  <c r="H224" i="2" s="1"/>
  <c r="F270" i="2" s="1"/>
  <c r="H270" i="2" s="1"/>
  <c r="I270" i="2" s="1"/>
  <c r="I187" i="2"/>
  <c r="J193" i="2" s="1"/>
  <c r="H194" i="2"/>
  <c r="I135" i="2"/>
  <c r="J136" i="2" s="1"/>
  <c r="H137" i="2"/>
  <c r="F140" i="2"/>
  <c r="F172" i="2" s="1"/>
  <c r="H173" i="2" s="1"/>
  <c r="H138" i="2"/>
  <c r="F184" i="2" s="1"/>
  <c r="H158" i="2"/>
  <c r="I153" i="2"/>
  <c r="J157" i="2" s="1"/>
  <c r="H166" i="2"/>
  <c r="I165" i="2"/>
  <c r="H95" i="2"/>
  <c r="H127" i="2" s="1"/>
  <c r="I93" i="2"/>
  <c r="J94" i="2" s="1"/>
  <c r="H61" i="1"/>
  <c r="K60" i="1"/>
  <c r="K40" i="1"/>
  <c r="J28" i="1"/>
  <c r="J18" i="1"/>
  <c r="K7" i="1"/>
  <c r="H285" i="2" l="1"/>
  <c r="F288" i="2"/>
  <c r="H303" i="2"/>
  <c r="I303" i="2" s="1"/>
  <c r="F306" i="2"/>
  <c r="H297" i="2"/>
  <c r="I297" i="2" s="1"/>
  <c r="F300" i="2"/>
  <c r="K61" i="1"/>
  <c r="H113" i="1"/>
  <c r="H298" i="2"/>
  <c r="I298" i="2" s="1"/>
  <c r="F301" i="2"/>
  <c r="H301" i="2" s="1"/>
  <c r="H286" i="2"/>
  <c r="I286" i="2" s="1"/>
  <c r="F289" i="2"/>
  <c r="H289" i="2" s="1"/>
  <c r="I289" i="2" s="1"/>
  <c r="H238" i="2"/>
  <c r="F284" i="2" s="1"/>
  <c r="I230" i="2"/>
  <c r="I276" i="2"/>
  <c r="I285" i="2"/>
  <c r="H248" i="2"/>
  <c r="I243" i="2"/>
  <c r="J247" i="2" s="1"/>
  <c r="I224" i="2"/>
  <c r="J225" i="2" s="1"/>
  <c r="H226" i="2"/>
  <c r="F272" i="2" s="1"/>
  <c r="H256" i="2"/>
  <c r="I255" i="2"/>
  <c r="H183" i="2"/>
  <c r="F226" i="2" s="1"/>
  <c r="I181" i="2"/>
  <c r="J182" i="2" s="1"/>
  <c r="H212" i="2"/>
  <c r="F256" i="2" s="1"/>
  <c r="I211" i="2"/>
  <c r="F186" i="2"/>
  <c r="F218" i="2" s="1"/>
  <c r="H219" i="2" s="1"/>
  <c r="H184" i="2"/>
  <c r="F227" i="2" s="1"/>
  <c r="H227" i="2" s="1"/>
  <c r="F273" i="2" s="1"/>
  <c r="H273" i="2" s="1"/>
  <c r="H204" i="2"/>
  <c r="F248" i="2" s="1"/>
  <c r="I199" i="2"/>
  <c r="J203" i="2" s="1"/>
  <c r="H140" i="2"/>
  <c r="H172" i="2" s="1"/>
  <c r="I138" i="2"/>
  <c r="J139" i="2" s="1"/>
  <c r="K8" i="1"/>
  <c r="K45" i="1" s="1"/>
  <c r="H58" i="1"/>
  <c r="J45" i="1"/>
  <c r="K56" i="1"/>
  <c r="K58" i="1"/>
  <c r="H299" i="2" l="1"/>
  <c r="I299" i="2" s="1"/>
  <c r="J299" i="2" s="1"/>
  <c r="F302" i="2"/>
  <c r="H114" i="1"/>
  <c r="K113" i="1"/>
  <c r="K114" i="1" s="1"/>
  <c r="H291" i="2"/>
  <c r="I291" i="2" s="1"/>
  <c r="F294" i="2"/>
  <c r="J287" i="2"/>
  <c r="I301" i="2"/>
  <c r="H302" i="2"/>
  <c r="H288" i="2"/>
  <c r="K59" i="1"/>
  <c r="K96" i="1" s="1"/>
  <c r="H111" i="1"/>
  <c r="I273" i="2"/>
  <c r="J274" i="2" s="1"/>
  <c r="H275" i="2"/>
  <c r="K57" i="1"/>
  <c r="H109" i="1"/>
  <c r="H294" i="2"/>
  <c r="H280" i="2"/>
  <c r="H300" i="2"/>
  <c r="J293" i="2"/>
  <c r="I227" i="2"/>
  <c r="J228" i="2" s="1"/>
  <c r="H229" i="2"/>
  <c r="F275" i="2" s="1"/>
  <c r="H186" i="2"/>
  <c r="I184" i="2"/>
  <c r="J185" i="2" s="1"/>
  <c r="H59" i="1"/>
  <c r="H96" i="1"/>
  <c r="K109" i="1" l="1"/>
  <c r="K110" i="1" s="1"/>
  <c r="H110" i="1"/>
  <c r="H112" i="1"/>
  <c r="H149" i="1" s="1"/>
  <c r="K111" i="1"/>
  <c r="K112" i="1" s="1"/>
  <c r="K149" i="1" s="1"/>
  <c r="H262" i="2"/>
  <c r="H305" i="2" s="1"/>
  <c r="H271" i="2"/>
  <c r="I280" i="2"/>
  <c r="J283" i="2" s="1"/>
  <c r="H284" i="2"/>
  <c r="H218" i="2"/>
  <c r="F229" i="2"/>
  <c r="F262" i="2" s="1"/>
  <c r="H263" i="2" s="1"/>
  <c r="F308" i="2" s="1"/>
  <c r="H309" i="2" s="1"/>
  <c r="I271" i="2" l="1"/>
  <c r="J271" i="2" s="1"/>
  <c r="H272" i="2"/>
  <c r="I305" i="2"/>
  <c r="H306" i="2"/>
  <c r="H308" i="2" s="1"/>
</calcChain>
</file>

<file path=xl/sharedStrings.xml><?xml version="1.0" encoding="utf-8"?>
<sst xmlns="http://schemas.openxmlformats.org/spreadsheetml/2006/main" count="464" uniqueCount="44">
  <si>
    <t>Asset Name</t>
  </si>
  <si>
    <t>Asset Class</t>
  </si>
  <si>
    <t>Description</t>
  </si>
  <si>
    <t>Acquisition Date</t>
  </si>
  <si>
    <t>Acquisition Cost</t>
  </si>
  <si>
    <t>Estimated Useful Life (Years)</t>
  </si>
  <si>
    <r>
      <t xml:space="preserve">FIXED ASSET RECORD </t>
    </r>
    <r>
      <rPr>
        <sz val="14"/>
        <color theme="4" tint="-0.499984740745262"/>
        <rFont val="Century Gothic"/>
        <family val="2"/>
        <scheme val="major"/>
      </rPr>
      <t>with</t>
    </r>
    <r>
      <rPr>
        <b/>
        <sz val="20"/>
        <color theme="4" tint="-0.499984740745262"/>
        <rFont val="Century Gothic"/>
        <family val="2"/>
        <scheme val="major"/>
      </rPr>
      <t xml:space="preserve"> STRAIGHT LINE DEPRECIATION</t>
    </r>
  </si>
  <si>
    <t>Plant</t>
  </si>
  <si>
    <t>Column1</t>
  </si>
  <si>
    <t>Accumulated Depr.</t>
  </si>
  <si>
    <t>Current Depreciation</t>
  </si>
  <si>
    <t>Current accumulated Depr.</t>
  </si>
  <si>
    <t>Well Pump Pipe</t>
  </si>
  <si>
    <t>Supplies</t>
  </si>
  <si>
    <t>Paint Tower</t>
  </si>
  <si>
    <t>Land</t>
  </si>
  <si>
    <t>Storage Bldg.</t>
  </si>
  <si>
    <t>Meters 1977-2001</t>
  </si>
  <si>
    <t>Replace Water line</t>
  </si>
  <si>
    <t>Meter installation to 1988</t>
  </si>
  <si>
    <t>supplies</t>
  </si>
  <si>
    <t>Lines 1500' x 4"</t>
  </si>
  <si>
    <t>New Line Hillcrest</t>
  </si>
  <si>
    <t>Install new meters</t>
  </si>
  <si>
    <t>other Plant</t>
  </si>
  <si>
    <t>Pressure Recorder</t>
  </si>
  <si>
    <t>Space Heater</t>
  </si>
  <si>
    <t>Office Equipment</t>
  </si>
  <si>
    <t>Copier</t>
  </si>
  <si>
    <t>1/2 Copier</t>
  </si>
  <si>
    <t>301 Total</t>
  </si>
  <si>
    <t>304 Total</t>
  </si>
  <si>
    <t>330 Total</t>
  </si>
  <si>
    <t>331 Total</t>
  </si>
  <si>
    <t>333 Total</t>
  </si>
  <si>
    <t>334 Total</t>
  </si>
  <si>
    <t>340 Total</t>
  </si>
  <si>
    <t>Grand Total</t>
  </si>
  <si>
    <t>307 Total</t>
  </si>
  <si>
    <t>339 Total</t>
  </si>
  <si>
    <t xml:space="preserve">Well  </t>
  </si>
  <si>
    <t>Life (Years)</t>
  </si>
  <si>
    <t xml:space="preserve"> Life (Years)</t>
  </si>
  <si>
    <t>Tank Improvements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</si>
</sst>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0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4" tint="-0.499984740745262"/>
      <name val="Century Gothic"/>
      <family val="2"/>
      <scheme val="major"/>
    </font>
    <font>
      <sz val="14"/>
      <color theme="4" tint="-0.499984740745262"/>
      <name val="Century Gothic"/>
      <family val="2"/>
      <scheme val="major"/>
    </font>
    <font>
      <sz val="11"/>
      <color rgb="FF9C0006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/>
        <bgColor theme="4"/>
      </patternFill>
    </fill>
    <fill>
      <patternFill patternType="solid">
        <fgColor rgb="FFFFEB9C"/>
      </patternFill>
    </fill>
    <fill>
      <patternFill patternType="solid">
        <fgColor rgb="FFFF99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1" applyNumberFormat="0" applyFill="0" applyProtection="0">
      <alignment horizontal="left"/>
    </xf>
    <xf numFmtId="0" fontId="4" fillId="2" borderId="0" applyNumberFormat="0" applyBorder="0" applyAlignment="0" applyProtection="0"/>
    <xf numFmtId="0" fontId="6" fillId="4" borderId="0" applyNumberFormat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1" xfId="1">
      <alignment horizontal="left"/>
    </xf>
    <xf numFmtId="0" fontId="5" fillId="3" borderId="2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164" fontId="5" fillId="3" borderId="4" xfId="0" applyNumberFormat="1" applyFont="1" applyFill="1" applyBorder="1" applyAlignment="1">
      <alignment wrapText="1"/>
    </xf>
    <xf numFmtId="0" fontId="0" fillId="0" borderId="5" xfId="0" applyBorder="1"/>
    <xf numFmtId="0" fontId="4" fillId="2" borderId="5" xfId="2" applyBorder="1"/>
    <xf numFmtId="14" fontId="0" fillId="0" borderId="5" xfId="0" applyNumberFormat="1" applyBorder="1"/>
    <xf numFmtId="164" fontId="0" fillId="0" borderId="5" xfId="0" applyNumberFormat="1" applyBorder="1"/>
    <xf numFmtId="164" fontId="4" fillId="2" borderId="5" xfId="2" applyNumberFormat="1" applyBorder="1"/>
    <xf numFmtId="0" fontId="4" fillId="2" borderId="5" xfId="2" applyNumberFormat="1" applyBorder="1"/>
    <xf numFmtId="164" fontId="6" fillId="4" borderId="5" xfId="3" applyNumberFormat="1" applyBorder="1"/>
    <xf numFmtId="0" fontId="1" fillId="0" borderId="0" xfId="0" applyFont="1" applyAlignment="1">
      <alignment horizontal="left"/>
    </xf>
    <xf numFmtId="0" fontId="5" fillId="3" borderId="2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vertical="justify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14" fontId="0" fillId="0" borderId="5" xfId="0" applyNumberFormat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164" fontId="6" fillId="4" borderId="5" xfId="3" applyNumberFormat="1" applyBorder="1" applyAlignment="1">
      <alignment horizontal="right" vertical="center"/>
    </xf>
    <xf numFmtId="0" fontId="4" fillId="2" borderId="5" xfId="2" applyBorder="1" applyAlignment="1">
      <alignment horizontal="left" vertical="center"/>
    </xf>
    <xf numFmtId="0" fontId="4" fillId="2" borderId="5" xfId="2" applyBorder="1" applyAlignment="1">
      <alignment horizontal="right" vertical="center"/>
    </xf>
    <xf numFmtId="164" fontId="4" fillId="2" borderId="5" xfId="2" applyNumberFormat="1" applyBorder="1" applyAlignment="1">
      <alignment horizontal="right" vertical="center"/>
    </xf>
    <xf numFmtId="0" fontId="4" fillId="2" borderId="5" xfId="2" applyNumberFormat="1" applyBorder="1" applyAlignment="1">
      <alignment horizontal="right" vertical="center"/>
    </xf>
    <xf numFmtId="0" fontId="7" fillId="2" borderId="5" xfId="2" applyFont="1" applyBorder="1" applyAlignment="1">
      <alignment horizontal="left" vertical="center"/>
    </xf>
    <xf numFmtId="0" fontId="7" fillId="2" borderId="5" xfId="2" applyFont="1" applyBorder="1" applyAlignment="1">
      <alignment horizontal="right" vertical="center"/>
    </xf>
    <xf numFmtId="164" fontId="7" fillId="2" borderId="5" xfId="2" applyNumberFormat="1" applyFont="1" applyBorder="1" applyAlignment="1">
      <alignment horizontal="right" vertical="center"/>
    </xf>
    <xf numFmtId="0" fontId="7" fillId="2" borderId="5" xfId="2" applyNumberFormat="1" applyFont="1" applyBorder="1" applyAlignment="1">
      <alignment horizontal="right" vertical="center"/>
    </xf>
    <xf numFmtId="164" fontId="8" fillId="5" borderId="5" xfId="0" applyNumberFormat="1" applyFont="1" applyFill="1" applyBorder="1" applyAlignment="1">
      <alignment horizontal="right" vertical="center"/>
    </xf>
    <xf numFmtId="164" fontId="8" fillId="0" borderId="5" xfId="0" applyNumberFormat="1" applyFont="1" applyBorder="1" applyAlignment="1">
      <alignment horizontal="right" vertical="center"/>
    </xf>
    <xf numFmtId="164" fontId="0" fillId="0" borderId="0" xfId="0" applyNumberFormat="1"/>
    <xf numFmtId="0" fontId="9" fillId="0" borderId="0" xfId="0" applyFont="1" applyAlignment="1">
      <alignment horizontal="center"/>
    </xf>
  </cellXfs>
  <cellStyles count="4">
    <cellStyle name="Bad" xfId="2" builtinId="27"/>
    <cellStyle name="Heading 1" xfId="1" builtinId="16" customBuiltin="1"/>
    <cellStyle name="Neutral" xfId="3" builtinId="28"/>
    <cellStyle name="Normal" xfId="0" builtinId="0" customBuiltin="1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CustomerProfitabilityAnalysis">
  <a:themeElements>
    <a:clrScheme name="Fixed asset record with 2x declining depreciation">
      <a:dk1>
        <a:srgbClr val="000000"/>
      </a:dk1>
      <a:lt1>
        <a:srgbClr val="FFFFFF"/>
      </a:lt1>
      <a:dk2>
        <a:srgbClr val="493838"/>
      </a:dk2>
      <a:lt2>
        <a:srgbClr val="F2F0E6"/>
      </a:lt2>
      <a:accent1>
        <a:srgbClr val="00868B"/>
      </a:accent1>
      <a:accent2>
        <a:srgbClr val="F37321"/>
      </a:accent2>
      <a:accent3>
        <a:srgbClr val="78A22F"/>
      </a:accent3>
      <a:accent4>
        <a:srgbClr val="D8AE00"/>
      </a:accent4>
      <a:accent5>
        <a:srgbClr val="A74622"/>
      </a:accent5>
      <a:accent6>
        <a:srgbClr val="6E4773"/>
      </a:accent6>
      <a:hlink>
        <a:srgbClr val="00868B"/>
      </a:hlink>
      <a:folHlink>
        <a:srgbClr val="6E4773"/>
      </a:folHlink>
    </a:clrScheme>
    <a:fontScheme name="Fixed asset record with 2x declining depreciation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K149"/>
  <sheetViews>
    <sheetView showGridLines="0" topLeftCell="A113" workbookViewId="0">
      <selection activeCell="B105" sqref="B105:K149"/>
    </sheetView>
  </sheetViews>
  <sheetFormatPr defaultRowHeight="12.75" outlineLevelRow="2" x14ac:dyDescent="0.2"/>
  <cols>
    <col min="1" max="1" width="1.7109375" style="1" customWidth="1"/>
    <col min="2" max="2" width="17.5703125" style="1" customWidth="1"/>
    <col min="3" max="3" width="11.5703125" style="1" customWidth="1"/>
    <col min="4" max="4" width="12" style="1" customWidth="1"/>
    <col min="5" max="5" width="20.42578125" style="1" customWidth="1"/>
    <col min="6" max="6" width="22.5703125" style="1" customWidth="1"/>
    <col min="7" max="7" width="25.42578125" style="1" customWidth="1"/>
    <col min="8" max="8" width="18" style="1" customWidth="1"/>
    <col min="9" max="9" width="14" style="1" customWidth="1"/>
    <col min="10" max="10" width="19.7109375" style="1" customWidth="1"/>
    <col min="11" max="11" width="26.7109375" style="1" customWidth="1"/>
    <col min="12" max="16384" width="9.140625" style="1"/>
  </cols>
  <sheetData>
    <row r="1" spans="2:11" ht="9.9499999999999993" customHeight="1" x14ac:dyDescent="0.2">
      <c r="B1" s="1">
        <v>2014</v>
      </c>
    </row>
    <row r="2" spans="2:11" ht="25.5" x14ac:dyDescent="0.35">
      <c r="B2" s="2" t="s">
        <v>6</v>
      </c>
      <c r="C2" s="2"/>
      <c r="D2" s="2"/>
      <c r="E2" s="2"/>
      <c r="F2" s="2"/>
      <c r="G2" s="2"/>
      <c r="H2" s="2"/>
      <c r="I2" s="2"/>
      <c r="J2" s="2"/>
      <c r="K2" s="2"/>
    </row>
    <row r="4" spans="2:11" x14ac:dyDescent="0.2">
      <c r="B4" s="3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9</v>
      </c>
      <c r="I4" s="4" t="s">
        <v>8</v>
      </c>
      <c r="J4" s="4" t="s">
        <v>10</v>
      </c>
      <c r="K4" s="5" t="s">
        <v>11</v>
      </c>
    </row>
    <row r="5" spans="2:11" outlineLevel="2" x14ac:dyDescent="0.2">
      <c r="B5" s="6" t="s">
        <v>15</v>
      </c>
      <c r="C5" s="6">
        <v>301</v>
      </c>
      <c r="D5" s="6"/>
      <c r="E5" s="8">
        <v>39226</v>
      </c>
      <c r="F5" s="9">
        <v>1000</v>
      </c>
      <c r="G5" s="6"/>
      <c r="H5" s="9"/>
      <c r="I5" s="9"/>
      <c r="J5" s="9"/>
      <c r="K5" s="9">
        <f>'FIXED ASSET RECORD'!$H5+'FIXED ASSET RECORD'!$J5</f>
        <v>0</v>
      </c>
    </row>
    <row r="6" spans="2:11" ht="15" outlineLevel="1" x14ac:dyDescent="0.25">
      <c r="B6" s="7"/>
      <c r="C6" s="7" t="s">
        <v>30</v>
      </c>
      <c r="D6" s="7"/>
      <c r="E6" s="7"/>
      <c r="F6" s="10">
        <f>SUBTOTAL(9,F5:F5)</f>
        <v>1000</v>
      </c>
      <c r="G6" s="11"/>
      <c r="H6" s="10">
        <f>SUBTOTAL(9,H5:H5)</f>
        <v>0</v>
      </c>
      <c r="I6" s="10"/>
      <c r="J6" s="10">
        <f>SUBTOTAL(9,J5:J5)</f>
        <v>0</v>
      </c>
      <c r="K6" s="10">
        <f>SUBTOTAL(9,K5:K5)</f>
        <v>0</v>
      </c>
    </row>
    <row r="7" spans="2:11" outlineLevel="2" x14ac:dyDescent="0.2">
      <c r="B7" s="6" t="s">
        <v>16</v>
      </c>
      <c r="C7" s="6">
        <v>304</v>
      </c>
      <c r="D7" s="6"/>
      <c r="E7" s="8">
        <v>40781</v>
      </c>
      <c r="F7" s="9">
        <v>1100</v>
      </c>
      <c r="G7" s="6">
        <v>20</v>
      </c>
      <c r="H7" s="9">
        <v>165</v>
      </c>
      <c r="I7" s="9"/>
      <c r="J7" s="9">
        <f>('FIXED ASSET RECORD'!$F7-'FIXED ASSET RECORD'!$I7)/'FIXED ASSET RECORD'!$G7</f>
        <v>55</v>
      </c>
      <c r="K7" s="9">
        <f>'FIXED ASSET RECORD'!$H7+'FIXED ASSET RECORD'!$J7</f>
        <v>220</v>
      </c>
    </row>
    <row r="8" spans="2:11" ht="15" outlineLevel="1" x14ac:dyDescent="0.25">
      <c r="B8" s="7"/>
      <c r="C8" s="7" t="s">
        <v>31</v>
      </c>
      <c r="D8" s="7"/>
      <c r="E8" s="7"/>
      <c r="F8" s="10">
        <f>SUBTOTAL(9,F7:F7)</f>
        <v>1100</v>
      </c>
      <c r="G8" s="11"/>
      <c r="H8" s="10">
        <f>SUBTOTAL(9,H7:H7)</f>
        <v>165</v>
      </c>
      <c r="I8" s="10"/>
      <c r="J8" s="10">
        <f>SUBTOTAL(9,J7:J7)</f>
        <v>55</v>
      </c>
      <c r="K8" s="10">
        <f>SUBTOTAL(9,K7:K7)</f>
        <v>220</v>
      </c>
    </row>
    <row r="9" spans="2:11" outlineLevel="2" x14ac:dyDescent="0.2">
      <c r="B9" s="6" t="s">
        <v>18</v>
      </c>
      <c r="C9" s="6">
        <v>307</v>
      </c>
      <c r="D9" s="6"/>
      <c r="E9" s="8">
        <v>40436</v>
      </c>
      <c r="F9" s="9">
        <v>33831</v>
      </c>
      <c r="G9" s="6">
        <v>50</v>
      </c>
      <c r="H9" s="9">
        <v>32189</v>
      </c>
      <c r="I9" s="9"/>
      <c r="J9" s="9">
        <v>1642</v>
      </c>
      <c r="K9" s="9">
        <f>J9+H9</f>
        <v>33831</v>
      </c>
    </row>
    <row r="10" spans="2:11" ht="15" outlineLevel="1" x14ac:dyDescent="0.25">
      <c r="B10" s="7"/>
      <c r="C10" s="7" t="s">
        <v>38</v>
      </c>
      <c r="D10" s="7"/>
      <c r="E10" s="7"/>
      <c r="F10" s="10">
        <f>SUBTOTAL(9,F9:F9)</f>
        <v>33831</v>
      </c>
      <c r="G10" s="11"/>
      <c r="H10" s="10">
        <f>SUBTOTAL(9,H9:H9)</f>
        <v>32189</v>
      </c>
      <c r="I10" s="10"/>
      <c r="J10" s="10">
        <f>SUBTOTAL(9,J9:J9)</f>
        <v>1642</v>
      </c>
      <c r="K10" s="10">
        <f>SUBTOTAL(9,K9:K9)</f>
        <v>33831</v>
      </c>
    </row>
    <row r="11" spans="2:11" outlineLevel="2" x14ac:dyDescent="0.2">
      <c r="B11" s="6" t="s">
        <v>14</v>
      </c>
      <c r="C11" s="6">
        <v>330</v>
      </c>
      <c r="D11" s="6"/>
      <c r="E11" s="8">
        <v>39226</v>
      </c>
      <c r="F11" s="9">
        <v>53230.05</v>
      </c>
      <c r="G11" s="6">
        <v>7</v>
      </c>
      <c r="H11" s="9">
        <v>51974.81</v>
      </c>
      <c r="I11" s="9"/>
      <c r="J11" s="9">
        <v>1255.24</v>
      </c>
      <c r="K11" s="9">
        <f>H11+J11</f>
        <v>53230.049999999996</v>
      </c>
    </row>
    <row r="12" spans="2:11" outlineLevel="2" x14ac:dyDescent="0.2">
      <c r="B12" s="6" t="s">
        <v>20</v>
      </c>
      <c r="C12" s="6">
        <v>330</v>
      </c>
      <c r="D12" s="6"/>
      <c r="E12" s="8">
        <v>35431</v>
      </c>
      <c r="F12" s="9">
        <v>350</v>
      </c>
      <c r="G12" s="6">
        <v>20</v>
      </c>
      <c r="H12" s="9">
        <v>315</v>
      </c>
      <c r="I12" s="9"/>
      <c r="J12" s="9">
        <f>F12/20</f>
        <v>17.5</v>
      </c>
      <c r="K12" s="9">
        <f>H12+J12</f>
        <v>332.5</v>
      </c>
    </row>
    <row r="13" spans="2:11" outlineLevel="2" x14ac:dyDescent="0.2">
      <c r="B13" s="6" t="s">
        <v>21</v>
      </c>
      <c r="C13" s="6">
        <v>330</v>
      </c>
      <c r="D13" s="6"/>
      <c r="E13" s="8">
        <v>34700</v>
      </c>
      <c r="F13" s="9">
        <v>5022.5600000000004</v>
      </c>
      <c r="G13" s="6">
        <v>20</v>
      </c>
      <c r="H13" s="9">
        <v>4520.3</v>
      </c>
      <c r="I13" s="9"/>
      <c r="J13" s="9">
        <v>251.13</v>
      </c>
      <c r="K13" s="9">
        <f t="shared" ref="K13:K17" si="0">H13+J13</f>
        <v>4771.43</v>
      </c>
    </row>
    <row r="14" spans="2:11" outlineLevel="2" x14ac:dyDescent="0.2">
      <c r="B14" s="6" t="s">
        <v>22</v>
      </c>
      <c r="C14" s="6">
        <v>330</v>
      </c>
      <c r="D14" s="6"/>
      <c r="E14" s="8">
        <v>35431</v>
      </c>
      <c r="F14" s="9">
        <v>661.75</v>
      </c>
      <c r="G14" s="6">
        <v>20</v>
      </c>
      <c r="H14" s="9">
        <v>595.58000000000004</v>
      </c>
      <c r="I14" s="9"/>
      <c r="J14" s="9">
        <f t="shared" ref="J14:J16" si="1">F14/20</f>
        <v>33.087499999999999</v>
      </c>
      <c r="K14" s="9">
        <f t="shared" si="0"/>
        <v>628.66750000000002</v>
      </c>
    </row>
    <row r="15" spans="2:11" outlineLevel="2" x14ac:dyDescent="0.2">
      <c r="B15" s="6" t="s">
        <v>23</v>
      </c>
      <c r="C15" s="6">
        <v>330</v>
      </c>
      <c r="D15" s="6"/>
      <c r="E15" s="8">
        <v>35796</v>
      </c>
      <c r="F15" s="9">
        <v>1180.5</v>
      </c>
      <c r="G15" s="6">
        <v>20</v>
      </c>
      <c r="H15" s="9">
        <v>1003.43</v>
      </c>
      <c r="I15" s="9"/>
      <c r="J15" s="9">
        <f t="shared" si="1"/>
        <v>59.024999999999999</v>
      </c>
      <c r="K15" s="9">
        <f t="shared" si="0"/>
        <v>1062.4549999999999</v>
      </c>
    </row>
    <row r="16" spans="2:11" outlineLevel="2" x14ac:dyDescent="0.2">
      <c r="B16" s="6" t="s">
        <v>23</v>
      </c>
      <c r="C16" s="6">
        <v>330</v>
      </c>
      <c r="D16" s="6"/>
      <c r="E16" s="8">
        <v>37987</v>
      </c>
      <c r="F16" s="9">
        <v>1485</v>
      </c>
      <c r="G16" s="6">
        <v>20</v>
      </c>
      <c r="H16" s="9">
        <v>742.5</v>
      </c>
      <c r="I16" s="9"/>
      <c r="J16" s="9">
        <f t="shared" si="1"/>
        <v>74.25</v>
      </c>
      <c r="K16" s="9">
        <f t="shared" si="0"/>
        <v>816.75</v>
      </c>
    </row>
    <row r="17" spans="2:11" outlineLevel="2" x14ac:dyDescent="0.2">
      <c r="B17" s="6" t="s">
        <v>18</v>
      </c>
      <c r="C17" s="6">
        <v>330</v>
      </c>
      <c r="D17" s="6"/>
      <c r="E17" s="8">
        <v>40436</v>
      </c>
      <c r="F17" s="9">
        <v>23238.14</v>
      </c>
      <c r="G17" s="6">
        <v>50</v>
      </c>
      <c r="H17" s="9">
        <v>22186.38</v>
      </c>
      <c r="I17" s="9"/>
      <c r="J17" s="9">
        <f>F17/50</f>
        <v>464.76279999999997</v>
      </c>
      <c r="K17" s="9">
        <f t="shared" si="0"/>
        <v>22651.142800000001</v>
      </c>
    </row>
    <row r="18" spans="2:11" ht="15" outlineLevel="1" x14ac:dyDescent="0.25">
      <c r="B18" s="7"/>
      <c r="C18" s="7" t="s">
        <v>32</v>
      </c>
      <c r="D18" s="7"/>
      <c r="E18" s="7"/>
      <c r="F18" s="10">
        <f>SUBTOTAL(9,F11:F17)</f>
        <v>85168</v>
      </c>
      <c r="G18" s="11"/>
      <c r="H18" s="10">
        <f>SUBTOTAL(9,H11:H17)</f>
        <v>81338</v>
      </c>
      <c r="I18" s="10"/>
      <c r="J18" s="10">
        <f>SUBTOTAL(9,J11:J17)</f>
        <v>2154.9953</v>
      </c>
      <c r="K18" s="10">
        <f>SUM(K11:K17)</f>
        <v>83492.99530000001</v>
      </c>
    </row>
    <row r="19" spans="2:11" outlineLevel="2" x14ac:dyDescent="0.2">
      <c r="B19" s="6" t="s">
        <v>7</v>
      </c>
      <c r="C19" s="6">
        <v>331</v>
      </c>
      <c r="D19" s="6"/>
      <c r="E19" s="8">
        <v>35431</v>
      </c>
      <c r="F19" s="9">
        <v>178817.5</v>
      </c>
      <c r="G19" s="6">
        <v>50</v>
      </c>
      <c r="H19" s="9">
        <v>106229.6</v>
      </c>
      <c r="I19" s="9"/>
      <c r="J19" s="9">
        <v>1027</v>
      </c>
      <c r="K19" s="9">
        <f>H19+J19</f>
        <v>107256.6</v>
      </c>
    </row>
    <row r="20" spans="2:11" outlineLevel="2" x14ac:dyDescent="0.2">
      <c r="B20" s="6" t="s">
        <v>13</v>
      </c>
      <c r="C20" s="6">
        <v>331</v>
      </c>
      <c r="D20" s="6"/>
      <c r="E20" s="8">
        <v>35431</v>
      </c>
      <c r="F20" s="9">
        <v>82.74</v>
      </c>
      <c r="G20" s="6">
        <v>20</v>
      </c>
      <c r="H20" s="9">
        <v>82.74</v>
      </c>
      <c r="I20" s="9"/>
      <c r="J20" s="9"/>
      <c r="K20" s="9">
        <f t="shared" ref="K20:K21" si="2">H20+J20</f>
        <v>82.74</v>
      </c>
    </row>
    <row r="21" spans="2:11" outlineLevel="2" x14ac:dyDescent="0.2">
      <c r="B21" s="6" t="s">
        <v>18</v>
      </c>
      <c r="C21" s="6">
        <v>331</v>
      </c>
      <c r="D21" s="6"/>
      <c r="E21" s="8">
        <v>40436</v>
      </c>
      <c r="F21" s="9">
        <v>100895.76</v>
      </c>
      <c r="G21" s="6">
        <v>20</v>
      </c>
      <c r="H21" s="9">
        <v>8071.66</v>
      </c>
      <c r="I21" s="9"/>
      <c r="J21" s="9">
        <v>2018</v>
      </c>
      <c r="K21" s="9">
        <f t="shared" si="2"/>
        <v>10089.66</v>
      </c>
    </row>
    <row r="22" spans="2:11" ht="15" outlineLevel="1" x14ac:dyDescent="0.25">
      <c r="B22" s="7"/>
      <c r="C22" s="7" t="s">
        <v>33</v>
      </c>
      <c r="D22" s="7"/>
      <c r="E22" s="7"/>
      <c r="F22" s="10">
        <f>SUBTOTAL(9,F19:F21)</f>
        <v>279796</v>
      </c>
      <c r="G22" s="11"/>
      <c r="H22" s="10">
        <f>SUBTOTAL(9,H19:H21)</f>
        <v>114384.00000000001</v>
      </c>
      <c r="I22" s="10"/>
      <c r="J22" s="10">
        <f>SUBTOTAL(9,J19:J21)</f>
        <v>3045</v>
      </c>
      <c r="K22" s="10">
        <f>J22+H22</f>
        <v>117429.00000000001</v>
      </c>
    </row>
    <row r="23" spans="2:11" outlineLevel="2" x14ac:dyDescent="0.2">
      <c r="B23" s="6" t="s">
        <v>24</v>
      </c>
      <c r="C23" s="6">
        <v>333</v>
      </c>
      <c r="D23" s="6"/>
      <c r="E23" s="8">
        <v>36892</v>
      </c>
      <c r="F23" s="9">
        <v>3160.38</v>
      </c>
      <c r="G23" s="6">
        <v>20</v>
      </c>
      <c r="H23" s="9">
        <v>2663.38</v>
      </c>
      <c r="I23" s="9"/>
      <c r="J23" s="9">
        <v>100</v>
      </c>
      <c r="K23" s="9">
        <f>H23+J23</f>
        <v>2763.38</v>
      </c>
    </row>
    <row r="24" spans="2:11" outlineLevel="2" x14ac:dyDescent="0.2">
      <c r="B24" s="6" t="s">
        <v>25</v>
      </c>
      <c r="C24" s="6">
        <v>333</v>
      </c>
      <c r="D24" s="6"/>
      <c r="E24" s="8">
        <v>32342</v>
      </c>
      <c r="F24" s="9">
        <v>797.5</v>
      </c>
      <c r="G24" s="6">
        <v>20</v>
      </c>
      <c r="H24" s="9">
        <v>797.5</v>
      </c>
      <c r="I24" s="9"/>
      <c r="J24" s="9">
        <v>0</v>
      </c>
      <c r="K24" s="9">
        <f t="shared" ref="K24:K27" si="3">H24+J24</f>
        <v>797.5</v>
      </c>
    </row>
    <row r="25" spans="2:11" outlineLevel="2" x14ac:dyDescent="0.2">
      <c r="B25" s="6" t="s">
        <v>26</v>
      </c>
      <c r="C25" s="6">
        <v>333</v>
      </c>
      <c r="D25" s="6"/>
      <c r="E25" s="8">
        <v>34700</v>
      </c>
      <c r="F25" s="9">
        <v>505.34</v>
      </c>
      <c r="G25" s="6">
        <v>7</v>
      </c>
      <c r="H25" s="9">
        <v>505.34</v>
      </c>
      <c r="I25" s="9"/>
      <c r="J25" s="9">
        <v>0</v>
      </c>
      <c r="K25" s="9">
        <f t="shared" si="3"/>
        <v>505.34</v>
      </c>
    </row>
    <row r="26" spans="2:11" outlineLevel="2" x14ac:dyDescent="0.2">
      <c r="B26" s="6" t="s">
        <v>25</v>
      </c>
      <c r="C26" s="6">
        <v>333</v>
      </c>
      <c r="D26" s="6"/>
      <c r="E26" s="8">
        <v>35431</v>
      </c>
      <c r="F26" s="9">
        <v>359</v>
      </c>
      <c r="G26" s="6">
        <v>7</v>
      </c>
      <c r="H26" s="9">
        <v>359</v>
      </c>
      <c r="I26" s="9"/>
      <c r="J26" s="9">
        <v>0</v>
      </c>
      <c r="K26" s="9">
        <f t="shared" si="3"/>
        <v>359</v>
      </c>
    </row>
    <row r="27" spans="2:11" outlineLevel="2" x14ac:dyDescent="0.2">
      <c r="B27" s="6" t="s">
        <v>18</v>
      </c>
      <c r="C27" s="6">
        <v>333</v>
      </c>
      <c r="D27" s="6"/>
      <c r="E27" s="8">
        <v>40436</v>
      </c>
      <c r="F27" s="9">
        <v>196.78</v>
      </c>
      <c r="G27" s="6">
        <v>50</v>
      </c>
      <c r="H27" s="9">
        <v>196.78</v>
      </c>
      <c r="I27" s="9"/>
      <c r="J27" s="9">
        <v>0</v>
      </c>
      <c r="K27" s="9">
        <f t="shared" si="3"/>
        <v>196.78</v>
      </c>
    </row>
    <row r="28" spans="2:11" ht="15" outlineLevel="1" x14ac:dyDescent="0.25">
      <c r="B28" s="7"/>
      <c r="C28" s="7" t="s">
        <v>34</v>
      </c>
      <c r="D28" s="7"/>
      <c r="E28" s="7"/>
      <c r="F28" s="10">
        <f>SUBTOTAL(9,F23:F27)</f>
        <v>5019</v>
      </c>
      <c r="G28" s="11"/>
      <c r="H28" s="10">
        <f>SUBTOTAL(9,H23:H27)</f>
        <v>4522</v>
      </c>
      <c r="I28" s="10"/>
      <c r="J28" s="10">
        <f>SUBTOTAL(9,J23:J27)</f>
        <v>100</v>
      </c>
      <c r="K28" s="10">
        <f>SUM(K23:K27)</f>
        <v>4622</v>
      </c>
    </row>
    <row r="29" spans="2:11" outlineLevel="2" x14ac:dyDescent="0.2">
      <c r="B29" s="6" t="s">
        <v>12</v>
      </c>
      <c r="C29" s="6">
        <v>334</v>
      </c>
      <c r="D29" s="6"/>
      <c r="E29" s="8">
        <v>39316</v>
      </c>
      <c r="F29" s="9">
        <v>13730</v>
      </c>
      <c r="G29" s="6">
        <v>7</v>
      </c>
      <c r="H29" s="9">
        <v>13730</v>
      </c>
      <c r="I29" s="9"/>
      <c r="J29" s="9">
        <v>0</v>
      </c>
      <c r="K29" s="9">
        <f>H29+J29</f>
        <v>13730</v>
      </c>
    </row>
    <row r="30" spans="2:11" outlineLevel="2" x14ac:dyDescent="0.2">
      <c r="B30" s="6" t="s">
        <v>17</v>
      </c>
      <c r="C30" s="6">
        <v>334</v>
      </c>
      <c r="D30" s="6"/>
      <c r="E30" s="8">
        <v>36892</v>
      </c>
      <c r="F30" s="9">
        <v>11893.74</v>
      </c>
      <c r="G30" s="6">
        <v>5</v>
      </c>
      <c r="H30" s="9">
        <v>11893.74</v>
      </c>
      <c r="I30" s="9"/>
      <c r="J30" s="9">
        <v>0</v>
      </c>
      <c r="K30" s="9">
        <f t="shared" ref="K30:K33" si="4">H30+J30</f>
        <v>11893.74</v>
      </c>
    </row>
    <row r="31" spans="2:11" outlineLevel="2" x14ac:dyDescent="0.2">
      <c r="B31" s="6" t="s">
        <v>19</v>
      </c>
      <c r="C31" s="6">
        <v>334</v>
      </c>
      <c r="D31" s="6"/>
      <c r="E31" s="8">
        <v>32174</v>
      </c>
      <c r="F31" s="9">
        <v>11709.4</v>
      </c>
      <c r="G31" s="6">
        <v>20</v>
      </c>
      <c r="H31" s="9">
        <v>8583.26</v>
      </c>
      <c r="I31" s="9"/>
      <c r="J31" s="9">
        <v>460</v>
      </c>
      <c r="K31" s="9">
        <f t="shared" si="4"/>
        <v>9043.26</v>
      </c>
    </row>
    <row r="32" spans="2:11" outlineLevel="2" x14ac:dyDescent="0.2">
      <c r="B32" s="6">
        <v>8</v>
      </c>
      <c r="C32" s="6">
        <v>334</v>
      </c>
      <c r="D32" s="6"/>
      <c r="E32" s="8">
        <v>32509</v>
      </c>
      <c r="F32" s="9">
        <v>600</v>
      </c>
      <c r="G32" s="6">
        <v>5</v>
      </c>
      <c r="H32" s="9">
        <v>600</v>
      </c>
      <c r="I32" s="9"/>
      <c r="J32" s="9">
        <v>0</v>
      </c>
      <c r="K32" s="9">
        <f t="shared" si="4"/>
        <v>600</v>
      </c>
    </row>
    <row r="33" spans="2:11" outlineLevel="2" x14ac:dyDescent="0.2">
      <c r="B33" s="6" t="s">
        <v>18</v>
      </c>
      <c r="C33" s="6">
        <v>334</v>
      </c>
      <c r="D33" s="6"/>
      <c r="E33" s="8">
        <v>40436</v>
      </c>
      <c r="F33" s="9">
        <v>61</v>
      </c>
      <c r="G33" s="6">
        <v>50</v>
      </c>
      <c r="H33" s="9">
        <v>61</v>
      </c>
      <c r="I33" s="9"/>
      <c r="J33" s="9">
        <v>0</v>
      </c>
      <c r="K33" s="9">
        <f t="shared" si="4"/>
        <v>61</v>
      </c>
    </row>
    <row r="34" spans="2:11" ht="15" outlineLevel="1" x14ac:dyDescent="0.25">
      <c r="B34" s="7"/>
      <c r="C34" s="7" t="s">
        <v>35</v>
      </c>
      <c r="D34" s="7"/>
      <c r="E34" s="7"/>
      <c r="F34" s="10">
        <f>SUM(F29:F33)</f>
        <v>37994.14</v>
      </c>
      <c r="G34" s="11"/>
      <c r="H34" s="10">
        <f>SUBTOTAL(9,H29:H33)</f>
        <v>34868</v>
      </c>
      <c r="I34" s="10"/>
      <c r="J34" s="10">
        <f>SUBTOTAL(9,J29:J33)</f>
        <v>460</v>
      </c>
      <c r="K34" s="10">
        <f>SUM(K29:K33)</f>
        <v>35328</v>
      </c>
    </row>
    <row r="35" spans="2:11" outlineLevel="2" x14ac:dyDescent="0.2">
      <c r="B35" s="6" t="s">
        <v>18</v>
      </c>
      <c r="C35" s="6">
        <v>339</v>
      </c>
      <c r="D35" s="6"/>
      <c r="E35" s="8">
        <v>40436</v>
      </c>
      <c r="F35" s="9">
        <v>1762</v>
      </c>
      <c r="G35" s="6">
        <v>50</v>
      </c>
      <c r="H35" s="9">
        <v>1762</v>
      </c>
      <c r="I35" s="9"/>
      <c r="J35" s="9">
        <v>0</v>
      </c>
      <c r="K35" s="9">
        <f>H35+J35</f>
        <v>1762</v>
      </c>
    </row>
    <row r="36" spans="2:11" ht="15" outlineLevel="1" x14ac:dyDescent="0.25">
      <c r="B36" s="7"/>
      <c r="C36" s="7" t="s">
        <v>39</v>
      </c>
      <c r="D36" s="7"/>
      <c r="E36" s="7"/>
      <c r="F36" s="10">
        <f>SUBTOTAL(9,F35:F35)</f>
        <v>1762</v>
      </c>
      <c r="G36" s="11"/>
      <c r="H36" s="10">
        <f>SUBTOTAL(9,H35:H35)</f>
        <v>1762</v>
      </c>
      <c r="I36" s="10"/>
      <c r="J36" s="10">
        <f>SUBTOTAL(9,J35:J35)</f>
        <v>0</v>
      </c>
      <c r="K36" s="10">
        <f>J36+H36</f>
        <v>1762</v>
      </c>
    </row>
    <row r="37" spans="2:11" outlineLevel="2" x14ac:dyDescent="0.2">
      <c r="B37" s="6" t="s">
        <v>27</v>
      </c>
      <c r="C37" s="6">
        <v>340</v>
      </c>
      <c r="D37" s="6"/>
      <c r="E37" s="8">
        <v>35431</v>
      </c>
      <c r="F37" s="9">
        <v>937.1</v>
      </c>
      <c r="G37" s="6">
        <v>7</v>
      </c>
      <c r="H37" s="9">
        <v>937.1</v>
      </c>
      <c r="I37" s="9"/>
      <c r="J37" s="9">
        <v>0</v>
      </c>
      <c r="K37" s="9">
        <f>H37+J37</f>
        <v>937.1</v>
      </c>
    </row>
    <row r="38" spans="2:11" outlineLevel="2" x14ac:dyDescent="0.2">
      <c r="B38" s="6" t="s">
        <v>28</v>
      </c>
      <c r="C38" s="6">
        <v>340</v>
      </c>
      <c r="D38" s="6"/>
      <c r="E38" s="8">
        <v>36892</v>
      </c>
      <c r="F38" s="9">
        <v>299.99</v>
      </c>
      <c r="G38" s="6">
        <v>7</v>
      </c>
      <c r="H38" s="9">
        <v>299.89999999999998</v>
      </c>
      <c r="I38" s="9"/>
      <c r="J38" s="9">
        <v>0</v>
      </c>
      <c r="K38" s="9">
        <f t="shared" ref="K38:K39" si="5">H38+J38</f>
        <v>299.89999999999998</v>
      </c>
    </row>
    <row r="39" spans="2:11" outlineLevel="2" x14ac:dyDescent="0.2">
      <c r="B39" s="6" t="s">
        <v>29</v>
      </c>
      <c r="C39" s="6">
        <v>340</v>
      </c>
      <c r="D39" s="6"/>
      <c r="E39" s="8">
        <v>40798</v>
      </c>
      <c r="F39" s="9">
        <v>275</v>
      </c>
      <c r="G39" s="6">
        <v>5</v>
      </c>
      <c r="H39" s="9">
        <v>165</v>
      </c>
      <c r="I39" s="9"/>
      <c r="J39" s="9">
        <v>55</v>
      </c>
      <c r="K39" s="9">
        <f t="shared" si="5"/>
        <v>220</v>
      </c>
    </row>
    <row r="40" spans="2:11" ht="15" outlineLevel="1" x14ac:dyDescent="0.25">
      <c r="B40" s="7"/>
      <c r="C40" s="7" t="s">
        <v>36</v>
      </c>
      <c r="D40" s="7"/>
      <c r="E40" s="7"/>
      <c r="F40" s="10">
        <f>SUBTOTAL(9,F37:F39)</f>
        <v>1512.0900000000001</v>
      </c>
      <c r="G40" s="11"/>
      <c r="H40" s="10">
        <f>SUBTOTAL(9,H37:H39)</f>
        <v>1402</v>
      </c>
      <c r="I40" s="10"/>
      <c r="J40" s="10">
        <f>SUBTOTAL(9,J37:J39)</f>
        <v>55</v>
      </c>
      <c r="K40" s="10">
        <f>J40+H40</f>
        <v>1457</v>
      </c>
    </row>
    <row r="41" spans="2:11" outlineLevel="1" x14ac:dyDescent="0.2">
      <c r="B41" s="6"/>
      <c r="C41" s="6"/>
      <c r="D41" s="6"/>
      <c r="E41" s="6"/>
      <c r="F41" s="9"/>
      <c r="G41" s="9"/>
      <c r="H41" s="9"/>
      <c r="I41" s="9"/>
      <c r="J41" s="9"/>
      <c r="K41" s="9">
        <v>373</v>
      </c>
    </row>
    <row r="42" spans="2:11" outlineLevel="1" x14ac:dyDescent="0.2">
      <c r="B42" s="6"/>
      <c r="C42" s="6"/>
      <c r="D42" s="6"/>
      <c r="E42" s="6"/>
      <c r="F42" s="9"/>
      <c r="G42" s="9"/>
      <c r="H42" s="9"/>
      <c r="I42" s="9"/>
      <c r="J42" s="9"/>
      <c r="K42" s="9"/>
    </row>
    <row r="43" spans="2:11" outlineLevel="1" x14ac:dyDescent="0.2">
      <c r="B43" s="6"/>
      <c r="C43" s="6"/>
      <c r="D43" s="6"/>
      <c r="E43" s="6"/>
      <c r="F43" s="9"/>
      <c r="G43" s="9"/>
      <c r="H43" s="9"/>
      <c r="I43" s="9"/>
      <c r="J43" s="9"/>
      <c r="K43" s="9"/>
    </row>
    <row r="44" spans="2:11" outlineLevel="1" x14ac:dyDescent="0.2">
      <c r="B44" s="6"/>
      <c r="C44" s="6"/>
      <c r="D44" s="6"/>
      <c r="E44" s="6"/>
      <c r="F44" s="9"/>
      <c r="G44" s="9"/>
      <c r="H44" s="9"/>
      <c r="I44" s="9"/>
      <c r="J44" s="9"/>
      <c r="K44" s="9"/>
    </row>
    <row r="45" spans="2:11" outlineLevel="1" x14ac:dyDescent="0.2">
      <c r="B45" s="6"/>
      <c r="C45" s="6" t="s">
        <v>37</v>
      </c>
      <c r="D45" s="6"/>
      <c r="E45" s="6"/>
      <c r="F45" s="9">
        <f>SUBTOTAL(9,F5:F44)</f>
        <v>485176.37000000005</v>
      </c>
      <c r="G45" s="9"/>
      <c r="H45" s="9">
        <f>SUBTOTAL(9,H5:H44)</f>
        <v>270630</v>
      </c>
      <c r="I45" s="9"/>
      <c r="J45" s="9">
        <f>SUM(J40,J36,J34,J28,J22,J18,J10,J8,J6)</f>
        <v>7511.9953000000005</v>
      </c>
      <c r="K45" s="9">
        <f>K6+K8+K10+K18+K22+K28+K34+K36+K40+K41</f>
        <v>278514.99530000001</v>
      </c>
    </row>
    <row r="52" spans="2:11" x14ac:dyDescent="0.2">
      <c r="B52" s="1">
        <v>2015</v>
      </c>
    </row>
    <row r="53" spans="2:11" ht="25.5" x14ac:dyDescent="0.35">
      <c r="B53" s="2" t="s">
        <v>6</v>
      </c>
      <c r="C53" s="2"/>
      <c r="D53" s="2"/>
      <c r="E53" s="2"/>
      <c r="F53" s="2"/>
      <c r="G53" s="2"/>
      <c r="H53" s="2"/>
      <c r="I53" s="2"/>
      <c r="J53" s="2"/>
      <c r="K53" s="2"/>
    </row>
    <row r="55" spans="2:11" x14ac:dyDescent="0.2">
      <c r="B55" s="3" t="s">
        <v>0</v>
      </c>
      <c r="C55" s="4" t="s">
        <v>1</v>
      </c>
      <c r="D55" s="4" t="s">
        <v>2</v>
      </c>
      <c r="E55" s="4" t="s">
        <v>3</v>
      </c>
      <c r="F55" s="4" t="s">
        <v>4</v>
      </c>
      <c r="G55" s="4" t="s">
        <v>5</v>
      </c>
      <c r="H55" s="4" t="s">
        <v>9</v>
      </c>
      <c r="I55" s="4" t="s">
        <v>8</v>
      </c>
      <c r="J55" s="4" t="s">
        <v>10</v>
      </c>
      <c r="K55" s="5" t="s">
        <v>11</v>
      </c>
    </row>
    <row r="56" spans="2:11" ht="15" x14ac:dyDescent="0.25">
      <c r="B56" s="6" t="s">
        <v>15</v>
      </c>
      <c r="C56" s="6">
        <v>301</v>
      </c>
      <c r="D56" s="6"/>
      <c r="E56" s="8">
        <v>39226</v>
      </c>
      <c r="F56" s="9">
        <v>1000</v>
      </c>
      <c r="G56" s="6"/>
      <c r="H56" s="9">
        <f>K5</f>
        <v>0</v>
      </c>
      <c r="I56" s="9"/>
      <c r="J56" s="9"/>
      <c r="K56" s="12">
        <f>'FIXED ASSET RECORD'!$H56+'FIXED ASSET RECORD'!$J56</f>
        <v>0</v>
      </c>
    </row>
    <row r="57" spans="2:11" ht="15" x14ac:dyDescent="0.25">
      <c r="B57" s="7"/>
      <c r="C57" s="7" t="s">
        <v>30</v>
      </c>
      <c r="D57" s="7"/>
      <c r="E57" s="7"/>
      <c r="F57" s="10">
        <f>SUBTOTAL(9,F56:F56)</f>
        <v>1000</v>
      </c>
      <c r="G57" s="11"/>
      <c r="H57" s="10">
        <f>SUBTOTAL(9,H56:H56)</f>
        <v>0</v>
      </c>
      <c r="I57" s="10"/>
      <c r="J57" s="10">
        <f>SUBTOTAL(9,J56:J56)</f>
        <v>0</v>
      </c>
      <c r="K57" s="10">
        <f>SUBTOTAL(9,K56:K56)</f>
        <v>0</v>
      </c>
    </row>
    <row r="58" spans="2:11" ht="15" x14ac:dyDescent="0.25">
      <c r="B58" s="6" t="s">
        <v>16</v>
      </c>
      <c r="C58" s="6">
        <v>304</v>
      </c>
      <c r="D58" s="6"/>
      <c r="E58" s="8">
        <v>40781</v>
      </c>
      <c r="F58" s="9">
        <v>1100</v>
      </c>
      <c r="G58" s="6">
        <v>20</v>
      </c>
      <c r="H58" s="9">
        <f>K7</f>
        <v>220</v>
      </c>
      <c r="I58" s="9"/>
      <c r="J58" s="9">
        <v>0</v>
      </c>
      <c r="K58" s="12">
        <f>'FIXED ASSET RECORD'!$H58+'FIXED ASSET RECORD'!$J58</f>
        <v>220</v>
      </c>
    </row>
    <row r="59" spans="2:11" ht="15" x14ac:dyDescent="0.25">
      <c r="B59" s="7"/>
      <c r="C59" s="7" t="s">
        <v>31</v>
      </c>
      <c r="D59" s="7"/>
      <c r="E59" s="7"/>
      <c r="F59" s="10">
        <f>SUBTOTAL(9,F58:F58)</f>
        <v>1100</v>
      </c>
      <c r="G59" s="11"/>
      <c r="H59" s="10">
        <f>SUBTOTAL(9,H58:H58)</f>
        <v>220</v>
      </c>
      <c r="I59" s="10"/>
      <c r="J59" s="10">
        <f>SUBTOTAL(9,J58:J58)</f>
        <v>0</v>
      </c>
      <c r="K59" s="10">
        <f>SUBTOTAL(9,K58:K58)</f>
        <v>220</v>
      </c>
    </row>
    <row r="60" spans="2:11" ht="15" x14ac:dyDescent="0.25">
      <c r="B60" s="6" t="s">
        <v>18</v>
      </c>
      <c r="C60" s="6">
        <v>307</v>
      </c>
      <c r="D60" s="6"/>
      <c r="E60" s="8">
        <v>40436</v>
      </c>
      <c r="F60" s="9">
        <v>33831</v>
      </c>
      <c r="G60" s="6">
        <v>50</v>
      </c>
      <c r="H60" s="9">
        <f>K9</f>
        <v>33831</v>
      </c>
      <c r="I60" s="9"/>
      <c r="J60" s="9">
        <v>0</v>
      </c>
      <c r="K60" s="12">
        <f>J60+H60</f>
        <v>33831</v>
      </c>
    </row>
    <row r="61" spans="2:11" ht="15" x14ac:dyDescent="0.25">
      <c r="B61" s="7"/>
      <c r="C61" s="7" t="s">
        <v>38</v>
      </c>
      <c r="D61" s="7"/>
      <c r="E61" s="7"/>
      <c r="F61" s="10">
        <f>SUBTOTAL(9,F60:F60)</f>
        <v>33831</v>
      </c>
      <c r="G61" s="11"/>
      <c r="H61" s="10">
        <f>SUBTOTAL(9,H60:H60)</f>
        <v>33831</v>
      </c>
      <c r="I61" s="10"/>
      <c r="J61" s="10">
        <f>SUBTOTAL(9,J60:J60)</f>
        <v>0</v>
      </c>
      <c r="K61" s="10">
        <f>SUBTOTAL(9,K60:K60)</f>
        <v>33831</v>
      </c>
    </row>
    <row r="62" spans="2:11" ht="15" x14ac:dyDescent="0.25">
      <c r="B62" s="6" t="s">
        <v>14</v>
      </c>
      <c r="C62" s="6">
        <v>330</v>
      </c>
      <c r="D62" s="6"/>
      <c r="E62" s="8">
        <v>39226</v>
      </c>
      <c r="F62" s="9">
        <v>53230.05</v>
      </c>
      <c r="G62" s="6">
        <v>7</v>
      </c>
      <c r="H62" s="9">
        <f>K11</f>
        <v>53230.049999999996</v>
      </c>
      <c r="I62" s="9"/>
      <c r="J62" s="9">
        <v>0</v>
      </c>
      <c r="K62" s="12">
        <f>H62+J62</f>
        <v>53230.049999999996</v>
      </c>
    </row>
    <row r="63" spans="2:11" ht="15" x14ac:dyDescent="0.25">
      <c r="B63" s="6" t="s">
        <v>20</v>
      </c>
      <c r="C63" s="6">
        <v>330</v>
      </c>
      <c r="D63" s="6"/>
      <c r="E63" s="8">
        <v>35431</v>
      </c>
      <c r="F63" s="9">
        <v>350</v>
      </c>
      <c r="G63" s="6">
        <v>20</v>
      </c>
      <c r="H63" s="9">
        <f t="shared" ref="H63:H68" si="6">K12</f>
        <v>332.5</v>
      </c>
      <c r="I63" s="9"/>
      <c r="J63" s="9">
        <f>F63/20</f>
        <v>17.5</v>
      </c>
      <c r="K63" s="12">
        <f t="shared" ref="K63:K68" si="7">H63+J63</f>
        <v>350</v>
      </c>
    </row>
    <row r="64" spans="2:11" ht="15" x14ac:dyDescent="0.25">
      <c r="B64" s="6" t="s">
        <v>21</v>
      </c>
      <c r="C64" s="6">
        <v>330</v>
      </c>
      <c r="D64" s="6"/>
      <c r="E64" s="8">
        <v>34700</v>
      </c>
      <c r="F64" s="9">
        <v>5022.5600000000004</v>
      </c>
      <c r="G64" s="6">
        <v>20</v>
      </c>
      <c r="H64" s="9">
        <f t="shared" si="6"/>
        <v>4771.43</v>
      </c>
      <c r="I64" s="9"/>
      <c r="J64" s="9">
        <v>251.13</v>
      </c>
      <c r="K64" s="12">
        <f t="shared" si="7"/>
        <v>5022.5600000000004</v>
      </c>
    </row>
    <row r="65" spans="2:11" ht="15" x14ac:dyDescent="0.25">
      <c r="B65" s="6" t="s">
        <v>22</v>
      </c>
      <c r="C65" s="6">
        <v>330</v>
      </c>
      <c r="D65" s="6"/>
      <c r="E65" s="8">
        <v>35431</v>
      </c>
      <c r="F65" s="9">
        <v>661.75</v>
      </c>
      <c r="G65" s="6">
        <v>20</v>
      </c>
      <c r="H65" s="9">
        <f t="shared" si="6"/>
        <v>628.66750000000002</v>
      </c>
      <c r="I65" s="9"/>
      <c r="J65" s="9">
        <v>33.08</v>
      </c>
      <c r="K65" s="12">
        <f t="shared" si="7"/>
        <v>661.74750000000006</v>
      </c>
    </row>
    <row r="66" spans="2:11" ht="15" x14ac:dyDescent="0.25">
      <c r="B66" s="6" t="s">
        <v>23</v>
      </c>
      <c r="C66" s="6">
        <v>330</v>
      </c>
      <c r="D66" s="6"/>
      <c r="E66" s="8">
        <v>35796</v>
      </c>
      <c r="F66" s="9">
        <v>1180.5</v>
      </c>
      <c r="G66" s="6">
        <v>20</v>
      </c>
      <c r="H66" s="9">
        <f t="shared" si="6"/>
        <v>1062.4549999999999</v>
      </c>
      <c r="I66" s="9"/>
      <c r="J66" s="9">
        <f t="shared" ref="J66:J67" si="8">F66/20</f>
        <v>59.024999999999999</v>
      </c>
      <c r="K66" s="12">
        <f t="shared" si="7"/>
        <v>1121.48</v>
      </c>
    </row>
    <row r="67" spans="2:11" ht="15" x14ac:dyDescent="0.25">
      <c r="B67" s="6" t="s">
        <v>23</v>
      </c>
      <c r="C67" s="6">
        <v>330</v>
      </c>
      <c r="D67" s="6"/>
      <c r="E67" s="8">
        <v>37987</v>
      </c>
      <c r="F67" s="9">
        <v>1485</v>
      </c>
      <c r="G67" s="6">
        <v>20</v>
      </c>
      <c r="H67" s="9">
        <f t="shared" si="6"/>
        <v>816.75</v>
      </c>
      <c r="I67" s="9"/>
      <c r="J67" s="9">
        <f t="shared" si="8"/>
        <v>74.25</v>
      </c>
      <c r="K67" s="12">
        <f t="shared" si="7"/>
        <v>891</v>
      </c>
    </row>
    <row r="68" spans="2:11" ht="15" x14ac:dyDescent="0.25">
      <c r="B68" s="6" t="s">
        <v>18</v>
      </c>
      <c r="C68" s="6">
        <v>330</v>
      </c>
      <c r="D68" s="6"/>
      <c r="E68" s="8">
        <v>40436</v>
      </c>
      <c r="F68" s="9">
        <v>23238.14</v>
      </c>
      <c r="G68" s="6">
        <v>50</v>
      </c>
      <c r="H68" s="9">
        <f t="shared" si="6"/>
        <v>22651.142800000001</v>
      </c>
      <c r="I68" s="9"/>
      <c r="J68" s="9">
        <f>F68/50</f>
        <v>464.76279999999997</v>
      </c>
      <c r="K68" s="12">
        <f t="shared" si="7"/>
        <v>23115.905600000002</v>
      </c>
    </row>
    <row r="69" spans="2:11" ht="15" x14ac:dyDescent="0.25">
      <c r="B69" s="7"/>
      <c r="C69" s="7" t="s">
        <v>32</v>
      </c>
      <c r="D69" s="7"/>
      <c r="E69" s="7"/>
      <c r="F69" s="10">
        <f>SUBTOTAL(9,F62:F68)</f>
        <v>85168</v>
      </c>
      <c r="G69" s="11"/>
      <c r="H69" s="10">
        <f>SUBTOTAL(9,H62:H68)</f>
        <v>83492.99530000001</v>
      </c>
      <c r="I69" s="10"/>
      <c r="J69" s="10">
        <f>SUBTOTAL(9,J62:J68)</f>
        <v>899.74779999999987</v>
      </c>
      <c r="K69" s="10">
        <f>J69+H69</f>
        <v>84392.743100000007</v>
      </c>
    </row>
    <row r="70" spans="2:11" ht="15" x14ac:dyDescent="0.25">
      <c r="B70" s="6" t="s">
        <v>7</v>
      </c>
      <c r="C70" s="6">
        <v>331</v>
      </c>
      <c r="D70" s="6"/>
      <c r="E70" s="8">
        <v>35431</v>
      </c>
      <c r="F70" s="9">
        <v>178817.5</v>
      </c>
      <c r="G70" s="6">
        <v>50</v>
      </c>
      <c r="H70" s="9">
        <f>K19</f>
        <v>107256.6</v>
      </c>
      <c r="I70" s="9"/>
      <c r="J70" s="9">
        <v>3576.35</v>
      </c>
      <c r="K70" s="12">
        <f>H70+J70</f>
        <v>110832.95000000001</v>
      </c>
    </row>
    <row r="71" spans="2:11" ht="15" x14ac:dyDescent="0.25">
      <c r="B71" s="6" t="s">
        <v>13</v>
      </c>
      <c r="C71" s="6">
        <v>331</v>
      </c>
      <c r="D71" s="6"/>
      <c r="E71" s="8">
        <v>35431</v>
      </c>
      <c r="F71" s="9">
        <v>82.74</v>
      </c>
      <c r="G71" s="6">
        <v>20</v>
      </c>
      <c r="H71" s="9">
        <f t="shared" ref="H71:H72" si="9">K20</f>
        <v>82.74</v>
      </c>
      <c r="I71" s="9"/>
      <c r="J71" s="9">
        <v>0</v>
      </c>
      <c r="K71" s="12">
        <f t="shared" ref="K71:K72" si="10">H71+J71</f>
        <v>82.74</v>
      </c>
    </row>
    <row r="72" spans="2:11" ht="15" x14ac:dyDescent="0.25">
      <c r="B72" s="6" t="s">
        <v>18</v>
      </c>
      <c r="C72" s="6">
        <v>331</v>
      </c>
      <c r="D72" s="6"/>
      <c r="E72" s="8">
        <v>40436</v>
      </c>
      <c r="F72" s="9">
        <v>100895.76</v>
      </c>
      <c r="G72" s="6">
        <v>20</v>
      </c>
      <c r="H72" s="9">
        <f t="shared" si="9"/>
        <v>10089.66</v>
      </c>
      <c r="I72" s="9"/>
      <c r="J72" s="9">
        <v>2391</v>
      </c>
      <c r="K72" s="12">
        <f t="shared" si="10"/>
        <v>12480.66</v>
      </c>
    </row>
    <row r="73" spans="2:11" ht="15" x14ac:dyDescent="0.25">
      <c r="B73" s="7"/>
      <c r="C73" s="7" t="s">
        <v>33</v>
      </c>
      <c r="D73" s="7"/>
      <c r="E73" s="7"/>
      <c r="F73" s="10">
        <f>SUBTOTAL(9,F70:F72)</f>
        <v>279796</v>
      </c>
      <c r="G73" s="11"/>
      <c r="H73" s="10">
        <f>SUBTOTAL(9,H70:H72)</f>
        <v>117429.00000000001</v>
      </c>
      <c r="I73" s="10"/>
      <c r="J73" s="10">
        <f>SUM(J70:J72)</f>
        <v>5967.35</v>
      </c>
      <c r="K73" s="10">
        <f>J73+H73</f>
        <v>123396.35000000002</v>
      </c>
    </row>
    <row r="74" spans="2:11" ht="15" x14ac:dyDescent="0.25">
      <c r="B74" s="6" t="s">
        <v>24</v>
      </c>
      <c r="C74" s="6">
        <v>333</v>
      </c>
      <c r="D74" s="6"/>
      <c r="E74" s="8">
        <v>36892</v>
      </c>
      <c r="F74" s="9">
        <v>3160.38</v>
      </c>
      <c r="G74" s="6">
        <v>20</v>
      </c>
      <c r="H74" s="9">
        <f>K23</f>
        <v>2763.38</v>
      </c>
      <c r="I74" s="9"/>
      <c r="J74" s="9">
        <v>100</v>
      </c>
      <c r="K74" s="12">
        <f>H74+J74</f>
        <v>2863.38</v>
      </c>
    </row>
    <row r="75" spans="2:11" ht="15" x14ac:dyDescent="0.25">
      <c r="B75" s="6" t="s">
        <v>25</v>
      </c>
      <c r="C75" s="6">
        <v>333</v>
      </c>
      <c r="D75" s="6"/>
      <c r="E75" s="8">
        <v>32342</v>
      </c>
      <c r="F75" s="9">
        <v>797.5</v>
      </c>
      <c r="G75" s="6">
        <v>20</v>
      </c>
      <c r="H75" s="9">
        <f>K24</f>
        <v>797.5</v>
      </c>
      <c r="I75" s="9"/>
      <c r="J75" s="9">
        <v>0</v>
      </c>
      <c r="K75" s="12">
        <f t="shared" ref="K75:K78" si="11">H75+J75</f>
        <v>797.5</v>
      </c>
    </row>
    <row r="76" spans="2:11" ht="15" x14ac:dyDescent="0.25">
      <c r="B76" s="6" t="s">
        <v>26</v>
      </c>
      <c r="C76" s="6">
        <v>333</v>
      </c>
      <c r="D76" s="6"/>
      <c r="E76" s="8">
        <v>34700</v>
      </c>
      <c r="F76" s="9">
        <v>505.34</v>
      </c>
      <c r="G76" s="6">
        <v>7</v>
      </c>
      <c r="H76" s="9">
        <f>K25</f>
        <v>505.34</v>
      </c>
      <c r="I76" s="9"/>
      <c r="J76" s="9">
        <v>0</v>
      </c>
      <c r="K76" s="12">
        <f t="shared" si="11"/>
        <v>505.34</v>
      </c>
    </row>
    <row r="77" spans="2:11" ht="15" x14ac:dyDescent="0.25">
      <c r="B77" s="6" t="s">
        <v>25</v>
      </c>
      <c r="C77" s="6">
        <v>333</v>
      </c>
      <c r="D77" s="6"/>
      <c r="E77" s="8">
        <v>35431</v>
      </c>
      <c r="F77" s="9">
        <v>359</v>
      </c>
      <c r="G77" s="6">
        <v>7</v>
      </c>
      <c r="H77" s="9">
        <f>K26</f>
        <v>359</v>
      </c>
      <c r="I77" s="9"/>
      <c r="J77" s="9">
        <v>0</v>
      </c>
      <c r="K77" s="12">
        <f t="shared" si="11"/>
        <v>359</v>
      </c>
    </row>
    <row r="78" spans="2:11" ht="15" x14ac:dyDescent="0.25">
      <c r="B78" s="6" t="s">
        <v>18</v>
      </c>
      <c r="C78" s="6">
        <v>333</v>
      </c>
      <c r="D78" s="6"/>
      <c r="E78" s="8">
        <v>40436</v>
      </c>
      <c r="F78" s="9">
        <v>196.78</v>
      </c>
      <c r="G78" s="6">
        <v>50</v>
      </c>
      <c r="H78" s="9">
        <f>K27</f>
        <v>196.78</v>
      </c>
      <c r="I78" s="9"/>
      <c r="J78" s="9">
        <v>0</v>
      </c>
      <c r="K78" s="12">
        <f t="shared" si="11"/>
        <v>196.78</v>
      </c>
    </row>
    <row r="79" spans="2:11" ht="15" x14ac:dyDescent="0.25">
      <c r="B79" s="7"/>
      <c r="C79" s="7" t="s">
        <v>34</v>
      </c>
      <c r="D79" s="7"/>
      <c r="E79" s="7"/>
      <c r="F79" s="10">
        <f>SUBTOTAL(9,F74:F78)</f>
        <v>5019</v>
      </c>
      <c r="G79" s="11"/>
      <c r="H79" s="10">
        <f>SUBTOTAL(9,H74:H78)</f>
        <v>4622</v>
      </c>
      <c r="I79" s="10"/>
      <c r="J79" s="10">
        <f>SUBTOTAL(9,J74:J78)</f>
        <v>100</v>
      </c>
      <c r="K79" s="10">
        <f>J79+H79</f>
        <v>4722</v>
      </c>
    </row>
    <row r="80" spans="2:11" ht="15" x14ac:dyDescent="0.25">
      <c r="B80" s="6" t="s">
        <v>12</v>
      </c>
      <c r="C80" s="6">
        <v>334</v>
      </c>
      <c r="D80" s="6"/>
      <c r="E80" s="8">
        <v>39316</v>
      </c>
      <c r="F80" s="9">
        <v>13730</v>
      </c>
      <c r="G80" s="6">
        <v>7</v>
      </c>
      <c r="H80" s="9">
        <f>K29</f>
        <v>13730</v>
      </c>
      <c r="I80" s="9"/>
      <c r="J80" s="9">
        <v>0</v>
      </c>
      <c r="K80" s="12">
        <f>H80+J80</f>
        <v>13730</v>
      </c>
    </row>
    <row r="81" spans="2:11" ht="15" x14ac:dyDescent="0.25">
      <c r="B81" s="6" t="s">
        <v>17</v>
      </c>
      <c r="C81" s="6">
        <v>334</v>
      </c>
      <c r="D81" s="6"/>
      <c r="E81" s="8">
        <v>36892</v>
      </c>
      <c r="F81" s="9">
        <v>11893.74</v>
      </c>
      <c r="G81" s="6">
        <v>5</v>
      </c>
      <c r="H81" s="9">
        <f>K30</f>
        <v>11893.74</v>
      </c>
      <c r="I81" s="9"/>
      <c r="J81" s="9">
        <v>0</v>
      </c>
      <c r="K81" s="12">
        <f t="shared" ref="K81:K84" si="12">H81+J81</f>
        <v>11893.74</v>
      </c>
    </row>
    <row r="82" spans="2:11" ht="15" x14ac:dyDescent="0.25">
      <c r="B82" s="6" t="s">
        <v>19</v>
      </c>
      <c r="C82" s="6">
        <v>334</v>
      </c>
      <c r="D82" s="6"/>
      <c r="E82" s="8">
        <v>32174</v>
      </c>
      <c r="F82" s="9">
        <v>11709.4</v>
      </c>
      <c r="G82" s="6">
        <v>20</v>
      </c>
      <c r="H82" s="9">
        <f>K31</f>
        <v>9043.26</v>
      </c>
      <c r="I82" s="9"/>
      <c r="J82" s="9">
        <v>460</v>
      </c>
      <c r="K82" s="12">
        <f t="shared" si="12"/>
        <v>9503.26</v>
      </c>
    </row>
    <row r="83" spans="2:11" ht="15" x14ac:dyDescent="0.25">
      <c r="B83" s="6">
        <v>8</v>
      </c>
      <c r="C83" s="6">
        <v>334</v>
      </c>
      <c r="D83" s="6"/>
      <c r="E83" s="8">
        <v>32509</v>
      </c>
      <c r="F83" s="9">
        <v>600</v>
      </c>
      <c r="G83" s="6">
        <v>5</v>
      </c>
      <c r="H83" s="9">
        <f>K32</f>
        <v>600</v>
      </c>
      <c r="I83" s="9"/>
      <c r="J83" s="9">
        <v>0</v>
      </c>
      <c r="K83" s="12">
        <f t="shared" si="12"/>
        <v>600</v>
      </c>
    </row>
    <row r="84" spans="2:11" ht="15" x14ac:dyDescent="0.25">
      <c r="B84" s="6" t="s">
        <v>18</v>
      </c>
      <c r="C84" s="6">
        <v>334</v>
      </c>
      <c r="D84" s="6"/>
      <c r="E84" s="8">
        <v>40436</v>
      </c>
      <c r="F84" s="9">
        <v>61</v>
      </c>
      <c r="G84" s="6">
        <v>50</v>
      </c>
      <c r="H84" s="9">
        <f>K33</f>
        <v>61</v>
      </c>
      <c r="I84" s="9"/>
      <c r="J84" s="9">
        <v>0</v>
      </c>
      <c r="K84" s="12">
        <f t="shared" si="12"/>
        <v>61</v>
      </c>
    </row>
    <row r="85" spans="2:11" ht="15" x14ac:dyDescent="0.25">
      <c r="B85" s="7"/>
      <c r="C85" s="7" t="s">
        <v>35</v>
      </c>
      <c r="D85" s="7"/>
      <c r="E85" s="7"/>
      <c r="F85" s="10">
        <f>SUBTOTAL(9,F80:F84)</f>
        <v>37994.14</v>
      </c>
      <c r="G85" s="11"/>
      <c r="H85" s="10">
        <f>SUBTOTAL(9,H80:H84)</f>
        <v>35328</v>
      </c>
      <c r="I85" s="10"/>
      <c r="J85" s="10">
        <f>SUBTOTAL(9,J80:J84)</f>
        <v>460</v>
      </c>
      <c r="K85" s="10">
        <f>J85+H85</f>
        <v>35788</v>
      </c>
    </row>
    <row r="86" spans="2:11" ht="15" x14ac:dyDescent="0.25">
      <c r="B86" s="6" t="s">
        <v>18</v>
      </c>
      <c r="C86" s="6">
        <v>339</v>
      </c>
      <c r="D86" s="6"/>
      <c r="E86" s="8">
        <v>40436</v>
      </c>
      <c r="F86" s="9">
        <v>1762</v>
      </c>
      <c r="G86" s="6">
        <v>50</v>
      </c>
      <c r="H86" s="9">
        <f>K35</f>
        <v>1762</v>
      </c>
      <c r="I86" s="9"/>
      <c r="J86" s="9">
        <v>0</v>
      </c>
      <c r="K86" s="12">
        <f>H86+J86</f>
        <v>1762</v>
      </c>
    </row>
    <row r="87" spans="2:11" ht="15" x14ac:dyDescent="0.25">
      <c r="B87" s="7"/>
      <c r="C87" s="7" t="s">
        <v>39</v>
      </c>
      <c r="D87" s="7"/>
      <c r="E87" s="7"/>
      <c r="F87" s="10">
        <f>SUBTOTAL(9,F86:F86)</f>
        <v>1762</v>
      </c>
      <c r="G87" s="11"/>
      <c r="H87" s="10">
        <f>SUBTOTAL(9,H86:H86)</f>
        <v>1762</v>
      </c>
      <c r="I87" s="10"/>
      <c r="J87" s="10">
        <f>SUBTOTAL(9,J86:J86)</f>
        <v>0</v>
      </c>
      <c r="K87" s="10">
        <f>J87+H87</f>
        <v>1762</v>
      </c>
    </row>
    <row r="88" spans="2:11" ht="15" x14ac:dyDescent="0.25">
      <c r="B88" s="6" t="s">
        <v>27</v>
      </c>
      <c r="C88" s="6">
        <v>340</v>
      </c>
      <c r="D88" s="6"/>
      <c r="E88" s="8">
        <v>35431</v>
      </c>
      <c r="F88" s="9">
        <v>937.1</v>
      </c>
      <c r="G88" s="6">
        <v>7</v>
      </c>
      <c r="H88" s="9">
        <f>K37</f>
        <v>937.1</v>
      </c>
      <c r="I88" s="9"/>
      <c r="J88" s="9">
        <v>0</v>
      </c>
      <c r="K88" s="12">
        <f>H88+J88</f>
        <v>937.1</v>
      </c>
    </row>
    <row r="89" spans="2:11" ht="15" x14ac:dyDescent="0.25">
      <c r="B89" s="6" t="s">
        <v>28</v>
      </c>
      <c r="C89" s="6">
        <v>340</v>
      </c>
      <c r="D89" s="6"/>
      <c r="E89" s="8">
        <v>36892</v>
      </c>
      <c r="F89" s="9">
        <v>299.89999999999998</v>
      </c>
      <c r="G89" s="6">
        <v>7</v>
      </c>
      <c r="H89" s="9">
        <f>K38</f>
        <v>299.89999999999998</v>
      </c>
      <c r="I89" s="9"/>
      <c r="J89" s="9">
        <v>0</v>
      </c>
      <c r="K89" s="12">
        <f t="shared" ref="K89:K90" si="13">H89+J89</f>
        <v>299.89999999999998</v>
      </c>
    </row>
    <row r="90" spans="2:11" ht="15" x14ac:dyDescent="0.25">
      <c r="B90" s="6" t="s">
        <v>29</v>
      </c>
      <c r="C90" s="6">
        <v>340</v>
      </c>
      <c r="D90" s="6"/>
      <c r="E90" s="8">
        <v>40798</v>
      </c>
      <c r="F90" s="9">
        <v>275</v>
      </c>
      <c r="G90" s="6">
        <v>5</v>
      </c>
      <c r="H90" s="9">
        <f>K39</f>
        <v>220</v>
      </c>
      <c r="I90" s="9"/>
      <c r="J90" s="9">
        <v>55</v>
      </c>
      <c r="K90" s="12">
        <f t="shared" si="13"/>
        <v>275</v>
      </c>
    </row>
    <row r="91" spans="2:11" ht="15" x14ac:dyDescent="0.25">
      <c r="B91" s="7"/>
      <c r="C91" s="7" t="s">
        <v>36</v>
      </c>
      <c r="D91" s="7"/>
      <c r="E91" s="7"/>
      <c r="F91" s="10">
        <f>SUBTOTAL(9,F88:F90)</f>
        <v>1512</v>
      </c>
      <c r="G91" s="11"/>
      <c r="H91" s="10">
        <f>SUBTOTAL(9,H88:H90)</f>
        <v>1457</v>
      </c>
      <c r="I91" s="10"/>
      <c r="J91" s="10">
        <f>SUBTOTAL(9,J88:J90)</f>
        <v>55</v>
      </c>
      <c r="K91" s="10">
        <f>J91+H91</f>
        <v>1512</v>
      </c>
    </row>
    <row r="92" spans="2:11" x14ac:dyDescent="0.2">
      <c r="B92" s="6"/>
      <c r="C92" s="6"/>
      <c r="D92" s="6"/>
      <c r="E92" s="6"/>
      <c r="F92" s="9"/>
      <c r="G92" s="9"/>
      <c r="H92" s="9"/>
      <c r="I92" s="9"/>
      <c r="J92" s="9"/>
      <c r="K92" s="9"/>
    </row>
    <row r="93" spans="2:11" x14ac:dyDescent="0.2">
      <c r="B93" s="6"/>
      <c r="C93" s="6"/>
      <c r="D93" s="6"/>
      <c r="E93" s="6"/>
      <c r="F93" s="9"/>
      <c r="G93" s="9"/>
      <c r="H93" s="9"/>
      <c r="I93" s="9"/>
      <c r="J93" s="9"/>
      <c r="K93" s="9"/>
    </row>
    <row r="94" spans="2:11" x14ac:dyDescent="0.2">
      <c r="B94" s="6"/>
      <c r="C94" s="6"/>
      <c r="D94" s="6"/>
      <c r="E94" s="6"/>
      <c r="F94" s="9"/>
      <c r="G94" s="9"/>
      <c r="H94" s="9"/>
      <c r="I94" s="9"/>
      <c r="J94" s="9"/>
      <c r="K94" s="9"/>
    </row>
    <row r="95" spans="2:11" x14ac:dyDescent="0.2">
      <c r="B95" s="6"/>
      <c r="C95" s="6"/>
      <c r="D95" s="6"/>
      <c r="E95" s="6"/>
      <c r="F95" s="9"/>
      <c r="G95" s="9"/>
      <c r="H95" s="9"/>
      <c r="I95" s="9"/>
      <c r="J95" s="9"/>
      <c r="K95" s="9"/>
    </row>
    <row r="96" spans="2:11" x14ac:dyDescent="0.2">
      <c r="B96" s="6"/>
      <c r="C96" s="6" t="s">
        <v>37</v>
      </c>
      <c r="D96" s="6"/>
      <c r="E96" s="6"/>
      <c r="F96" s="9">
        <f>SUBTOTAL(9,F56:F95)</f>
        <v>447182.14000000007</v>
      </c>
      <c r="G96" s="9"/>
      <c r="H96" s="9">
        <f>SUBTOTAL(9,H56:H95)</f>
        <v>278141.99530000001</v>
      </c>
      <c r="I96" s="9"/>
      <c r="J96" s="9">
        <f>SUM(J91,J87,J85,J79,J73,J69,J61,J59,J57)</f>
        <v>7482.0978000000005</v>
      </c>
      <c r="K96" s="9">
        <f>K91+K87+K85+K79+K73+K69+K61+K59+K57</f>
        <v>285624.09310000006</v>
      </c>
    </row>
    <row r="105" spans="2:11" x14ac:dyDescent="0.2">
      <c r="B105" s="1">
        <v>2016</v>
      </c>
    </row>
    <row r="106" spans="2:11" ht="25.5" x14ac:dyDescent="0.35">
      <c r="B106" s="2" t="s">
        <v>6</v>
      </c>
      <c r="C106" s="2"/>
      <c r="D106" s="2"/>
      <c r="E106" s="2"/>
      <c r="F106" s="2"/>
      <c r="G106" s="2"/>
      <c r="H106" s="2"/>
      <c r="I106" s="2"/>
      <c r="J106" s="2"/>
      <c r="K106" s="2"/>
    </row>
    <row r="108" spans="2:11" x14ac:dyDescent="0.2">
      <c r="B108" s="3" t="s">
        <v>0</v>
      </c>
      <c r="C108" s="4" t="s">
        <v>1</v>
      </c>
      <c r="D108" s="4" t="s">
        <v>2</v>
      </c>
      <c r="E108" s="4" t="s">
        <v>3</v>
      </c>
      <c r="F108" s="4" t="s">
        <v>4</v>
      </c>
      <c r="G108" s="4" t="s">
        <v>5</v>
      </c>
      <c r="H108" s="4" t="s">
        <v>9</v>
      </c>
      <c r="I108" s="4" t="s">
        <v>8</v>
      </c>
      <c r="J108" s="4" t="s">
        <v>10</v>
      </c>
      <c r="K108" s="5" t="s">
        <v>11</v>
      </c>
    </row>
    <row r="109" spans="2:11" ht="15" x14ac:dyDescent="0.25">
      <c r="B109" s="6" t="s">
        <v>15</v>
      </c>
      <c r="C109" s="6">
        <v>301</v>
      </c>
      <c r="D109" s="6"/>
      <c r="E109" s="8">
        <v>39226</v>
      </c>
      <c r="F109" s="9">
        <v>1000</v>
      </c>
      <c r="G109" s="6"/>
      <c r="H109" s="9">
        <f>K56</f>
        <v>0</v>
      </c>
      <c r="I109" s="9"/>
      <c r="J109" s="9"/>
      <c r="K109" s="12">
        <f>'FIXED ASSET RECORD'!$H109+'FIXED ASSET RECORD'!$J109</f>
        <v>0</v>
      </c>
    </row>
    <row r="110" spans="2:11" ht="15" x14ac:dyDescent="0.25">
      <c r="B110" s="7"/>
      <c r="C110" s="7" t="s">
        <v>30</v>
      </c>
      <c r="D110" s="7"/>
      <c r="E110" s="7"/>
      <c r="F110" s="10">
        <f>SUBTOTAL(9,F109:F109)</f>
        <v>1000</v>
      </c>
      <c r="G110" s="11"/>
      <c r="H110" s="10">
        <f>SUBTOTAL(9,H109:H109)</f>
        <v>0</v>
      </c>
      <c r="I110" s="10"/>
      <c r="J110" s="10">
        <f>SUBTOTAL(9,J109:J109)</f>
        <v>0</v>
      </c>
      <c r="K110" s="10">
        <f>SUBTOTAL(9,K109:K109)</f>
        <v>0</v>
      </c>
    </row>
    <row r="111" spans="2:11" ht="15" x14ac:dyDescent="0.25">
      <c r="B111" s="6" t="s">
        <v>16</v>
      </c>
      <c r="C111" s="6">
        <v>304</v>
      </c>
      <c r="D111" s="6"/>
      <c r="E111" s="8">
        <v>40781</v>
      </c>
      <c r="F111" s="9">
        <v>1100</v>
      </c>
      <c r="G111" s="6">
        <v>20</v>
      </c>
      <c r="H111" s="9">
        <f>K58</f>
        <v>220</v>
      </c>
      <c r="I111" s="9"/>
      <c r="J111" s="9">
        <v>0</v>
      </c>
      <c r="K111" s="12">
        <f>'FIXED ASSET RECORD'!$H111+'FIXED ASSET RECORD'!$J111</f>
        <v>220</v>
      </c>
    </row>
    <row r="112" spans="2:11" ht="15" x14ac:dyDescent="0.25">
      <c r="B112" s="7"/>
      <c r="C112" s="7" t="s">
        <v>31</v>
      </c>
      <c r="D112" s="7"/>
      <c r="E112" s="7"/>
      <c r="F112" s="10">
        <f>SUBTOTAL(9,F111:F111)</f>
        <v>1100</v>
      </c>
      <c r="G112" s="11"/>
      <c r="H112" s="10">
        <f>SUBTOTAL(9,H111:H111)</f>
        <v>220</v>
      </c>
      <c r="I112" s="10"/>
      <c r="J112" s="10">
        <f>SUBTOTAL(9,J111:J111)</f>
        <v>0</v>
      </c>
      <c r="K112" s="10">
        <f>SUBTOTAL(9,K111:K111)</f>
        <v>220</v>
      </c>
    </row>
    <row r="113" spans="2:11" ht="15" x14ac:dyDescent="0.25">
      <c r="B113" s="6" t="s">
        <v>18</v>
      </c>
      <c r="C113" s="6">
        <v>307</v>
      </c>
      <c r="D113" s="6"/>
      <c r="E113" s="8">
        <v>40436</v>
      </c>
      <c r="F113" s="9">
        <v>33831</v>
      </c>
      <c r="G113" s="6">
        <v>50</v>
      </c>
      <c r="H113" s="9">
        <f>K60</f>
        <v>33831</v>
      </c>
      <c r="I113" s="9"/>
      <c r="J113" s="9">
        <v>0</v>
      </c>
      <c r="K113" s="12">
        <f>J113+H113</f>
        <v>33831</v>
      </c>
    </row>
    <row r="114" spans="2:11" ht="15" x14ac:dyDescent="0.25">
      <c r="B114" s="7"/>
      <c r="C114" s="7" t="s">
        <v>38</v>
      </c>
      <c r="D114" s="7"/>
      <c r="E114" s="7"/>
      <c r="F114" s="10">
        <f>SUBTOTAL(9,F113:F113)</f>
        <v>33831</v>
      </c>
      <c r="G114" s="11"/>
      <c r="H114" s="10">
        <f>SUBTOTAL(9,H113:H113)</f>
        <v>33831</v>
      </c>
      <c r="I114" s="10"/>
      <c r="J114" s="10">
        <f>SUBTOTAL(9,J113:J113)</f>
        <v>0</v>
      </c>
      <c r="K114" s="10">
        <f>SUBTOTAL(9,K113:K113)</f>
        <v>33831</v>
      </c>
    </row>
    <row r="115" spans="2:11" ht="15" x14ac:dyDescent="0.25">
      <c r="B115" s="6" t="s">
        <v>14</v>
      </c>
      <c r="C115" s="6">
        <v>330</v>
      </c>
      <c r="D115" s="6"/>
      <c r="E115" s="8">
        <v>39226</v>
      </c>
      <c r="F115" s="9">
        <v>53230.05</v>
      </c>
      <c r="G115" s="6">
        <v>7</v>
      </c>
      <c r="H115" s="9">
        <f>K62</f>
        <v>53230.049999999996</v>
      </c>
      <c r="I115" s="9"/>
      <c r="J115" s="9">
        <v>0</v>
      </c>
      <c r="K115" s="12">
        <f>H115+J115</f>
        <v>53230.049999999996</v>
      </c>
    </row>
    <row r="116" spans="2:11" ht="15" x14ac:dyDescent="0.25">
      <c r="B116" s="6" t="s">
        <v>20</v>
      </c>
      <c r="C116" s="6">
        <v>330</v>
      </c>
      <c r="D116" s="6"/>
      <c r="E116" s="8">
        <v>35431</v>
      </c>
      <c r="F116" s="9">
        <v>350</v>
      </c>
      <c r="G116" s="6">
        <v>20</v>
      </c>
      <c r="H116" s="9">
        <f t="shared" ref="H116:H121" si="14">K63</f>
        <v>350</v>
      </c>
      <c r="I116" s="9"/>
      <c r="J116" s="9">
        <v>0</v>
      </c>
      <c r="K116" s="12">
        <f t="shared" ref="K116:K121" si="15">H116+J116</f>
        <v>350</v>
      </c>
    </row>
    <row r="117" spans="2:11" ht="15" x14ac:dyDescent="0.25">
      <c r="B117" s="6" t="s">
        <v>21</v>
      </c>
      <c r="C117" s="6">
        <v>330</v>
      </c>
      <c r="D117" s="6"/>
      <c r="E117" s="8">
        <v>34700</v>
      </c>
      <c r="F117" s="9">
        <v>5022.5600000000004</v>
      </c>
      <c r="G117" s="6">
        <v>20</v>
      </c>
      <c r="H117" s="9">
        <f t="shared" si="14"/>
        <v>5022.5600000000004</v>
      </c>
      <c r="I117" s="9"/>
      <c r="J117" s="9">
        <v>0</v>
      </c>
      <c r="K117" s="12">
        <f t="shared" si="15"/>
        <v>5022.5600000000004</v>
      </c>
    </row>
    <row r="118" spans="2:11" ht="15" x14ac:dyDescent="0.25">
      <c r="B118" s="6" t="s">
        <v>22</v>
      </c>
      <c r="C118" s="6">
        <v>330</v>
      </c>
      <c r="D118" s="6"/>
      <c r="E118" s="8">
        <v>35431</v>
      </c>
      <c r="F118" s="9">
        <v>661.75</v>
      </c>
      <c r="G118" s="6">
        <v>20</v>
      </c>
      <c r="H118" s="9">
        <f t="shared" si="14"/>
        <v>661.74750000000006</v>
      </c>
      <c r="I118" s="9"/>
      <c r="J118" s="9">
        <v>0</v>
      </c>
      <c r="K118" s="12">
        <f t="shared" si="15"/>
        <v>661.74750000000006</v>
      </c>
    </row>
    <row r="119" spans="2:11" ht="15" x14ac:dyDescent="0.25">
      <c r="B119" s="6" t="s">
        <v>23</v>
      </c>
      <c r="C119" s="6">
        <v>330</v>
      </c>
      <c r="D119" s="6"/>
      <c r="E119" s="8">
        <v>35796</v>
      </c>
      <c r="F119" s="9">
        <v>1180.5</v>
      </c>
      <c r="G119" s="6">
        <v>20</v>
      </c>
      <c r="H119" s="9">
        <f t="shared" si="14"/>
        <v>1121.48</v>
      </c>
      <c r="I119" s="9"/>
      <c r="J119" s="9">
        <v>59.02</v>
      </c>
      <c r="K119" s="12">
        <f t="shared" si="15"/>
        <v>1180.5</v>
      </c>
    </row>
    <row r="120" spans="2:11" ht="15" x14ac:dyDescent="0.25">
      <c r="B120" s="6" t="s">
        <v>23</v>
      </c>
      <c r="C120" s="6">
        <v>330</v>
      </c>
      <c r="D120" s="6"/>
      <c r="E120" s="8">
        <v>37987</v>
      </c>
      <c r="F120" s="9">
        <v>1485</v>
      </c>
      <c r="G120" s="6">
        <v>20</v>
      </c>
      <c r="H120" s="9">
        <f t="shared" si="14"/>
        <v>891</v>
      </c>
      <c r="I120" s="9"/>
      <c r="J120" s="9">
        <f t="shared" ref="J120" si="16">F120/20</f>
        <v>74.25</v>
      </c>
      <c r="K120" s="12">
        <f t="shared" si="15"/>
        <v>965.25</v>
      </c>
    </row>
    <row r="121" spans="2:11" ht="15" x14ac:dyDescent="0.25">
      <c r="B121" s="6" t="s">
        <v>18</v>
      </c>
      <c r="C121" s="6">
        <v>330</v>
      </c>
      <c r="D121" s="6"/>
      <c r="E121" s="8">
        <v>40436</v>
      </c>
      <c r="F121" s="9">
        <v>23238.14</v>
      </c>
      <c r="G121" s="6">
        <v>50</v>
      </c>
      <c r="H121" s="9">
        <f t="shared" si="14"/>
        <v>23115.905600000002</v>
      </c>
      <c r="I121" s="9"/>
      <c r="J121" s="9">
        <v>122.23</v>
      </c>
      <c r="K121" s="12">
        <f t="shared" si="15"/>
        <v>23238.135600000001</v>
      </c>
    </row>
    <row r="122" spans="2:11" ht="15" x14ac:dyDescent="0.25">
      <c r="B122" s="7"/>
      <c r="C122" s="7" t="s">
        <v>32</v>
      </c>
      <c r="D122" s="7"/>
      <c r="E122" s="7"/>
      <c r="F122" s="10">
        <f>SUBTOTAL(9,F115:F121)</f>
        <v>85168</v>
      </c>
      <c r="G122" s="11"/>
      <c r="H122" s="10">
        <f>SUBTOTAL(9,H115:H121)</f>
        <v>84392.743099999992</v>
      </c>
      <c r="I122" s="10"/>
      <c r="J122" s="10">
        <f>SUBTOTAL(9,J115:J121)</f>
        <v>255.5</v>
      </c>
      <c r="K122" s="10">
        <f>J122+H122</f>
        <v>84648.243099999992</v>
      </c>
    </row>
    <row r="123" spans="2:11" ht="15" x14ac:dyDescent="0.25">
      <c r="B123" s="6" t="s">
        <v>7</v>
      </c>
      <c r="C123" s="6">
        <v>331</v>
      </c>
      <c r="D123" s="6"/>
      <c r="E123" s="8">
        <v>35431</v>
      </c>
      <c r="F123" s="9">
        <v>178817.5</v>
      </c>
      <c r="G123" s="6">
        <v>50</v>
      </c>
      <c r="H123" s="9">
        <f>K70</f>
        <v>110832.95000000001</v>
      </c>
      <c r="I123" s="9"/>
      <c r="J123" s="9">
        <v>3576.35</v>
      </c>
      <c r="K123" s="12">
        <f>H123+J123</f>
        <v>114409.30000000002</v>
      </c>
    </row>
    <row r="124" spans="2:11" ht="15" x14ac:dyDescent="0.25">
      <c r="B124" s="6" t="s">
        <v>13</v>
      </c>
      <c r="C124" s="6">
        <v>331</v>
      </c>
      <c r="D124" s="6"/>
      <c r="E124" s="8">
        <v>35431</v>
      </c>
      <c r="F124" s="9">
        <v>82.74</v>
      </c>
      <c r="G124" s="6">
        <v>20</v>
      </c>
      <c r="H124" s="9">
        <f t="shared" ref="H124:H125" si="17">K71</f>
        <v>82.74</v>
      </c>
      <c r="I124" s="9"/>
      <c r="J124" s="9">
        <v>0</v>
      </c>
      <c r="K124" s="12">
        <f>H124+J124</f>
        <v>82.74</v>
      </c>
    </row>
    <row r="125" spans="2:11" ht="15" x14ac:dyDescent="0.25">
      <c r="B125" s="6" t="s">
        <v>18</v>
      </c>
      <c r="C125" s="6">
        <v>331</v>
      </c>
      <c r="D125" s="6"/>
      <c r="E125" s="8">
        <v>40436</v>
      </c>
      <c r="F125" s="9">
        <v>100895.76</v>
      </c>
      <c r="G125" s="6">
        <v>20</v>
      </c>
      <c r="H125" s="9">
        <f t="shared" si="17"/>
        <v>12480.66</v>
      </c>
      <c r="I125" s="9"/>
      <c r="J125" s="9">
        <v>2391</v>
      </c>
      <c r="K125" s="12">
        <f t="shared" ref="K125" si="18">H125+J125</f>
        <v>14871.66</v>
      </c>
    </row>
    <row r="126" spans="2:11" ht="15" x14ac:dyDescent="0.25">
      <c r="B126" s="7"/>
      <c r="C126" s="7" t="s">
        <v>33</v>
      </c>
      <c r="D126" s="7"/>
      <c r="E126" s="7"/>
      <c r="F126" s="10">
        <f>SUBTOTAL(9,F123:F125)</f>
        <v>279796</v>
      </c>
      <c r="G126" s="11"/>
      <c r="H126" s="10">
        <f>SUBTOTAL(9,H123:H125)</f>
        <v>123396.35000000002</v>
      </c>
      <c r="I126" s="10"/>
      <c r="J126" s="10">
        <f>SUM(J123:J125)</f>
        <v>5967.35</v>
      </c>
      <c r="K126" s="10">
        <f>J126+H126</f>
        <v>129363.70000000003</v>
      </c>
    </row>
    <row r="127" spans="2:11" ht="15" x14ac:dyDescent="0.25">
      <c r="B127" s="6" t="s">
        <v>24</v>
      </c>
      <c r="C127" s="6">
        <v>333</v>
      </c>
      <c r="D127" s="6"/>
      <c r="E127" s="8">
        <v>36892</v>
      </c>
      <c r="F127" s="9">
        <v>3160.38</v>
      </c>
      <c r="G127" s="6">
        <v>20</v>
      </c>
      <c r="H127" s="9">
        <f>K74</f>
        <v>2863.38</v>
      </c>
      <c r="I127" s="9"/>
      <c r="J127" s="9">
        <v>100</v>
      </c>
      <c r="K127" s="12">
        <f>H127+J127</f>
        <v>2963.38</v>
      </c>
    </row>
    <row r="128" spans="2:11" ht="15" x14ac:dyDescent="0.25">
      <c r="B128" s="6" t="s">
        <v>25</v>
      </c>
      <c r="C128" s="6">
        <v>333</v>
      </c>
      <c r="D128" s="6"/>
      <c r="E128" s="8">
        <v>32342</v>
      </c>
      <c r="F128" s="9">
        <v>797.5</v>
      </c>
      <c r="G128" s="6">
        <v>20</v>
      </c>
      <c r="H128" s="9">
        <f t="shared" ref="H128:H131" si="19">K75</f>
        <v>797.5</v>
      </c>
      <c r="I128" s="9"/>
      <c r="J128" s="9">
        <v>0</v>
      </c>
      <c r="K128" s="12">
        <f t="shared" ref="K128:K131" si="20">H128+J128</f>
        <v>797.5</v>
      </c>
    </row>
    <row r="129" spans="2:11" ht="15" x14ac:dyDescent="0.25">
      <c r="B129" s="6" t="s">
        <v>26</v>
      </c>
      <c r="C129" s="6">
        <v>333</v>
      </c>
      <c r="D129" s="6"/>
      <c r="E129" s="8">
        <v>34700</v>
      </c>
      <c r="F129" s="9">
        <v>505.34</v>
      </c>
      <c r="G129" s="6">
        <v>7</v>
      </c>
      <c r="H129" s="9">
        <f t="shared" si="19"/>
        <v>505.34</v>
      </c>
      <c r="I129" s="9"/>
      <c r="J129" s="9">
        <v>0</v>
      </c>
      <c r="K129" s="12">
        <f t="shared" si="20"/>
        <v>505.34</v>
      </c>
    </row>
    <row r="130" spans="2:11" ht="15" x14ac:dyDescent="0.25">
      <c r="B130" s="6" t="s">
        <v>25</v>
      </c>
      <c r="C130" s="6">
        <v>333</v>
      </c>
      <c r="D130" s="6"/>
      <c r="E130" s="8">
        <v>35431</v>
      </c>
      <c r="F130" s="9">
        <v>359</v>
      </c>
      <c r="G130" s="6">
        <v>7</v>
      </c>
      <c r="H130" s="9">
        <f t="shared" si="19"/>
        <v>359</v>
      </c>
      <c r="I130" s="9"/>
      <c r="J130" s="9">
        <v>0</v>
      </c>
      <c r="K130" s="12">
        <f t="shared" si="20"/>
        <v>359</v>
      </c>
    </row>
    <row r="131" spans="2:11" ht="15" x14ac:dyDescent="0.25">
      <c r="B131" s="6" t="s">
        <v>18</v>
      </c>
      <c r="C131" s="6">
        <v>333</v>
      </c>
      <c r="D131" s="6"/>
      <c r="E131" s="8">
        <v>40436</v>
      </c>
      <c r="F131" s="9">
        <v>196.78</v>
      </c>
      <c r="G131" s="6">
        <v>50</v>
      </c>
      <c r="H131" s="9">
        <f t="shared" si="19"/>
        <v>196.78</v>
      </c>
      <c r="I131" s="9"/>
      <c r="J131" s="9">
        <v>0</v>
      </c>
      <c r="K131" s="12">
        <f t="shared" si="20"/>
        <v>196.78</v>
      </c>
    </row>
    <row r="132" spans="2:11" ht="15" x14ac:dyDescent="0.25">
      <c r="B132" s="7"/>
      <c r="C132" s="7" t="s">
        <v>34</v>
      </c>
      <c r="D132" s="7"/>
      <c r="E132" s="7"/>
      <c r="F132" s="10">
        <f>SUBTOTAL(9,F127:F131)</f>
        <v>5019</v>
      </c>
      <c r="G132" s="11"/>
      <c r="H132" s="10">
        <f>SUBTOTAL(9,H127:H131)</f>
        <v>4722</v>
      </c>
      <c r="I132" s="10"/>
      <c r="J132" s="10">
        <f>SUBTOTAL(9,J127:J131)</f>
        <v>100</v>
      </c>
      <c r="K132" s="10">
        <f>J132+H132</f>
        <v>4822</v>
      </c>
    </row>
    <row r="133" spans="2:11" ht="15" x14ac:dyDescent="0.25">
      <c r="B133" s="6" t="s">
        <v>12</v>
      </c>
      <c r="C133" s="6">
        <v>334</v>
      </c>
      <c r="D133" s="6"/>
      <c r="E133" s="8">
        <v>39316</v>
      </c>
      <c r="F133" s="9">
        <v>13730</v>
      </c>
      <c r="G133" s="6">
        <v>7</v>
      </c>
      <c r="H133" s="9">
        <f>K80</f>
        <v>13730</v>
      </c>
      <c r="I133" s="9"/>
      <c r="J133" s="9">
        <v>0</v>
      </c>
      <c r="K133" s="12">
        <f>H133+J133</f>
        <v>13730</v>
      </c>
    </row>
    <row r="134" spans="2:11" ht="15" x14ac:dyDescent="0.25">
      <c r="B134" s="6" t="s">
        <v>17</v>
      </c>
      <c r="C134" s="6">
        <v>334</v>
      </c>
      <c r="D134" s="6"/>
      <c r="E134" s="8">
        <v>36892</v>
      </c>
      <c r="F134" s="9">
        <v>11893.74</v>
      </c>
      <c r="G134" s="6">
        <v>5</v>
      </c>
      <c r="H134" s="9">
        <f t="shared" ref="H134:H137" si="21">K81</f>
        <v>11893.74</v>
      </c>
      <c r="I134" s="9"/>
      <c r="J134" s="9">
        <v>0</v>
      </c>
      <c r="K134" s="12">
        <f t="shared" ref="K134:K137" si="22">H134+J134</f>
        <v>11893.74</v>
      </c>
    </row>
    <row r="135" spans="2:11" ht="15" x14ac:dyDescent="0.25">
      <c r="B135" s="6" t="s">
        <v>19</v>
      </c>
      <c r="C135" s="6">
        <v>334</v>
      </c>
      <c r="D135" s="6"/>
      <c r="E135" s="8">
        <v>32174</v>
      </c>
      <c r="F135" s="9">
        <v>11709.4</v>
      </c>
      <c r="G135" s="6">
        <v>20</v>
      </c>
      <c r="H135" s="9">
        <f t="shared" si="21"/>
        <v>9503.26</v>
      </c>
      <c r="I135" s="9"/>
      <c r="J135" s="9">
        <v>460</v>
      </c>
      <c r="K135" s="12">
        <f t="shared" si="22"/>
        <v>9963.26</v>
      </c>
    </row>
    <row r="136" spans="2:11" ht="15" x14ac:dyDescent="0.25">
      <c r="B136" s="6">
        <v>8</v>
      </c>
      <c r="C136" s="6">
        <v>334</v>
      </c>
      <c r="D136" s="6"/>
      <c r="E136" s="8">
        <v>32509</v>
      </c>
      <c r="F136" s="9">
        <v>600</v>
      </c>
      <c r="G136" s="6">
        <v>5</v>
      </c>
      <c r="H136" s="9">
        <f t="shared" si="21"/>
        <v>600</v>
      </c>
      <c r="I136" s="9"/>
      <c r="J136" s="9">
        <v>0</v>
      </c>
      <c r="K136" s="12">
        <f t="shared" si="22"/>
        <v>600</v>
      </c>
    </row>
    <row r="137" spans="2:11" ht="15" x14ac:dyDescent="0.25">
      <c r="B137" s="6" t="s">
        <v>18</v>
      </c>
      <c r="C137" s="6">
        <v>334</v>
      </c>
      <c r="D137" s="6"/>
      <c r="E137" s="8">
        <v>40436</v>
      </c>
      <c r="F137" s="9">
        <v>61</v>
      </c>
      <c r="G137" s="6">
        <v>50</v>
      </c>
      <c r="H137" s="9">
        <f t="shared" si="21"/>
        <v>61</v>
      </c>
      <c r="I137" s="9"/>
      <c r="J137" s="9">
        <v>0</v>
      </c>
      <c r="K137" s="12">
        <f t="shared" si="22"/>
        <v>61</v>
      </c>
    </row>
    <row r="138" spans="2:11" ht="15" x14ac:dyDescent="0.25">
      <c r="B138" s="7"/>
      <c r="C138" s="7" t="s">
        <v>35</v>
      </c>
      <c r="D138" s="7"/>
      <c r="E138" s="7"/>
      <c r="F138" s="10">
        <f>SUBTOTAL(9,F133:F137)</f>
        <v>37994.14</v>
      </c>
      <c r="G138" s="11"/>
      <c r="H138" s="10">
        <f>SUBTOTAL(9,H133:H137)</f>
        <v>35788</v>
      </c>
      <c r="I138" s="10"/>
      <c r="J138" s="10">
        <f>SUBTOTAL(9,J133:J137)</f>
        <v>460</v>
      </c>
      <c r="K138" s="10">
        <f>J138+H138</f>
        <v>36248</v>
      </c>
    </row>
    <row r="139" spans="2:11" ht="15" x14ac:dyDescent="0.25">
      <c r="B139" s="6" t="s">
        <v>18</v>
      </c>
      <c r="C139" s="6">
        <v>339</v>
      </c>
      <c r="D139" s="6"/>
      <c r="E139" s="8">
        <v>40436</v>
      </c>
      <c r="F139" s="9">
        <v>1762</v>
      </c>
      <c r="G139" s="6">
        <v>50</v>
      </c>
      <c r="H139" s="9">
        <f>K86</f>
        <v>1762</v>
      </c>
      <c r="I139" s="9"/>
      <c r="J139" s="9">
        <v>0</v>
      </c>
      <c r="K139" s="12">
        <f>H139+J139</f>
        <v>1762</v>
      </c>
    </row>
    <row r="140" spans="2:11" ht="15" x14ac:dyDescent="0.25">
      <c r="B140" s="7"/>
      <c r="C140" s="7" t="s">
        <v>39</v>
      </c>
      <c r="D140" s="7"/>
      <c r="E140" s="7"/>
      <c r="F140" s="10">
        <f>SUBTOTAL(9,F139:F139)</f>
        <v>1762</v>
      </c>
      <c r="G140" s="11"/>
      <c r="H140" s="10">
        <f>SUBTOTAL(9,H139:H139)</f>
        <v>1762</v>
      </c>
      <c r="I140" s="10"/>
      <c r="J140" s="10">
        <f>SUBTOTAL(9,J139:J139)</f>
        <v>0</v>
      </c>
      <c r="K140" s="10">
        <f>J140+H140</f>
        <v>1762</v>
      </c>
    </row>
    <row r="141" spans="2:11" ht="15" x14ac:dyDescent="0.25">
      <c r="B141" s="6" t="s">
        <v>27</v>
      </c>
      <c r="C141" s="6">
        <v>340</v>
      </c>
      <c r="D141" s="6"/>
      <c r="E141" s="8">
        <v>35431</v>
      </c>
      <c r="F141" s="9">
        <v>937.1</v>
      </c>
      <c r="G141" s="6">
        <v>7</v>
      </c>
      <c r="H141" s="9">
        <f>K88</f>
        <v>937.1</v>
      </c>
      <c r="I141" s="9"/>
      <c r="J141" s="9">
        <v>0</v>
      </c>
      <c r="K141" s="12">
        <f>H141+J141</f>
        <v>937.1</v>
      </c>
    </row>
    <row r="142" spans="2:11" ht="15" x14ac:dyDescent="0.25">
      <c r="B142" s="6" t="s">
        <v>28</v>
      </c>
      <c r="C142" s="6">
        <v>340</v>
      </c>
      <c r="D142" s="6"/>
      <c r="E142" s="8">
        <v>36892</v>
      </c>
      <c r="F142" s="9">
        <v>299.89999999999998</v>
      </c>
      <c r="G142" s="6">
        <v>7</v>
      </c>
      <c r="H142" s="9">
        <f t="shared" ref="H142:H143" si="23">K89</f>
        <v>299.89999999999998</v>
      </c>
      <c r="I142" s="9"/>
      <c r="J142" s="9">
        <v>0</v>
      </c>
      <c r="K142" s="12">
        <f t="shared" ref="K142:K143" si="24">H142+J142</f>
        <v>299.89999999999998</v>
      </c>
    </row>
    <row r="143" spans="2:11" ht="15" x14ac:dyDescent="0.25">
      <c r="B143" s="6" t="s">
        <v>29</v>
      </c>
      <c r="C143" s="6">
        <v>340</v>
      </c>
      <c r="D143" s="6"/>
      <c r="E143" s="8">
        <v>40798</v>
      </c>
      <c r="F143" s="9">
        <v>275</v>
      </c>
      <c r="G143" s="6">
        <v>5</v>
      </c>
      <c r="H143" s="9">
        <f t="shared" si="23"/>
        <v>275</v>
      </c>
      <c r="I143" s="9"/>
      <c r="J143" s="9">
        <v>0</v>
      </c>
      <c r="K143" s="12">
        <f t="shared" si="24"/>
        <v>275</v>
      </c>
    </row>
    <row r="144" spans="2:11" ht="15" x14ac:dyDescent="0.25">
      <c r="B144" s="7"/>
      <c r="C144" s="7" t="s">
        <v>36</v>
      </c>
      <c r="D144" s="7"/>
      <c r="E144" s="7"/>
      <c r="F144" s="10">
        <f>SUBTOTAL(9,F141:F143)</f>
        <v>1512</v>
      </c>
      <c r="G144" s="11"/>
      <c r="H144" s="10">
        <f>SUBTOTAL(9,H141:H143)</f>
        <v>1512</v>
      </c>
      <c r="I144" s="10"/>
      <c r="J144" s="10">
        <f>SUBTOTAL(9,J141:J143)</f>
        <v>0</v>
      </c>
      <c r="K144" s="10">
        <f>J144+H144</f>
        <v>1512</v>
      </c>
    </row>
    <row r="145" spans="2:11" x14ac:dyDescent="0.2">
      <c r="B145" s="6"/>
      <c r="C145" s="6"/>
      <c r="D145" s="6"/>
      <c r="E145" s="6"/>
      <c r="F145" s="9"/>
      <c r="G145" s="9"/>
      <c r="H145" s="9"/>
      <c r="I145" s="9"/>
      <c r="J145" s="9"/>
      <c r="K145" s="9"/>
    </row>
    <row r="146" spans="2:11" x14ac:dyDescent="0.2">
      <c r="B146" s="6"/>
      <c r="C146" s="6"/>
      <c r="D146" s="6"/>
      <c r="E146" s="6"/>
      <c r="F146" s="9"/>
      <c r="G146" s="9"/>
      <c r="H146" s="9"/>
      <c r="I146" s="9"/>
      <c r="J146" s="9"/>
      <c r="K146" s="9"/>
    </row>
    <row r="147" spans="2:11" x14ac:dyDescent="0.2">
      <c r="B147" s="6"/>
      <c r="C147" s="6"/>
      <c r="D147" s="6"/>
      <c r="E147" s="6"/>
      <c r="F147" s="9"/>
      <c r="G147" s="9"/>
      <c r="H147" s="9"/>
      <c r="I147" s="9"/>
      <c r="J147" s="9"/>
      <c r="K147" s="9"/>
    </row>
    <row r="148" spans="2:11" x14ac:dyDescent="0.2">
      <c r="B148" s="6"/>
      <c r="C148" s="6"/>
      <c r="D148" s="6"/>
      <c r="E148" s="6"/>
      <c r="F148" s="9"/>
      <c r="G148" s="9"/>
      <c r="H148" s="9"/>
      <c r="I148" s="9"/>
      <c r="J148" s="9"/>
      <c r="K148" s="9"/>
    </row>
    <row r="149" spans="2:11" x14ac:dyDescent="0.2">
      <c r="B149" s="6"/>
      <c r="C149" s="6" t="s">
        <v>37</v>
      </c>
      <c r="D149" s="6"/>
      <c r="E149" s="6"/>
      <c r="F149" s="9">
        <f>SUBTOTAL(9,F109:F148)</f>
        <v>447182.14000000007</v>
      </c>
      <c r="G149" s="9"/>
      <c r="H149" s="9">
        <f>SUBTOTAL(9,H109:H148)</f>
        <v>285624.0931</v>
      </c>
      <c r="I149" s="9"/>
      <c r="J149" s="9">
        <f>SUM(J144,J140,J138,J132,J126,J122,J114,J112,J110)</f>
        <v>6782.85</v>
      </c>
      <c r="K149" s="9">
        <f>K144+K140+K138+K132+K126+K122+K114+K112+K110</f>
        <v>292406.94310000003</v>
      </c>
    </row>
  </sheetData>
  <phoneticPr fontId="0" type="noConversion"/>
  <printOptions horizontalCentered="1"/>
  <pageMargins left="0.4" right="0.4" top="0.4" bottom="0.4" header="0.3" footer="0.3"/>
  <pageSetup scale="76" fitToHeight="0" orientation="landscape" r:id="rId1"/>
  <headerFooter differentFirst="1" alignWithMargins="0">
    <oddFooter>Page &amp;P of &amp;N</oddFooter>
  </headerFooter>
  <rowBreaks count="2" manualBreakCount="2">
    <brk id="49" max="16383" man="1"/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9"/>
  <sheetViews>
    <sheetView tabSelected="1" topLeftCell="A264" workbookViewId="0">
      <selection activeCell="A265" sqref="A265"/>
    </sheetView>
  </sheetViews>
  <sheetFormatPr defaultRowHeight="12.75" x14ac:dyDescent="0.2"/>
  <cols>
    <col min="1" max="1" width="26.42578125" style="15" customWidth="1"/>
    <col min="2" max="3" width="11.7109375" customWidth="1"/>
    <col min="4" max="4" width="13.28515625" customWidth="1"/>
    <col min="5" max="5" width="6.42578125" customWidth="1"/>
    <col min="6" max="6" width="14.5703125" customWidth="1"/>
    <col min="7" max="7" width="11.7109375" customWidth="1"/>
    <col min="8" max="8" width="13.5703125" customWidth="1"/>
    <col min="9" max="9" width="14.7109375" customWidth="1"/>
    <col min="10" max="10" width="10.85546875" bestFit="1" customWidth="1"/>
  </cols>
  <sheetData>
    <row r="1" spans="1:9" x14ac:dyDescent="0.2">
      <c r="A1" s="13">
        <v>2016</v>
      </c>
      <c r="B1" s="1"/>
      <c r="C1" s="1"/>
      <c r="D1" s="1"/>
      <c r="E1" s="1"/>
      <c r="F1" s="1"/>
      <c r="G1" s="1"/>
      <c r="H1" s="1"/>
    </row>
    <row r="2" spans="1:9" ht="25.5" x14ac:dyDescent="0.35">
      <c r="A2" s="2" t="s">
        <v>6</v>
      </c>
      <c r="B2" s="2"/>
      <c r="C2" s="2"/>
      <c r="D2" s="2"/>
      <c r="E2" s="2"/>
      <c r="F2" s="2"/>
      <c r="G2" s="2"/>
      <c r="H2" s="2"/>
    </row>
    <row r="3" spans="1:9" x14ac:dyDescent="0.2">
      <c r="A3" s="13"/>
      <c r="B3" s="1"/>
      <c r="C3" s="1"/>
      <c r="D3" s="1"/>
      <c r="E3" s="1"/>
      <c r="F3" s="1"/>
      <c r="G3" s="1"/>
      <c r="H3" s="1"/>
    </row>
    <row r="4" spans="1:9" ht="38.25" x14ac:dyDescent="0.2">
      <c r="A4" s="14" t="s">
        <v>0</v>
      </c>
      <c r="B4" s="4" t="s">
        <v>1</v>
      </c>
      <c r="C4" s="4" t="s">
        <v>3</v>
      </c>
      <c r="D4" s="4" t="s">
        <v>4</v>
      </c>
      <c r="E4" s="4" t="s">
        <v>42</v>
      </c>
      <c r="F4" s="4" t="s">
        <v>9</v>
      </c>
      <c r="G4" s="4" t="s">
        <v>10</v>
      </c>
      <c r="H4" s="5" t="s">
        <v>11</v>
      </c>
      <c r="I4" s="16"/>
    </row>
    <row r="5" spans="1:9" ht="10.5" customHeight="1" x14ac:dyDescent="0.2">
      <c r="A5" s="17" t="s">
        <v>15</v>
      </c>
      <c r="B5" s="18">
        <v>301</v>
      </c>
      <c r="C5" s="19">
        <v>39226</v>
      </c>
      <c r="D5" s="20">
        <v>1000</v>
      </c>
      <c r="E5" s="18"/>
      <c r="F5" s="20">
        <v>0</v>
      </c>
      <c r="G5" s="20"/>
      <c r="H5" s="21">
        <f>'FIXED ASSET RECORD'!$H5+'FIXED ASSET RECORD'!$J5</f>
        <v>0</v>
      </c>
    </row>
    <row r="6" spans="1:9" ht="10.5" customHeight="1" x14ac:dyDescent="0.2">
      <c r="A6" s="22"/>
      <c r="B6" s="23" t="s">
        <v>30</v>
      </c>
      <c r="C6" s="23"/>
      <c r="D6" s="24">
        <f>SUBTOTAL(9,D5:D5)</f>
        <v>1000</v>
      </c>
      <c r="E6" s="25"/>
      <c r="F6" s="24">
        <v>0</v>
      </c>
      <c r="G6" s="24">
        <f>SUBTOTAL(9,G5:G5)</f>
        <v>0</v>
      </c>
      <c r="H6" s="24">
        <f>SUBTOTAL(9,H5:H5)</f>
        <v>0</v>
      </c>
    </row>
    <row r="7" spans="1:9" ht="10.5" customHeight="1" x14ac:dyDescent="0.2">
      <c r="A7" s="17" t="s">
        <v>16</v>
      </c>
      <c r="B7" s="18">
        <v>304</v>
      </c>
      <c r="C7" s="19">
        <v>40781</v>
      </c>
      <c r="D7" s="20">
        <v>1100</v>
      </c>
      <c r="E7" s="18">
        <v>20</v>
      </c>
      <c r="F7" s="20">
        <v>238.33</v>
      </c>
      <c r="G7" s="20">
        <v>55</v>
      </c>
      <c r="H7" s="21">
        <f>F7+G7</f>
        <v>293.33000000000004</v>
      </c>
    </row>
    <row r="8" spans="1:9" ht="10.5" customHeight="1" x14ac:dyDescent="0.2">
      <c r="A8" s="22"/>
      <c r="B8" s="23" t="s">
        <v>31</v>
      </c>
      <c r="C8" s="23"/>
      <c r="D8" s="24">
        <f>SUBTOTAL(9,D7:D7)</f>
        <v>1100</v>
      </c>
      <c r="E8" s="25"/>
      <c r="F8" s="24">
        <v>238.33</v>
      </c>
      <c r="G8" s="24">
        <f>SUBTOTAL(9,G7:G7)</f>
        <v>55</v>
      </c>
      <c r="H8" s="24">
        <f>SUBTOTAL(9,H7:H7)</f>
        <v>293.33000000000004</v>
      </c>
    </row>
    <row r="9" spans="1:9" ht="10.5" customHeight="1" x14ac:dyDescent="0.2">
      <c r="A9" s="17" t="s">
        <v>18</v>
      </c>
      <c r="B9" s="18">
        <v>307</v>
      </c>
      <c r="C9" s="19">
        <v>40436</v>
      </c>
      <c r="D9" s="20">
        <v>33831</v>
      </c>
      <c r="E9" s="18">
        <v>50</v>
      </c>
      <c r="F9" s="20">
        <v>3608.64</v>
      </c>
      <c r="G9" s="20">
        <v>676.62</v>
      </c>
      <c r="H9" s="21">
        <f>G9+F9</f>
        <v>4285.26</v>
      </c>
    </row>
    <row r="10" spans="1:9" ht="10.5" customHeight="1" x14ac:dyDescent="0.2">
      <c r="A10" s="22"/>
      <c r="B10" s="23" t="s">
        <v>38</v>
      </c>
      <c r="C10" s="23"/>
      <c r="D10" s="24">
        <f>SUBTOTAL(9,D9:D9)</f>
        <v>33831</v>
      </c>
      <c r="E10" s="25"/>
      <c r="F10" s="24">
        <v>3608.64</v>
      </c>
      <c r="G10" s="24">
        <f>SUBTOTAL(9,G9:G9)</f>
        <v>676.62</v>
      </c>
      <c r="H10" s="24">
        <f>SUBTOTAL(9,H9:H9)</f>
        <v>4285.26</v>
      </c>
    </row>
    <row r="11" spans="1:9" ht="10.5" customHeight="1" x14ac:dyDescent="0.2">
      <c r="A11" s="17" t="s">
        <v>14</v>
      </c>
      <c r="B11" s="18">
        <v>330</v>
      </c>
      <c r="C11" s="19">
        <v>39226</v>
      </c>
      <c r="D11" s="20">
        <v>53230.05</v>
      </c>
      <c r="E11" s="18">
        <v>7</v>
      </c>
      <c r="F11" s="20">
        <v>53230.05</v>
      </c>
      <c r="G11" s="20">
        <v>0</v>
      </c>
      <c r="H11" s="21">
        <f t="shared" ref="H11:H17" si="0">F11+G11</f>
        <v>53230.05</v>
      </c>
    </row>
    <row r="12" spans="1:9" ht="10.5" customHeight="1" x14ac:dyDescent="0.2">
      <c r="A12" s="17" t="s">
        <v>20</v>
      </c>
      <c r="B12" s="18">
        <v>330</v>
      </c>
      <c r="C12" s="19">
        <v>35431</v>
      </c>
      <c r="D12" s="20">
        <v>350</v>
      </c>
      <c r="E12" s="18">
        <v>20</v>
      </c>
      <c r="F12" s="20">
        <v>332.5</v>
      </c>
      <c r="G12" s="20">
        <v>17.5</v>
      </c>
      <c r="H12" s="21">
        <f t="shared" si="0"/>
        <v>350</v>
      </c>
    </row>
    <row r="13" spans="1:9" ht="10.5" customHeight="1" x14ac:dyDescent="0.2">
      <c r="A13" s="17" t="s">
        <v>21</v>
      </c>
      <c r="B13" s="18">
        <v>330</v>
      </c>
      <c r="C13" s="19">
        <v>34700</v>
      </c>
      <c r="D13" s="20">
        <v>5022.5600000000004</v>
      </c>
      <c r="E13" s="18">
        <v>20</v>
      </c>
      <c r="F13" s="20">
        <v>5022.5600000000004</v>
      </c>
      <c r="G13" s="20">
        <v>0</v>
      </c>
      <c r="H13" s="21">
        <f t="shared" si="0"/>
        <v>5022.5600000000004</v>
      </c>
    </row>
    <row r="14" spans="1:9" ht="10.5" customHeight="1" x14ac:dyDescent="0.2">
      <c r="A14" s="17" t="s">
        <v>22</v>
      </c>
      <c r="B14" s="18">
        <v>330</v>
      </c>
      <c r="C14" s="19">
        <v>35431</v>
      </c>
      <c r="D14" s="20">
        <v>661.75</v>
      </c>
      <c r="E14" s="18">
        <v>20</v>
      </c>
      <c r="F14" s="20">
        <v>628.71</v>
      </c>
      <c r="G14" s="20">
        <v>33.04</v>
      </c>
      <c r="H14" s="21">
        <f t="shared" si="0"/>
        <v>661.75</v>
      </c>
    </row>
    <row r="15" spans="1:9" ht="10.5" customHeight="1" x14ac:dyDescent="0.2">
      <c r="A15" s="17" t="s">
        <v>23</v>
      </c>
      <c r="B15" s="18">
        <v>330</v>
      </c>
      <c r="C15" s="19">
        <v>35796</v>
      </c>
      <c r="D15" s="20">
        <v>1180.5</v>
      </c>
      <c r="E15" s="18">
        <v>20</v>
      </c>
      <c r="F15" s="20">
        <v>1062.54</v>
      </c>
      <c r="G15" s="20">
        <v>59.03</v>
      </c>
      <c r="H15" s="21">
        <f t="shared" si="0"/>
        <v>1121.57</v>
      </c>
    </row>
    <row r="16" spans="1:9" ht="10.5" customHeight="1" x14ac:dyDescent="0.2">
      <c r="A16" s="17" t="s">
        <v>23</v>
      </c>
      <c r="B16" s="18">
        <v>330</v>
      </c>
      <c r="C16" s="19">
        <v>37987</v>
      </c>
      <c r="D16" s="20">
        <v>1485</v>
      </c>
      <c r="E16" s="18">
        <v>20</v>
      </c>
      <c r="F16" s="20">
        <v>891</v>
      </c>
      <c r="G16" s="20">
        <v>74.25</v>
      </c>
      <c r="H16" s="21">
        <f t="shared" si="0"/>
        <v>965.25</v>
      </c>
    </row>
    <row r="17" spans="1:8" ht="10.5" customHeight="1" x14ac:dyDescent="0.2">
      <c r="A17" s="17" t="s">
        <v>18</v>
      </c>
      <c r="B17" s="18">
        <v>330</v>
      </c>
      <c r="C17" s="19">
        <v>40436</v>
      </c>
      <c r="D17" s="20">
        <v>23238.14</v>
      </c>
      <c r="E17" s="18">
        <v>50</v>
      </c>
      <c r="F17" s="20">
        <v>2478.7199999999998</v>
      </c>
      <c r="G17" s="20">
        <v>464.76</v>
      </c>
      <c r="H17" s="21">
        <f t="shared" si="0"/>
        <v>2943.4799999999996</v>
      </c>
    </row>
    <row r="18" spans="1:8" ht="10.5" customHeight="1" x14ac:dyDescent="0.2">
      <c r="A18" s="22"/>
      <c r="B18" s="23" t="s">
        <v>32</v>
      </c>
      <c r="C18" s="23"/>
      <c r="D18" s="24">
        <f>SUBTOTAL(9,D11:D17)</f>
        <v>85168</v>
      </c>
      <c r="E18" s="25"/>
      <c r="F18" s="24">
        <v>63646.080000000002</v>
      </c>
      <c r="G18" s="24">
        <f>SUBTOTAL(9,G11:G17)</f>
        <v>648.57999999999993</v>
      </c>
      <c r="H18" s="24">
        <f>G18+F18</f>
        <v>64294.66</v>
      </c>
    </row>
    <row r="19" spans="1:8" ht="10.5" customHeight="1" x14ac:dyDescent="0.2">
      <c r="A19" s="17" t="s">
        <v>7</v>
      </c>
      <c r="B19" s="18">
        <v>331</v>
      </c>
      <c r="C19" s="19">
        <v>35431</v>
      </c>
      <c r="D19" s="20">
        <v>178817.5</v>
      </c>
      <c r="E19" s="18">
        <v>50</v>
      </c>
      <c r="F19" s="20">
        <v>139477.65</v>
      </c>
      <c r="G19" s="20">
        <v>3576.35</v>
      </c>
      <c r="H19" s="21">
        <f>F19+G19</f>
        <v>143054</v>
      </c>
    </row>
    <row r="20" spans="1:8" ht="10.5" customHeight="1" x14ac:dyDescent="0.2">
      <c r="A20" s="17" t="s">
        <v>13</v>
      </c>
      <c r="B20" s="18">
        <v>331</v>
      </c>
      <c r="C20" s="19">
        <v>35431</v>
      </c>
      <c r="D20" s="20">
        <v>82.74</v>
      </c>
      <c r="E20" s="18">
        <v>20</v>
      </c>
      <c r="F20" s="20">
        <v>82.74</v>
      </c>
      <c r="G20" s="20">
        <v>0</v>
      </c>
      <c r="H20" s="21">
        <f>F20+G20</f>
        <v>82.74</v>
      </c>
    </row>
    <row r="21" spans="1:8" ht="10.5" customHeight="1" x14ac:dyDescent="0.2">
      <c r="A21" s="17" t="s">
        <v>18</v>
      </c>
      <c r="B21" s="18">
        <v>331</v>
      </c>
      <c r="C21" s="19">
        <v>40436</v>
      </c>
      <c r="D21" s="20">
        <v>100895.76</v>
      </c>
      <c r="E21" s="18">
        <v>20</v>
      </c>
      <c r="F21" s="20">
        <v>10762.24</v>
      </c>
      <c r="G21" s="20">
        <v>2017.92</v>
      </c>
      <c r="H21" s="21">
        <f>F21+G21</f>
        <v>12780.16</v>
      </c>
    </row>
    <row r="22" spans="1:8" ht="10.5" customHeight="1" x14ac:dyDescent="0.2">
      <c r="A22" s="22"/>
      <c r="B22" s="23" t="s">
        <v>33</v>
      </c>
      <c r="C22" s="23"/>
      <c r="D22" s="24">
        <f>SUBTOTAL(9,D19:D21)</f>
        <v>279796</v>
      </c>
      <c r="E22" s="25"/>
      <c r="F22" s="24">
        <v>150322.63</v>
      </c>
      <c r="G22" s="24">
        <f>SUM(G19:G21)</f>
        <v>5594.27</v>
      </c>
      <c r="H22" s="24">
        <f>G22+F22</f>
        <v>155916.9</v>
      </c>
    </row>
    <row r="23" spans="1:8" ht="10.5" customHeight="1" x14ac:dyDescent="0.2">
      <c r="A23" s="17" t="s">
        <v>24</v>
      </c>
      <c r="B23" s="18">
        <v>333</v>
      </c>
      <c r="C23" s="19">
        <v>36892</v>
      </c>
      <c r="D23" s="20">
        <v>3160.38</v>
      </c>
      <c r="E23" s="18">
        <v>20</v>
      </c>
      <c r="F23" s="20">
        <v>2370.3000000000002</v>
      </c>
      <c r="G23" s="20">
        <v>158.02000000000001</v>
      </c>
      <c r="H23" s="21">
        <f>F23+G23</f>
        <v>2528.3200000000002</v>
      </c>
    </row>
    <row r="24" spans="1:8" ht="10.5" customHeight="1" x14ac:dyDescent="0.2">
      <c r="A24" s="17" t="s">
        <v>25</v>
      </c>
      <c r="B24" s="18">
        <v>333</v>
      </c>
      <c r="C24" s="19">
        <v>32342</v>
      </c>
      <c r="D24" s="20">
        <v>797.5</v>
      </c>
      <c r="E24" s="18">
        <v>20</v>
      </c>
      <c r="F24" s="20">
        <v>797.5</v>
      </c>
      <c r="G24" s="20">
        <v>0</v>
      </c>
      <c r="H24" s="21">
        <f>F24+G24</f>
        <v>797.5</v>
      </c>
    </row>
    <row r="25" spans="1:8" ht="10.5" customHeight="1" x14ac:dyDescent="0.2">
      <c r="A25" s="17" t="s">
        <v>26</v>
      </c>
      <c r="B25" s="18">
        <v>333</v>
      </c>
      <c r="C25" s="19">
        <v>34700</v>
      </c>
      <c r="D25" s="20">
        <v>505.34</v>
      </c>
      <c r="E25" s="18">
        <v>7</v>
      </c>
      <c r="F25" s="20">
        <v>505.34</v>
      </c>
      <c r="G25" s="20">
        <v>0</v>
      </c>
      <c r="H25" s="21">
        <f>F25+G25</f>
        <v>505.34</v>
      </c>
    </row>
    <row r="26" spans="1:8" ht="10.5" customHeight="1" x14ac:dyDescent="0.2">
      <c r="A26" s="17" t="s">
        <v>25</v>
      </c>
      <c r="B26" s="18">
        <v>333</v>
      </c>
      <c r="C26" s="19">
        <v>35431</v>
      </c>
      <c r="D26" s="20">
        <v>359</v>
      </c>
      <c r="E26" s="18">
        <v>7</v>
      </c>
      <c r="F26" s="20">
        <v>359</v>
      </c>
      <c r="G26" s="20">
        <v>0</v>
      </c>
      <c r="H26" s="21">
        <f>F26+G26</f>
        <v>359</v>
      </c>
    </row>
    <row r="27" spans="1:8" ht="10.5" customHeight="1" x14ac:dyDescent="0.2">
      <c r="A27" s="17" t="s">
        <v>18</v>
      </c>
      <c r="B27" s="18">
        <v>333</v>
      </c>
      <c r="C27" s="19">
        <v>40436</v>
      </c>
      <c r="D27" s="20">
        <v>196.78</v>
      </c>
      <c r="E27" s="18">
        <v>50</v>
      </c>
      <c r="F27" s="20">
        <v>21.01</v>
      </c>
      <c r="G27" s="20">
        <v>3.94</v>
      </c>
      <c r="H27" s="21">
        <f>F27+G27</f>
        <v>24.950000000000003</v>
      </c>
    </row>
    <row r="28" spans="1:8" ht="10.5" customHeight="1" x14ac:dyDescent="0.2">
      <c r="A28" s="22"/>
      <c r="B28" s="23" t="s">
        <v>34</v>
      </c>
      <c r="C28" s="23"/>
      <c r="D28" s="24">
        <f>SUBTOTAL(9,D23:D27)</f>
        <v>5019</v>
      </c>
      <c r="E28" s="25"/>
      <c r="F28" s="24">
        <v>4053.15</v>
      </c>
      <c r="G28" s="24">
        <f>SUBTOTAL(9,G23:G27)</f>
        <v>161.96</v>
      </c>
      <c r="H28" s="24">
        <f>G28+F28</f>
        <v>4215.1099999999997</v>
      </c>
    </row>
    <row r="29" spans="1:8" ht="10.5" customHeight="1" x14ac:dyDescent="0.2">
      <c r="A29" s="17" t="s">
        <v>12</v>
      </c>
      <c r="B29" s="18">
        <v>334</v>
      </c>
      <c r="C29" s="19">
        <v>39316</v>
      </c>
      <c r="D29" s="20">
        <v>13730</v>
      </c>
      <c r="E29" s="18">
        <v>7</v>
      </c>
      <c r="F29" s="20">
        <v>13730</v>
      </c>
      <c r="G29" s="20">
        <v>0</v>
      </c>
      <c r="H29" s="21">
        <f>F29+G29</f>
        <v>13730</v>
      </c>
    </row>
    <row r="30" spans="1:8" ht="10.5" customHeight="1" x14ac:dyDescent="0.2">
      <c r="A30" s="17" t="s">
        <v>17</v>
      </c>
      <c r="B30" s="18">
        <v>334</v>
      </c>
      <c r="C30" s="19">
        <v>36892</v>
      </c>
      <c r="D30" s="20">
        <v>11893.74</v>
      </c>
      <c r="E30" s="18">
        <v>5</v>
      </c>
      <c r="F30" s="20">
        <v>11893.74</v>
      </c>
      <c r="G30" s="20">
        <v>0</v>
      </c>
      <c r="H30" s="21">
        <f>F30+G30</f>
        <v>11893.74</v>
      </c>
    </row>
    <row r="31" spans="1:8" ht="10.5" customHeight="1" x14ac:dyDescent="0.2">
      <c r="A31" s="17" t="s">
        <v>19</v>
      </c>
      <c r="B31" s="18">
        <v>334</v>
      </c>
      <c r="C31" s="19">
        <v>32174</v>
      </c>
      <c r="D31" s="20">
        <v>11709.4</v>
      </c>
      <c r="E31" s="18">
        <v>20</v>
      </c>
      <c r="F31" s="20">
        <v>11709.4</v>
      </c>
      <c r="G31" s="20">
        <v>0</v>
      </c>
      <c r="H31" s="21">
        <f>F31+G31</f>
        <v>11709.4</v>
      </c>
    </row>
    <row r="32" spans="1:8" ht="10.5" customHeight="1" x14ac:dyDescent="0.2">
      <c r="A32" s="17">
        <v>8</v>
      </c>
      <c r="B32" s="18">
        <v>334</v>
      </c>
      <c r="C32" s="19">
        <v>32509</v>
      </c>
      <c r="D32" s="20">
        <v>600</v>
      </c>
      <c r="E32" s="18">
        <v>5</v>
      </c>
      <c r="F32" s="20">
        <v>600</v>
      </c>
      <c r="G32" s="20">
        <v>0</v>
      </c>
      <c r="H32" s="21">
        <f>F32+G32</f>
        <v>600</v>
      </c>
    </row>
    <row r="33" spans="1:8" ht="10.5" customHeight="1" x14ac:dyDescent="0.2">
      <c r="A33" s="17" t="s">
        <v>18</v>
      </c>
      <c r="B33" s="18">
        <v>334</v>
      </c>
      <c r="C33" s="19">
        <v>40436</v>
      </c>
      <c r="D33" s="20">
        <v>61</v>
      </c>
      <c r="E33" s="18">
        <v>50</v>
      </c>
      <c r="F33" s="20">
        <v>6.51</v>
      </c>
      <c r="G33" s="20">
        <v>1.22</v>
      </c>
      <c r="H33" s="21">
        <f>F33+G33</f>
        <v>7.7299999999999995</v>
      </c>
    </row>
    <row r="34" spans="1:8" ht="10.5" customHeight="1" x14ac:dyDescent="0.2">
      <c r="A34" s="22"/>
      <c r="B34" s="23" t="s">
        <v>35</v>
      </c>
      <c r="C34" s="23"/>
      <c r="D34" s="24">
        <f>SUBTOTAL(9,D29:D33)</f>
        <v>37994.14</v>
      </c>
      <c r="E34" s="25"/>
      <c r="F34" s="24">
        <v>37939.65</v>
      </c>
      <c r="G34" s="24">
        <f>SUBTOTAL(9,G29:G33)</f>
        <v>1.22</v>
      </c>
      <c r="H34" s="24">
        <f>G34+F34</f>
        <v>37940.870000000003</v>
      </c>
    </row>
    <row r="35" spans="1:8" ht="10.5" customHeight="1" x14ac:dyDescent="0.2">
      <c r="A35" s="17" t="s">
        <v>18</v>
      </c>
      <c r="B35" s="18">
        <v>339</v>
      </c>
      <c r="C35" s="19">
        <v>40436</v>
      </c>
      <c r="D35" s="20">
        <v>1762</v>
      </c>
      <c r="E35" s="18">
        <v>50</v>
      </c>
      <c r="F35" s="20">
        <v>187.95</v>
      </c>
      <c r="G35" s="20">
        <v>35.24</v>
      </c>
      <c r="H35" s="21">
        <f>F35+G35</f>
        <v>223.19</v>
      </c>
    </row>
    <row r="36" spans="1:8" ht="10.5" customHeight="1" x14ac:dyDescent="0.2">
      <c r="A36" s="22"/>
      <c r="B36" s="23" t="s">
        <v>39</v>
      </c>
      <c r="C36" s="23"/>
      <c r="D36" s="24">
        <f>SUBTOTAL(9,D35:D35)</f>
        <v>1762</v>
      </c>
      <c r="E36" s="25"/>
      <c r="F36" s="24">
        <v>187.95</v>
      </c>
      <c r="G36" s="24">
        <f>SUBTOTAL(9,G35:G35)</f>
        <v>35.24</v>
      </c>
      <c r="H36" s="24">
        <f>G36+F36</f>
        <v>223.19</v>
      </c>
    </row>
    <row r="37" spans="1:8" ht="10.5" customHeight="1" x14ac:dyDescent="0.2">
      <c r="A37" s="17" t="s">
        <v>27</v>
      </c>
      <c r="B37" s="18">
        <v>340</v>
      </c>
      <c r="C37" s="19">
        <v>35431</v>
      </c>
      <c r="D37" s="20">
        <v>937.1</v>
      </c>
      <c r="E37" s="18">
        <v>7</v>
      </c>
      <c r="F37" s="20">
        <v>937.1</v>
      </c>
      <c r="G37" s="20">
        <v>0</v>
      </c>
      <c r="H37" s="21">
        <f>F37+G37</f>
        <v>937.1</v>
      </c>
    </row>
    <row r="38" spans="1:8" ht="10.5" customHeight="1" x14ac:dyDescent="0.2">
      <c r="A38" s="17" t="s">
        <v>28</v>
      </c>
      <c r="B38" s="18">
        <v>340</v>
      </c>
      <c r="C38" s="19">
        <v>36892</v>
      </c>
      <c r="D38" s="20">
        <v>299.89999999999998</v>
      </c>
      <c r="E38" s="18">
        <v>7</v>
      </c>
      <c r="F38" s="20">
        <v>299.89999999999998</v>
      </c>
      <c r="G38" s="20">
        <v>0</v>
      </c>
      <c r="H38" s="21">
        <f>F38+G38</f>
        <v>299.89999999999998</v>
      </c>
    </row>
    <row r="39" spans="1:8" ht="10.5" customHeight="1" x14ac:dyDescent="0.2">
      <c r="A39" s="17" t="s">
        <v>29</v>
      </c>
      <c r="B39" s="18">
        <v>340</v>
      </c>
      <c r="C39" s="19">
        <v>40798</v>
      </c>
      <c r="D39" s="20">
        <v>275</v>
      </c>
      <c r="E39" s="18">
        <v>5</v>
      </c>
      <c r="F39" s="20">
        <v>238.33</v>
      </c>
      <c r="G39" s="20">
        <v>36.67</v>
      </c>
      <c r="H39" s="21">
        <f>F39+G39</f>
        <v>275</v>
      </c>
    </row>
    <row r="40" spans="1:8" ht="10.5" customHeight="1" x14ac:dyDescent="0.2">
      <c r="A40" s="22"/>
      <c r="B40" s="23" t="s">
        <v>36</v>
      </c>
      <c r="C40" s="23"/>
      <c r="D40" s="24">
        <f>SUBTOTAL(9,D37:D39)</f>
        <v>1512</v>
      </c>
      <c r="E40" s="25"/>
      <c r="F40" s="24">
        <f>SUBTOTAL(9,F37:F39)</f>
        <v>1475.33</v>
      </c>
      <c r="G40" s="24">
        <f>SUBTOTAL(9,G37:G39)</f>
        <v>36.67</v>
      </c>
      <c r="H40" s="24">
        <f>G40+F40</f>
        <v>1512</v>
      </c>
    </row>
    <row r="41" spans="1:8" ht="10.5" customHeight="1" x14ac:dyDescent="0.2">
      <c r="A41" s="17"/>
      <c r="B41" s="18"/>
      <c r="C41" s="18"/>
      <c r="D41" s="20"/>
      <c r="E41" s="20"/>
      <c r="F41" s="20"/>
      <c r="G41" s="20"/>
      <c r="H41" s="20"/>
    </row>
    <row r="42" spans="1:8" ht="10.5" customHeight="1" x14ac:dyDescent="0.2">
      <c r="A42" s="17"/>
      <c r="B42" s="18" t="s">
        <v>37</v>
      </c>
      <c r="C42" s="18"/>
      <c r="D42" s="20">
        <f>SUBTOTAL(9,D5:D41)</f>
        <v>447182.14000000007</v>
      </c>
      <c r="E42" s="20"/>
      <c r="F42" s="20">
        <f>SUM(F40+F36+F34+F28+F22+F10+F18+F8+F6)</f>
        <v>261471.76000000004</v>
      </c>
      <c r="G42" s="20">
        <f>SUM(G40,G36,G34,G28,G22,G18,G10,G8,G6)</f>
        <v>7209.56</v>
      </c>
      <c r="H42" s="20">
        <f>H40+H36+H34+H28+H22+H18+H10+H8+H6</f>
        <v>268681.32</v>
      </c>
    </row>
    <row r="43" spans="1:8" x14ac:dyDescent="0.2">
      <c r="A43" s="15">
        <v>2017</v>
      </c>
    </row>
    <row r="44" spans="1:8" ht="33.75" customHeight="1" x14ac:dyDescent="0.2">
      <c r="A44" s="14" t="s">
        <v>0</v>
      </c>
      <c r="B44" s="4" t="s">
        <v>1</v>
      </c>
      <c r="C44" s="4" t="s">
        <v>3</v>
      </c>
      <c r="D44" s="4" t="s">
        <v>4</v>
      </c>
      <c r="E44" s="4" t="s">
        <v>41</v>
      </c>
      <c r="F44" s="4" t="s">
        <v>9</v>
      </c>
      <c r="G44" s="4" t="s">
        <v>10</v>
      </c>
      <c r="H44" s="5" t="s">
        <v>11</v>
      </c>
    </row>
    <row r="45" spans="1:8" ht="10.5" customHeight="1" x14ac:dyDescent="0.2">
      <c r="A45" s="17" t="s">
        <v>15</v>
      </c>
      <c r="B45" s="18">
        <v>301</v>
      </c>
      <c r="C45" s="19">
        <v>39226</v>
      </c>
      <c r="D45" s="20">
        <v>1000</v>
      </c>
      <c r="E45" s="18"/>
      <c r="F45" s="20">
        <f>H5</f>
        <v>0</v>
      </c>
      <c r="G45" s="20"/>
      <c r="H45" s="21">
        <f>'FIXED ASSET RECORD'!$H47+'FIXED ASSET RECORD'!$J47</f>
        <v>0</v>
      </c>
    </row>
    <row r="46" spans="1:8" ht="10.5" customHeight="1" x14ac:dyDescent="0.2">
      <c r="A46" s="26"/>
      <c r="B46" s="27" t="s">
        <v>30</v>
      </c>
      <c r="C46" s="27"/>
      <c r="D46" s="28">
        <f>SUBTOTAL(9,D45:D45)</f>
        <v>1000</v>
      </c>
      <c r="E46" s="29"/>
      <c r="F46" s="30">
        <f>F45</f>
        <v>0</v>
      </c>
      <c r="G46" s="28">
        <f>SUBTOTAL(9,G45:G45)</f>
        <v>0</v>
      </c>
      <c r="H46" s="28">
        <f>SUBTOTAL(9,H45:H45)</f>
        <v>0</v>
      </c>
    </row>
    <row r="47" spans="1:8" ht="10.5" customHeight="1" x14ac:dyDescent="0.2">
      <c r="A47" s="17" t="s">
        <v>16</v>
      </c>
      <c r="B47" s="18">
        <v>304</v>
      </c>
      <c r="C47" s="19">
        <v>40781</v>
      </c>
      <c r="D47" s="20">
        <v>1100</v>
      </c>
      <c r="E47" s="18">
        <v>20</v>
      </c>
      <c r="F47" s="20">
        <f>H7</f>
        <v>293.33000000000004</v>
      </c>
      <c r="G47" s="20">
        <v>55</v>
      </c>
      <c r="H47" s="21">
        <f>F47+G47</f>
        <v>348.33000000000004</v>
      </c>
    </row>
    <row r="48" spans="1:8" ht="10.5" customHeight="1" x14ac:dyDescent="0.2">
      <c r="A48" s="17" t="s">
        <v>16</v>
      </c>
      <c r="B48" s="18">
        <v>304</v>
      </c>
      <c r="C48" s="19">
        <v>42800</v>
      </c>
      <c r="D48" s="20">
        <v>2332</v>
      </c>
      <c r="E48" s="18">
        <v>20</v>
      </c>
      <c r="F48" s="20">
        <v>0</v>
      </c>
      <c r="G48" s="20">
        <v>116.6</v>
      </c>
      <c r="H48" s="21">
        <f>F48+G48</f>
        <v>116.6</v>
      </c>
    </row>
    <row r="49" spans="1:8" ht="10.5" customHeight="1" x14ac:dyDescent="0.2">
      <c r="A49" s="26"/>
      <c r="B49" s="27" t="s">
        <v>31</v>
      </c>
      <c r="C49" s="27"/>
      <c r="D49" s="28">
        <f>SUBTOTAL(9,D47:D47)</f>
        <v>1100</v>
      </c>
      <c r="E49" s="29"/>
      <c r="F49" s="31">
        <f>F47</f>
        <v>293.33000000000004</v>
      </c>
      <c r="G49" s="28">
        <f>SUM(G47:G48)</f>
        <v>171.6</v>
      </c>
      <c r="H49" s="28">
        <f>SUM(H47:H48)</f>
        <v>464.93000000000006</v>
      </c>
    </row>
    <row r="50" spans="1:8" ht="10.5" customHeight="1" x14ac:dyDescent="0.2">
      <c r="A50" s="17" t="s">
        <v>18</v>
      </c>
      <c r="B50" s="18">
        <v>307</v>
      </c>
      <c r="C50" s="19">
        <v>40436</v>
      </c>
      <c r="D50" s="20">
        <v>33831</v>
      </c>
      <c r="E50" s="18">
        <v>50</v>
      </c>
      <c r="F50" s="20">
        <f>H9</f>
        <v>4285.26</v>
      </c>
      <c r="G50" s="20">
        <v>676.62</v>
      </c>
      <c r="H50" s="21">
        <f>G50+F50</f>
        <v>4961.88</v>
      </c>
    </row>
    <row r="51" spans="1:8" ht="10.5" customHeight="1" x14ac:dyDescent="0.2">
      <c r="A51" s="17" t="s">
        <v>40</v>
      </c>
      <c r="B51" s="18">
        <v>307</v>
      </c>
      <c r="C51" s="19">
        <v>43045</v>
      </c>
      <c r="D51" s="20">
        <v>13485</v>
      </c>
      <c r="E51" s="18">
        <v>20</v>
      </c>
      <c r="F51" s="20">
        <v>0</v>
      </c>
      <c r="G51" s="20">
        <f>D51/E51</f>
        <v>674.25</v>
      </c>
      <c r="H51" s="21">
        <f>G51+F51</f>
        <v>674.25</v>
      </c>
    </row>
    <row r="52" spans="1:8" ht="10.5" customHeight="1" x14ac:dyDescent="0.2">
      <c r="A52" s="26"/>
      <c r="B52" s="27" t="s">
        <v>38</v>
      </c>
      <c r="C52" s="27"/>
      <c r="D52" s="28">
        <f>SUBTOTAL(9,D50:D50)</f>
        <v>33831</v>
      </c>
      <c r="E52" s="29"/>
      <c r="F52" s="31">
        <f>F50</f>
        <v>4285.26</v>
      </c>
      <c r="G52" s="28">
        <f>SUM(G50:G51)</f>
        <v>1350.87</v>
      </c>
      <c r="H52" s="28">
        <f>SUM(H50:H51)</f>
        <v>5636.13</v>
      </c>
    </row>
    <row r="53" spans="1:8" ht="10.5" customHeight="1" x14ac:dyDescent="0.2">
      <c r="A53" s="17" t="s">
        <v>14</v>
      </c>
      <c r="B53" s="18">
        <v>330</v>
      </c>
      <c r="C53" s="19">
        <v>39226</v>
      </c>
      <c r="D53" s="20">
        <v>53230.05</v>
      </c>
      <c r="E53" s="18">
        <v>7</v>
      </c>
      <c r="F53" s="20">
        <f t="shared" ref="F53:F59" si="1">H11</f>
        <v>53230.05</v>
      </c>
      <c r="G53" s="20">
        <v>0</v>
      </c>
      <c r="H53" s="21">
        <f t="shared" ref="H53:H59" si="2">F53+G53</f>
        <v>53230.05</v>
      </c>
    </row>
    <row r="54" spans="1:8" ht="10.5" customHeight="1" x14ac:dyDescent="0.2">
      <c r="A54" s="17" t="s">
        <v>20</v>
      </c>
      <c r="B54" s="18">
        <v>330</v>
      </c>
      <c r="C54" s="19">
        <v>35431</v>
      </c>
      <c r="D54" s="20">
        <v>350</v>
      </c>
      <c r="E54" s="18">
        <v>20</v>
      </c>
      <c r="F54" s="20">
        <f t="shared" si="1"/>
        <v>350</v>
      </c>
      <c r="G54" s="20">
        <v>17.5</v>
      </c>
      <c r="H54" s="21">
        <f t="shared" si="2"/>
        <v>367.5</v>
      </c>
    </row>
    <row r="55" spans="1:8" ht="10.5" customHeight="1" x14ac:dyDescent="0.2">
      <c r="A55" s="17" t="s">
        <v>21</v>
      </c>
      <c r="B55" s="18">
        <v>330</v>
      </c>
      <c r="C55" s="19">
        <v>34700</v>
      </c>
      <c r="D55" s="20">
        <v>5022.5600000000004</v>
      </c>
      <c r="E55" s="18">
        <v>20</v>
      </c>
      <c r="F55" s="20">
        <f t="shared" si="1"/>
        <v>5022.5600000000004</v>
      </c>
      <c r="G55" s="20">
        <v>0</v>
      </c>
      <c r="H55" s="21">
        <f t="shared" si="2"/>
        <v>5022.5600000000004</v>
      </c>
    </row>
    <row r="56" spans="1:8" ht="10.5" customHeight="1" x14ac:dyDescent="0.2">
      <c r="A56" s="17" t="s">
        <v>22</v>
      </c>
      <c r="B56" s="18">
        <v>330</v>
      </c>
      <c r="C56" s="19">
        <v>35431</v>
      </c>
      <c r="D56" s="20">
        <v>661.75</v>
      </c>
      <c r="E56" s="18">
        <v>20</v>
      </c>
      <c r="F56" s="20">
        <f t="shared" si="1"/>
        <v>661.75</v>
      </c>
      <c r="G56" s="20">
        <v>33.04</v>
      </c>
      <c r="H56" s="21">
        <f t="shared" si="2"/>
        <v>694.79</v>
      </c>
    </row>
    <row r="57" spans="1:8" ht="10.5" customHeight="1" x14ac:dyDescent="0.2">
      <c r="A57" s="17" t="s">
        <v>23</v>
      </c>
      <c r="B57" s="18">
        <v>330</v>
      </c>
      <c r="C57" s="19">
        <v>35796</v>
      </c>
      <c r="D57" s="20">
        <v>1180.5</v>
      </c>
      <c r="E57" s="18">
        <v>20</v>
      </c>
      <c r="F57" s="20">
        <f t="shared" si="1"/>
        <v>1121.57</v>
      </c>
      <c r="G57" s="20">
        <v>59.03</v>
      </c>
      <c r="H57" s="21">
        <f t="shared" si="2"/>
        <v>1180.5999999999999</v>
      </c>
    </row>
    <row r="58" spans="1:8" ht="10.5" customHeight="1" x14ac:dyDescent="0.2">
      <c r="A58" s="17" t="s">
        <v>23</v>
      </c>
      <c r="B58" s="18">
        <v>330</v>
      </c>
      <c r="C58" s="19">
        <v>37987</v>
      </c>
      <c r="D58" s="20">
        <v>1485</v>
      </c>
      <c r="E58" s="18">
        <v>20</v>
      </c>
      <c r="F58" s="20">
        <f t="shared" si="1"/>
        <v>965.25</v>
      </c>
      <c r="G58" s="20">
        <v>74.25</v>
      </c>
      <c r="H58" s="21">
        <f t="shared" si="2"/>
        <v>1039.5</v>
      </c>
    </row>
    <row r="59" spans="1:8" ht="10.5" customHeight="1" x14ac:dyDescent="0.2">
      <c r="A59" s="17" t="s">
        <v>18</v>
      </c>
      <c r="B59" s="18">
        <v>330</v>
      </c>
      <c r="C59" s="19">
        <v>40436</v>
      </c>
      <c r="D59" s="20">
        <v>23238.14</v>
      </c>
      <c r="E59" s="18">
        <v>50</v>
      </c>
      <c r="F59" s="20">
        <f t="shared" si="1"/>
        <v>2943.4799999999996</v>
      </c>
      <c r="G59" s="20">
        <v>464.76</v>
      </c>
      <c r="H59" s="21">
        <f t="shared" si="2"/>
        <v>3408.24</v>
      </c>
    </row>
    <row r="60" spans="1:8" ht="10.5" customHeight="1" x14ac:dyDescent="0.2">
      <c r="A60" s="26"/>
      <c r="B60" s="27" t="s">
        <v>32</v>
      </c>
      <c r="C60" s="27"/>
      <c r="D60" s="28">
        <f>SUBTOTAL(9,D53:D59)</f>
        <v>85168</v>
      </c>
      <c r="E60" s="29"/>
      <c r="F60" s="31">
        <f>SUM(F53:F59)</f>
        <v>64294.66</v>
      </c>
      <c r="G60" s="28">
        <f>SUBTOTAL(9,G53:G59)</f>
        <v>648.57999999999993</v>
      </c>
      <c r="H60" s="28">
        <f>G60+F60</f>
        <v>64943.240000000005</v>
      </c>
    </row>
    <row r="61" spans="1:8" ht="10.5" customHeight="1" x14ac:dyDescent="0.2">
      <c r="A61" s="17" t="s">
        <v>7</v>
      </c>
      <c r="B61" s="18">
        <v>331</v>
      </c>
      <c r="C61" s="19">
        <v>35431</v>
      </c>
      <c r="D61" s="20">
        <v>178817.5</v>
      </c>
      <c r="E61" s="18">
        <v>50</v>
      </c>
      <c r="F61" s="20">
        <f>H19</f>
        <v>143054</v>
      </c>
      <c r="G61" s="20">
        <v>3576.35</v>
      </c>
      <c r="H61" s="21">
        <f>F61+G61</f>
        <v>146630.35</v>
      </c>
    </row>
    <row r="62" spans="1:8" ht="10.5" customHeight="1" x14ac:dyDescent="0.2">
      <c r="A62" s="17" t="s">
        <v>13</v>
      </c>
      <c r="B62" s="18">
        <v>331</v>
      </c>
      <c r="C62" s="19">
        <v>35431</v>
      </c>
      <c r="D62" s="20">
        <v>82.74</v>
      </c>
      <c r="E62" s="18">
        <v>20</v>
      </c>
      <c r="F62" s="20">
        <f>H20</f>
        <v>82.74</v>
      </c>
      <c r="G62" s="20">
        <v>0</v>
      </c>
      <c r="H62" s="21">
        <f>F62+G62</f>
        <v>82.74</v>
      </c>
    </row>
    <row r="63" spans="1:8" ht="10.5" customHeight="1" x14ac:dyDescent="0.2">
      <c r="A63" s="17" t="s">
        <v>18</v>
      </c>
      <c r="B63" s="18">
        <v>331</v>
      </c>
      <c r="C63" s="19">
        <v>40436</v>
      </c>
      <c r="D63" s="20">
        <v>100895.76</v>
      </c>
      <c r="E63" s="18">
        <v>20</v>
      </c>
      <c r="F63" s="20">
        <f>H21</f>
        <v>12780.16</v>
      </c>
      <c r="G63" s="20">
        <v>2017.92</v>
      </c>
      <c r="H63" s="21">
        <f>F63+G63</f>
        <v>14798.08</v>
      </c>
    </row>
    <row r="64" spans="1:8" ht="10.5" customHeight="1" x14ac:dyDescent="0.2">
      <c r="A64" s="22"/>
      <c r="B64" s="23" t="s">
        <v>33</v>
      </c>
      <c r="C64" s="23"/>
      <c r="D64" s="24">
        <f>SUBTOTAL(9,D61:D63)</f>
        <v>279796</v>
      </c>
      <c r="E64" s="25"/>
      <c r="F64" s="20">
        <f>SUM(F61:F63)</f>
        <v>155916.9</v>
      </c>
      <c r="G64" s="24">
        <f>SUM(G61:G63)</f>
        <v>5594.27</v>
      </c>
      <c r="H64" s="24">
        <f>G64+F64</f>
        <v>161511.16999999998</v>
      </c>
    </row>
    <row r="65" spans="1:8" ht="10.5" customHeight="1" x14ac:dyDescent="0.2">
      <c r="A65" s="17" t="s">
        <v>24</v>
      </c>
      <c r="B65" s="18">
        <v>333</v>
      </c>
      <c r="C65" s="19">
        <v>36892</v>
      </c>
      <c r="D65" s="20">
        <v>3160.38</v>
      </c>
      <c r="E65" s="18">
        <v>20</v>
      </c>
      <c r="F65" s="20">
        <f>H23</f>
        <v>2528.3200000000002</v>
      </c>
      <c r="G65" s="20">
        <v>158.02000000000001</v>
      </c>
      <c r="H65" s="21">
        <f>F65+G65</f>
        <v>2686.34</v>
      </c>
    </row>
    <row r="66" spans="1:8" ht="10.5" customHeight="1" x14ac:dyDescent="0.2">
      <c r="A66" s="17" t="s">
        <v>25</v>
      </c>
      <c r="B66" s="18">
        <v>333</v>
      </c>
      <c r="C66" s="19">
        <v>32342</v>
      </c>
      <c r="D66" s="20">
        <v>797.5</v>
      </c>
      <c r="E66" s="18">
        <v>20</v>
      </c>
      <c r="F66" s="20">
        <f>H24</f>
        <v>797.5</v>
      </c>
      <c r="G66" s="20">
        <v>0</v>
      </c>
      <c r="H66" s="21">
        <f>F66+G66</f>
        <v>797.5</v>
      </c>
    </row>
    <row r="67" spans="1:8" ht="10.5" customHeight="1" x14ac:dyDescent="0.2">
      <c r="A67" s="17" t="s">
        <v>26</v>
      </c>
      <c r="B67" s="18">
        <v>333</v>
      </c>
      <c r="C67" s="19">
        <v>34700</v>
      </c>
      <c r="D67" s="20">
        <v>505.34</v>
      </c>
      <c r="E67" s="18">
        <v>7</v>
      </c>
      <c r="F67" s="20">
        <f>H25</f>
        <v>505.34</v>
      </c>
      <c r="G67" s="20">
        <v>0</v>
      </c>
      <c r="H67" s="21">
        <f>F67+G67</f>
        <v>505.34</v>
      </c>
    </row>
    <row r="68" spans="1:8" ht="10.5" customHeight="1" x14ac:dyDescent="0.2">
      <c r="A68" s="17" t="s">
        <v>25</v>
      </c>
      <c r="B68" s="18">
        <v>333</v>
      </c>
      <c r="C68" s="19">
        <v>35431</v>
      </c>
      <c r="D68" s="20">
        <v>359</v>
      </c>
      <c r="E68" s="18">
        <v>7</v>
      </c>
      <c r="F68" s="20">
        <f>H26</f>
        <v>359</v>
      </c>
      <c r="G68" s="20">
        <v>0</v>
      </c>
      <c r="H68" s="21">
        <f>F68+G68</f>
        <v>359</v>
      </c>
    </row>
    <row r="69" spans="1:8" ht="10.5" customHeight="1" x14ac:dyDescent="0.2">
      <c r="A69" s="17" t="s">
        <v>18</v>
      </c>
      <c r="B69" s="18">
        <v>333</v>
      </c>
      <c r="C69" s="19">
        <v>40436</v>
      </c>
      <c r="D69" s="20">
        <v>196.78</v>
      </c>
      <c r="E69" s="18">
        <v>50</v>
      </c>
      <c r="F69" s="20">
        <f>H27</f>
        <v>24.950000000000003</v>
      </c>
      <c r="G69" s="20">
        <v>3.94</v>
      </c>
      <c r="H69" s="21">
        <f>F69+G69</f>
        <v>28.890000000000004</v>
      </c>
    </row>
    <row r="70" spans="1:8" ht="10.5" customHeight="1" x14ac:dyDescent="0.2">
      <c r="A70" s="22"/>
      <c r="B70" s="23" t="s">
        <v>34</v>
      </c>
      <c r="C70" s="23"/>
      <c r="D70" s="24">
        <f>SUBTOTAL(9,D65:D69)</f>
        <v>5019</v>
      </c>
      <c r="E70" s="25"/>
      <c r="F70" s="20">
        <f>SUM(F65:F69)</f>
        <v>4215.1099999999997</v>
      </c>
      <c r="G70" s="24">
        <f>SUBTOTAL(9,G65:G69)</f>
        <v>161.96</v>
      </c>
      <c r="H70" s="24">
        <f>G70+F70</f>
        <v>4377.07</v>
      </c>
    </row>
    <row r="71" spans="1:8" ht="10.5" customHeight="1" x14ac:dyDescent="0.2">
      <c r="A71" s="17" t="s">
        <v>12</v>
      </c>
      <c r="B71" s="18">
        <v>334</v>
      </c>
      <c r="C71" s="19">
        <v>39316</v>
      </c>
      <c r="D71" s="20">
        <v>13730</v>
      </c>
      <c r="E71" s="18">
        <v>7</v>
      </c>
      <c r="F71" s="20">
        <f>H29</f>
        <v>13730</v>
      </c>
      <c r="G71" s="20">
        <v>0</v>
      </c>
      <c r="H71" s="21">
        <f>F71+G71</f>
        <v>13730</v>
      </c>
    </row>
    <row r="72" spans="1:8" ht="10.5" customHeight="1" x14ac:dyDescent="0.2">
      <c r="A72" s="17" t="s">
        <v>17</v>
      </c>
      <c r="B72" s="18">
        <v>334</v>
      </c>
      <c r="C72" s="19">
        <v>36892</v>
      </c>
      <c r="D72" s="20">
        <v>11893.74</v>
      </c>
      <c r="E72" s="18">
        <v>5</v>
      </c>
      <c r="F72" s="20">
        <f>H30</f>
        <v>11893.74</v>
      </c>
      <c r="G72" s="20">
        <v>0</v>
      </c>
      <c r="H72" s="21">
        <f>F72+G72</f>
        <v>11893.74</v>
      </c>
    </row>
    <row r="73" spans="1:8" ht="10.5" customHeight="1" x14ac:dyDescent="0.2">
      <c r="A73" s="17" t="s">
        <v>19</v>
      </c>
      <c r="B73" s="18">
        <v>334</v>
      </c>
      <c r="C73" s="19">
        <v>32174</v>
      </c>
      <c r="D73" s="20">
        <v>11709.4</v>
      </c>
      <c r="E73" s="18">
        <v>20</v>
      </c>
      <c r="F73" s="20">
        <f>H31</f>
        <v>11709.4</v>
      </c>
      <c r="G73" s="20">
        <v>0</v>
      </c>
      <c r="H73" s="21">
        <f>F73+G73</f>
        <v>11709.4</v>
      </c>
    </row>
    <row r="74" spans="1:8" ht="10.5" customHeight="1" x14ac:dyDescent="0.2">
      <c r="A74" s="17">
        <v>8</v>
      </c>
      <c r="B74" s="18">
        <v>334</v>
      </c>
      <c r="C74" s="19">
        <v>32509</v>
      </c>
      <c r="D74" s="20">
        <v>600</v>
      </c>
      <c r="E74" s="18">
        <v>5</v>
      </c>
      <c r="F74" s="20">
        <f>H32</f>
        <v>600</v>
      </c>
      <c r="G74" s="20">
        <v>0</v>
      </c>
      <c r="H74" s="21">
        <f>F74+G74</f>
        <v>600</v>
      </c>
    </row>
    <row r="75" spans="1:8" ht="10.5" customHeight="1" x14ac:dyDescent="0.2">
      <c r="A75" s="17" t="s">
        <v>18</v>
      </c>
      <c r="B75" s="18">
        <v>334</v>
      </c>
      <c r="C75" s="19">
        <v>40436</v>
      </c>
      <c r="D75" s="20">
        <v>61</v>
      </c>
      <c r="E75" s="18">
        <v>50</v>
      </c>
      <c r="F75" s="20">
        <f>H33</f>
        <v>7.7299999999999995</v>
      </c>
      <c r="G75" s="20">
        <v>1.22</v>
      </c>
      <c r="H75" s="21">
        <f>F75+G75</f>
        <v>8.9499999999999993</v>
      </c>
    </row>
    <row r="76" spans="1:8" ht="10.5" customHeight="1" x14ac:dyDescent="0.2">
      <c r="A76" s="22"/>
      <c r="B76" s="23" t="s">
        <v>35</v>
      </c>
      <c r="C76" s="23"/>
      <c r="D76" s="24">
        <f>SUBTOTAL(9,D71:D75)</f>
        <v>37994.14</v>
      </c>
      <c r="E76" s="25"/>
      <c r="F76" s="20">
        <f>SUM(F71:F75)</f>
        <v>37940.870000000003</v>
      </c>
      <c r="G76" s="24">
        <f>SUBTOTAL(9,G71:G75)</f>
        <v>1.22</v>
      </c>
      <c r="H76" s="24">
        <f>G76+F76</f>
        <v>37942.090000000004</v>
      </c>
    </row>
    <row r="77" spans="1:8" ht="10.5" customHeight="1" x14ac:dyDescent="0.2">
      <c r="A77" s="17" t="s">
        <v>18</v>
      </c>
      <c r="B77" s="18">
        <v>339</v>
      </c>
      <c r="C77" s="19">
        <v>40436</v>
      </c>
      <c r="D77" s="20">
        <v>1762</v>
      </c>
      <c r="E77" s="18">
        <v>50</v>
      </c>
      <c r="F77" s="20">
        <f>H35</f>
        <v>223.19</v>
      </c>
      <c r="G77" s="20">
        <v>35.24</v>
      </c>
      <c r="H77" s="21">
        <f>F77+G77</f>
        <v>258.43</v>
      </c>
    </row>
    <row r="78" spans="1:8" ht="10.5" customHeight="1" x14ac:dyDescent="0.2">
      <c r="A78" s="22"/>
      <c r="B78" s="23" t="s">
        <v>39</v>
      </c>
      <c r="C78" s="23"/>
      <c r="D78" s="24">
        <f>SUBTOTAL(9,D77:D77)</f>
        <v>1762</v>
      </c>
      <c r="E78" s="25"/>
      <c r="F78" s="20">
        <f>F77</f>
        <v>223.19</v>
      </c>
      <c r="G78" s="24">
        <f>SUBTOTAL(9,G77:G77)</f>
        <v>35.24</v>
      </c>
      <c r="H78" s="24">
        <f>G78+F78</f>
        <v>258.43</v>
      </c>
    </row>
    <row r="79" spans="1:8" ht="10.5" customHeight="1" x14ac:dyDescent="0.2">
      <c r="A79" s="17" t="s">
        <v>27</v>
      </c>
      <c r="B79" s="18">
        <v>340</v>
      </c>
      <c r="C79" s="19">
        <v>35431</v>
      </c>
      <c r="D79" s="20">
        <v>937.1</v>
      </c>
      <c r="E79" s="18">
        <v>7</v>
      </c>
      <c r="F79" s="20">
        <f>H37</f>
        <v>937.1</v>
      </c>
      <c r="G79" s="20">
        <v>0</v>
      </c>
      <c r="H79" s="21">
        <f>F79+G79</f>
        <v>937.1</v>
      </c>
    </row>
    <row r="80" spans="1:8" ht="10.5" customHeight="1" x14ac:dyDescent="0.2">
      <c r="A80" s="17" t="s">
        <v>28</v>
      </c>
      <c r="B80" s="18">
        <v>340</v>
      </c>
      <c r="C80" s="19">
        <v>36892</v>
      </c>
      <c r="D80" s="20">
        <v>299.89999999999998</v>
      </c>
      <c r="E80" s="18">
        <v>7</v>
      </c>
      <c r="F80" s="20">
        <f>H38</f>
        <v>299.89999999999998</v>
      </c>
      <c r="G80" s="20">
        <v>0</v>
      </c>
      <c r="H80" s="21">
        <f>F80+G80</f>
        <v>299.89999999999998</v>
      </c>
    </row>
    <row r="81" spans="1:10" ht="10.5" customHeight="1" x14ac:dyDescent="0.2">
      <c r="A81" s="17" t="s">
        <v>29</v>
      </c>
      <c r="B81" s="18">
        <v>340</v>
      </c>
      <c r="C81" s="19">
        <v>40798</v>
      </c>
      <c r="D81" s="20">
        <v>275</v>
      </c>
      <c r="E81" s="18">
        <v>5</v>
      </c>
      <c r="F81" s="20">
        <f>H39</f>
        <v>275</v>
      </c>
      <c r="G81" s="20">
        <v>0</v>
      </c>
      <c r="H81" s="21">
        <f>F81+G81</f>
        <v>275</v>
      </c>
    </row>
    <row r="82" spans="1:10" ht="10.5" customHeight="1" x14ac:dyDescent="0.2">
      <c r="A82" s="22"/>
      <c r="B82" s="23" t="s">
        <v>36</v>
      </c>
      <c r="C82" s="23"/>
      <c r="D82" s="24">
        <f>SUBTOTAL(9,D79:D81)</f>
        <v>1512</v>
      </c>
      <c r="E82" s="25"/>
      <c r="F82" s="20">
        <f>SUM(F79:F81)</f>
        <v>1512</v>
      </c>
      <c r="G82" s="24">
        <f>SUBTOTAL(9,G79:G81)</f>
        <v>0</v>
      </c>
      <c r="H82" s="24">
        <f>G82+F82</f>
        <v>1512</v>
      </c>
    </row>
    <row r="83" spans="1:10" ht="10.5" customHeight="1" x14ac:dyDescent="0.2">
      <c r="A83" s="17"/>
      <c r="B83" s="18"/>
      <c r="C83" s="18"/>
      <c r="D83" s="20"/>
      <c r="E83" s="20"/>
      <c r="F83" s="20"/>
      <c r="G83" s="20"/>
      <c r="H83" s="20"/>
    </row>
    <row r="84" spans="1:10" ht="10.5" customHeight="1" x14ac:dyDescent="0.2">
      <c r="A84" s="17"/>
      <c r="B84" s="18" t="s">
        <v>37</v>
      </c>
      <c r="C84" s="18"/>
      <c r="D84" s="20">
        <f>SUBTOTAL(9,D45:D83)</f>
        <v>462999.14000000007</v>
      </c>
      <c r="E84" s="20"/>
      <c r="F84" s="20">
        <f>F82+F78+F76+F70+F64+F60+F52+F49+F46</f>
        <v>268681.32</v>
      </c>
      <c r="G84" s="20">
        <f>G82+G78+G76+G70+G64+G60+G52+G49+G46</f>
        <v>7963.7400000000007</v>
      </c>
      <c r="H84" s="20">
        <f>H82+H78+H76+H70+H64+H60+H52+H49+H46</f>
        <v>276645.06</v>
      </c>
    </row>
    <row r="85" spans="1:10" x14ac:dyDescent="0.2">
      <c r="H85" s="32">
        <f>F84+G84</f>
        <v>276645.06</v>
      </c>
    </row>
    <row r="86" spans="1:10" x14ac:dyDescent="0.2">
      <c r="A86" s="15">
        <v>2018</v>
      </c>
    </row>
    <row r="87" spans="1:10" ht="38.25" x14ac:dyDescent="0.2">
      <c r="A87" s="14" t="s">
        <v>0</v>
      </c>
      <c r="B87" s="4" t="s">
        <v>1</v>
      </c>
      <c r="C87" s="4" t="s">
        <v>3</v>
      </c>
      <c r="D87" s="4" t="s">
        <v>4</v>
      </c>
      <c r="E87" s="4" t="s">
        <v>41</v>
      </c>
      <c r="F87" s="4" t="s">
        <v>9</v>
      </c>
      <c r="G87" s="4" t="s">
        <v>10</v>
      </c>
      <c r="H87" s="5" t="s">
        <v>11</v>
      </c>
    </row>
    <row r="88" spans="1:10" ht="9" customHeight="1" x14ac:dyDescent="0.2">
      <c r="A88" s="17" t="s">
        <v>15</v>
      </c>
      <c r="B88" s="18">
        <v>301</v>
      </c>
      <c r="C88" s="19">
        <v>39226</v>
      </c>
      <c r="D88" s="20">
        <v>1000</v>
      </c>
      <c r="E88" s="18"/>
      <c r="F88" s="20">
        <v>0</v>
      </c>
      <c r="G88" s="20"/>
      <c r="H88" s="21">
        <f>'FIXED ASSET RECORD'!$H93+'FIXED ASSET RECORD'!$J93</f>
        <v>0</v>
      </c>
    </row>
    <row r="89" spans="1:10" ht="9" customHeight="1" x14ac:dyDescent="0.2">
      <c r="A89" s="26"/>
      <c r="B89" s="27" t="s">
        <v>30</v>
      </c>
      <c r="C89" s="27"/>
      <c r="D89" s="28">
        <f>SUBTOTAL(9,D88:D88)</f>
        <v>1000</v>
      </c>
      <c r="E89" s="29"/>
      <c r="F89" s="30">
        <f>F88</f>
        <v>0</v>
      </c>
      <c r="G89" s="28">
        <f>SUBTOTAL(9,G88:G88)</f>
        <v>0</v>
      </c>
      <c r="H89" s="28">
        <f>SUBTOTAL(9,H88:H88)</f>
        <v>0</v>
      </c>
    </row>
    <row r="90" spans="1:10" ht="9" customHeight="1" x14ac:dyDescent="0.2">
      <c r="A90" s="17" t="s">
        <v>16</v>
      </c>
      <c r="B90" s="18">
        <v>304</v>
      </c>
      <c r="C90" s="19">
        <v>40781</v>
      </c>
      <c r="D90" s="20">
        <v>1100</v>
      </c>
      <c r="E90" s="18">
        <v>20</v>
      </c>
      <c r="F90" s="20">
        <f>H47</f>
        <v>348.33000000000004</v>
      </c>
      <c r="G90" s="20">
        <v>55</v>
      </c>
      <c r="H90" s="21">
        <f>F90+G90</f>
        <v>403.33000000000004</v>
      </c>
      <c r="I90" s="32">
        <f>D90-H90</f>
        <v>696.67</v>
      </c>
    </row>
    <row r="91" spans="1:10" ht="9" customHeight="1" x14ac:dyDescent="0.2">
      <c r="A91" s="17" t="s">
        <v>16</v>
      </c>
      <c r="B91" s="18">
        <v>304</v>
      </c>
      <c r="C91" s="19">
        <v>42800</v>
      </c>
      <c r="D91" s="20">
        <v>2332</v>
      </c>
      <c r="E91" s="18">
        <v>20</v>
      </c>
      <c r="F91" s="20">
        <f>H48</f>
        <v>116.6</v>
      </c>
      <c r="G91" s="20">
        <v>116.6</v>
      </c>
      <c r="H91" s="21">
        <f>F91+G91</f>
        <v>233.2</v>
      </c>
      <c r="I91" s="32">
        <f t="shared" ref="I91:I124" si="3">D91-H91</f>
        <v>2098.8000000000002</v>
      </c>
      <c r="J91" s="32">
        <f>SUM(I90:I91)</f>
        <v>2795.4700000000003</v>
      </c>
    </row>
    <row r="92" spans="1:10" ht="9" customHeight="1" x14ac:dyDescent="0.2">
      <c r="A92" s="26"/>
      <c r="B92" s="27" t="s">
        <v>31</v>
      </c>
      <c r="C92" s="27"/>
      <c r="D92" s="28">
        <f>SUM(D90:D91)</f>
        <v>3432</v>
      </c>
      <c r="E92" s="28"/>
      <c r="F92" s="28">
        <f t="shared" ref="F92:H92" si="4">SUM(F90:F91)</f>
        <v>464.93000000000006</v>
      </c>
      <c r="G92" s="28">
        <f t="shared" si="4"/>
        <v>171.6</v>
      </c>
      <c r="H92" s="28">
        <f t="shared" si="4"/>
        <v>636.53</v>
      </c>
      <c r="I92" s="32"/>
    </row>
    <row r="93" spans="1:10" ht="9" customHeight="1" x14ac:dyDescent="0.2">
      <c r="A93" s="17" t="s">
        <v>18</v>
      </c>
      <c r="B93" s="18">
        <v>307</v>
      </c>
      <c r="C93" s="19">
        <v>40436</v>
      </c>
      <c r="D93" s="20">
        <v>33831</v>
      </c>
      <c r="E93" s="18">
        <v>50</v>
      </c>
      <c r="F93" s="20">
        <f>H50</f>
        <v>4961.88</v>
      </c>
      <c r="G93" s="20">
        <v>676.62</v>
      </c>
      <c r="H93" s="21">
        <f>G93+F93</f>
        <v>5638.5</v>
      </c>
      <c r="I93" s="32">
        <f t="shared" si="3"/>
        <v>28192.5</v>
      </c>
    </row>
    <row r="94" spans="1:10" ht="9" customHeight="1" x14ac:dyDescent="0.2">
      <c r="A94" s="17" t="s">
        <v>40</v>
      </c>
      <c r="B94" s="18">
        <v>307</v>
      </c>
      <c r="C94" s="19">
        <v>43045</v>
      </c>
      <c r="D94" s="20">
        <v>13485</v>
      </c>
      <c r="E94" s="18">
        <v>20</v>
      </c>
      <c r="F94" s="20">
        <f>H51</f>
        <v>674.25</v>
      </c>
      <c r="G94" s="20">
        <f>D94/E94</f>
        <v>674.25</v>
      </c>
      <c r="H94" s="21">
        <f>G94+F94</f>
        <v>1348.5</v>
      </c>
      <c r="I94" s="32">
        <f t="shared" si="3"/>
        <v>12136.5</v>
      </c>
      <c r="J94" s="32">
        <f>SUM(I93:I94)</f>
        <v>40329</v>
      </c>
    </row>
    <row r="95" spans="1:10" ht="9" customHeight="1" x14ac:dyDescent="0.2">
      <c r="A95" s="26"/>
      <c r="B95" s="27" t="s">
        <v>38</v>
      </c>
      <c r="C95" s="27"/>
      <c r="D95" s="28">
        <f>SUM(D93:D94)</f>
        <v>47316</v>
      </c>
      <c r="E95" s="28"/>
      <c r="F95" s="28">
        <f t="shared" ref="F95:H95" si="5">SUM(F93:F94)</f>
        <v>5636.13</v>
      </c>
      <c r="G95" s="28">
        <f t="shared" si="5"/>
        <v>1350.87</v>
      </c>
      <c r="H95" s="28">
        <f t="shared" si="5"/>
        <v>6987</v>
      </c>
      <c r="I95" s="32"/>
    </row>
    <row r="96" spans="1:10" ht="9" customHeight="1" x14ac:dyDescent="0.2">
      <c r="A96" s="17" t="s">
        <v>14</v>
      </c>
      <c r="B96" s="18">
        <v>330</v>
      </c>
      <c r="C96" s="19">
        <v>39226</v>
      </c>
      <c r="D96" s="20">
        <v>53230.05</v>
      </c>
      <c r="E96" s="18">
        <v>7</v>
      </c>
      <c r="F96" s="20">
        <f t="shared" ref="F96:F102" si="6">H53</f>
        <v>53230.05</v>
      </c>
      <c r="G96" s="20">
        <v>0</v>
      </c>
      <c r="H96" s="21">
        <f t="shared" ref="H96:H102" si="7">F96+G96</f>
        <v>53230.05</v>
      </c>
      <c r="I96" s="32">
        <f t="shared" si="3"/>
        <v>0</v>
      </c>
    </row>
    <row r="97" spans="1:10" ht="9" customHeight="1" x14ac:dyDescent="0.2">
      <c r="A97" s="17" t="s">
        <v>20</v>
      </c>
      <c r="B97" s="18">
        <v>330</v>
      </c>
      <c r="C97" s="19">
        <v>35431</v>
      </c>
      <c r="D97" s="20">
        <v>350</v>
      </c>
      <c r="E97" s="18">
        <v>20</v>
      </c>
      <c r="F97" s="20">
        <f t="shared" si="6"/>
        <v>367.5</v>
      </c>
      <c r="G97" s="20">
        <v>-17.5</v>
      </c>
      <c r="H97" s="21">
        <f t="shared" si="7"/>
        <v>350</v>
      </c>
      <c r="I97" s="32">
        <f t="shared" si="3"/>
        <v>0</v>
      </c>
    </row>
    <row r="98" spans="1:10" ht="9" customHeight="1" x14ac:dyDescent="0.2">
      <c r="A98" s="17" t="s">
        <v>21</v>
      </c>
      <c r="B98" s="18">
        <v>330</v>
      </c>
      <c r="C98" s="19">
        <v>34700</v>
      </c>
      <c r="D98" s="20">
        <v>5022.5600000000004</v>
      </c>
      <c r="E98" s="18">
        <v>20</v>
      </c>
      <c r="F98" s="20">
        <f t="shared" si="6"/>
        <v>5022.5600000000004</v>
      </c>
      <c r="G98" s="20">
        <v>0</v>
      </c>
      <c r="H98" s="21">
        <f t="shared" si="7"/>
        <v>5022.5600000000004</v>
      </c>
      <c r="I98" s="32">
        <f t="shared" si="3"/>
        <v>0</v>
      </c>
    </row>
    <row r="99" spans="1:10" ht="9" customHeight="1" x14ac:dyDescent="0.2">
      <c r="A99" s="17" t="s">
        <v>22</v>
      </c>
      <c r="B99" s="18">
        <v>330</v>
      </c>
      <c r="C99" s="19">
        <v>35431</v>
      </c>
      <c r="D99" s="20">
        <v>661.75</v>
      </c>
      <c r="E99" s="18">
        <v>20</v>
      </c>
      <c r="F99" s="20">
        <f t="shared" si="6"/>
        <v>694.79</v>
      </c>
      <c r="G99" s="20">
        <v>-33.04</v>
      </c>
      <c r="H99" s="21">
        <f t="shared" si="7"/>
        <v>661.75</v>
      </c>
      <c r="I99" s="32">
        <f t="shared" si="3"/>
        <v>0</v>
      </c>
    </row>
    <row r="100" spans="1:10" ht="9" customHeight="1" x14ac:dyDescent="0.2">
      <c r="A100" s="17" t="s">
        <v>23</v>
      </c>
      <c r="B100" s="18">
        <v>330</v>
      </c>
      <c r="C100" s="19">
        <v>35796</v>
      </c>
      <c r="D100" s="20">
        <v>1180.5</v>
      </c>
      <c r="E100" s="18">
        <v>20</v>
      </c>
      <c r="F100" s="20">
        <f t="shared" si="6"/>
        <v>1180.5999999999999</v>
      </c>
      <c r="G100" s="20">
        <v>-0.1</v>
      </c>
      <c r="H100" s="21">
        <f t="shared" si="7"/>
        <v>1180.5</v>
      </c>
      <c r="I100" s="32">
        <f t="shared" si="3"/>
        <v>0</v>
      </c>
    </row>
    <row r="101" spans="1:10" ht="9" customHeight="1" x14ac:dyDescent="0.2">
      <c r="A101" s="17" t="s">
        <v>23</v>
      </c>
      <c r="B101" s="18">
        <v>330</v>
      </c>
      <c r="C101" s="19">
        <v>37987</v>
      </c>
      <c r="D101" s="20">
        <v>1485</v>
      </c>
      <c r="E101" s="18">
        <v>20</v>
      </c>
      <c r="F101" s="20">
        <f t="shared" si="6"/>
        <v>1039.5</v>
      </c>
      <c r="G101" s="20">
        <v>74.25</v>
      </c>
      <c r="H101" s="21">
        <f t="shared" si="7"/>
        <v>1113.75</v>
      </c>
      <c r="I101" s="32">
        <f t="shared" si="3"/>
        <v>371.25</v>
      </c>
    </row>
    <row r="102" spans="1:10" ht="9" customHeight="1" x14ac:dyDescent="0.2">
      <c r="A102" s="17" t="s">
        <v>18</v>
      </c>
      <c r="B102" s="18">
        <v>330</v>
      </c>
      <c r="C102" s="19">
        <v>40436</v>
      </c>
      <c r="D102" s="20">
        <v>23238.14</v>
      </c>
      <c r="E102" s="18">
        <v>50</v>
      </c>
      <c r="F102" s="20">
        <f t="shared" si="6"/>
        <v>3408.24</v>
      </c>
      <c r="G102" s="20">
        <v>464.76</v>
      </c>
      <c r="H102" s="21">
        <f t="shared" si="7"/>
        <v>3873</v>
      </c>
      <c r="I102" s="32">
        <f t="shared" si="3"/>
        <v>19365.14</v>
      </c>
      <c r="J102" s="32">
        <f>SUM(I96:I102)</f>
        <v>19736.39</v>
      </c>
    </row>
    <row r="103" spans="1:10" ht="9" customHeight="1" x14ac:dyDescent="0.2">
      <c r="A103" s="26"/>
      <c r="B103" s="27" t="s">
        <v>32</v>
      </c>
      <c r="C103" s="27"/>
      <c r="D103" s="28">
        <f>SUM(D96:D102)</f>
        <v>85168</v>
      </c>
      <c r="E103" s="28"/>
      <c r="F103" s="28">
        <f t="shared" ref="F103:H103" si="8">SUM(F96:F102)</f>
        <v>64943.24</v>
      </c>
      <c r="G103" s="28">
        <f t="shared" si="8"/>
        <v>488.37</v>
      </c>
      <c r="H103" s="28">
        <f t="shared" si="8"/>
        <v>65431.61</v>
      </c>
      <c r="I103" s="32"/>
    </row>
    <row r="104" spans="1:10" ht="9" customHeight="1" x14ac:dyDescent="0.2">
      <c r="A104" s="17" t="s">
        <v>7</v>
      </c>
      <c r="B104" s="18">
        <v>331</v>
      </c>
      <c r="C104" s="19">
        <v>35431</v>
      </c>
      <c r="D104" s="20">
        <v>178817.5</v>
      </c>
      <c r="E104" s="18">
        <v>50</v>
      </c>
      <c r="F104" s="20">
        <f>H61</f>
        <v>146630.35</v>
      </c>
      <c r="G104" s="20">
        <v>3576.35</v>
      </c>
      <c r="H104" s="21">
        <f>F104+G104</f>
        <v>150206.70000000001</v>
      </c>
      <c r="I104" s="32">
        <f t="shared" si="3"/>
        <v>28610.799999999988</v>
      </c>
    </row>
    <row r="105" spans="1:10" ht="9" customHeight="1" x14ac:dyDescent="0.2">
      <c r="A105" s="17" t="s">
        <v>13</v>
      </c>
      <c r="B105" s="18">
        <v>331</v>
      </c>
      <c r="C105" s="19">
        <v>35431</v>
      </c>
      <c r="D105" s="20">
        <v>82.74</v>
      </c>
      <c r="E105" s="18">
        <v>20</v>
      </c>
      <c r="F105" s="20">
        <f>H62</f>
        <v>82.74</v>
      </c>
      <c r="G105" s="20">
        <v>0</v>
      </c>
      <c r="H105" s="21">
        <f>F105+G105</f>
        <v>82.74</v>
      </c>
      <c r="I105" s="32">
        <f t="shared" si="3"/>
        <v>0</v>
      </c>
    </row>
    <row r="106" spans="1:10" ht="9" customHeight="1" x14ac:dyDescent="0.2">
      <c r="A106" s="17" t="s">
        <v>18</v>
      </c>
      <c r="B106" s="18">
        <v>331</v>
      </c>
      <c r="C106" s="19">
        <v>40436</v>
      </c>
      <c r="D106" s="20">
        <v>100895.76</v>
      </c>
      <c r="E106" s="18">
        <v>20</v>
      </c>
      <c r="F106" s="20">
        <f>H63</f>
        <v>14798.08</v>
      </c>
      <c r="G106" s="20">
        <v>2017.92</v>
      </c>
      <c r="H106" s="21">
        <f>F106+G106</f>
        <v>16816</v>
      </c>
      <c r="I106" s="32">
        <f t="shared" si="3"/>
        <v>84079.76</v>
      </c>
      <c r="J106" s="32">
        <f>SUM(I104:I106)</f>
        <v>112690.55999999998</v>
      </c>
    </row>
    <row r="107" spans="1:10" ht="9" customHeight="1" x14ac:dyDescent="0.2">
      <c r="A107" s="22"/>
      <c r="B107" s="23" t="s">
        <v>33</v>
      </c>
      <c r="C107" s="23"/>
      <c r="D107" s="24">
        <f>SUM(D104:D106)</f>
        <v>279796</v>
      </c>
      <c r="E107" s="25"/>
      <c r="F107" s="24">
        <f>SUM(F104:F106)</f>
        <v>161511.16999999998</v>
      </c>
      <c r="G107" s="24">
        <f t="shared" ref="G107:H107" si="9">SUM(G104:G106)</f>
        <v>5594.27</v>
      </c>
      <c r="H107" s="24">
        <f t="shared" si="9"/>
        <v>167105.44</v>
      </c>
      <c r="I107" s="32"/>
    </row>
    <row r="108" spans="1:10" ht="9" customHeight="1" x14ac:dyDescent="0.2">
      <c r="A108" s="17" t="s">
        <v>24</v>
      </c>
      <c r="B108" s="18">
        <v>333</v>
      </c>
      <c r="C108" s="19">
        <v>36892</v>
      </c>
      <c r="D108" s="20">
        <v>3160.38</v>
      </c>
      <c r="E108" s="18">
        <v>20</v>
      </c>
      <c r="F108" s="20">
        <f>H65</f>
        <v>2686.34</v>
      </c>
      <c r="G108" s="20">
        <v>158.02000000000001</v>
      </c>
      <c r="H108" s="21">
        <f>F108+G108</f>
        <v>2844.36</v>
      </c>
      <c r="I108" s="32">
        <f t="shared" si="3"/>
        <v>316.02</v>
      </c>
    </row>
    <row r="109" spans="1:10" ht="9" customHeight="1" x14ac:dyDescent="0.2">
      <c r="A109" s="17" t="s">
        <v>25</v>
      </c>
      <c r="B109" s="18">
        <v>333</v>
      </c>
      <c r="C109" s="19">
        <v>32342</v>
      </c>
      <c r="D109" s="20">
        <v>797.5</v>
      </c>
      <c r="E109" s="18">
        <v>20</v>
      </c>
      <c r="F109" s="20">
        <f>H66</f>
        <v>797.5</v>
      </c>
      <c r="G109" s="20">
        <v>0</v>
      </c>
      <c r="H109" s="21">
        <f>F109+G109</f>
        <v>797.5</v>
      </c>
      <c r="I109" s="32">
        <f t="shared" si="3"/>
        <v>0</v>
      </c>
    </row>
    <row r="110" spans="1:10" ht="9" customHeight="1" x14ac:dyDescent="0.2">
      <c r="A110" s="17" t="s">
        <v>26</v>
      </c>
      <c r="B110" s="18">
        <v>333</v>
      </c>
      <c r="C110" s="19">
        <v>34700</v>
      </c>
      <c r="D110" s="20">
        <v>505.34</v>
      </c>
      <c r="E110" s="18">
        <v>7</v>
      </c>
      <c r="F110" s="20">
        <f>H67</f>
        <v>505.34</v>
      </c>
      <c r="G110" s="20">
        <v>0</v>
      </c>
      <c r="H110" s="21">
        <f>F110+G110</f>
        <v>505.34</v>
      </c>
      <c r="I110" s="32">
        <f t="shared" si="3"/>
        <v>0</v>
      </c>
    </row>
    <row r="111" spans="1:10" ht="9" customHeight="1" x14ac:dyDescent="0.2">
      <c r="A111" s="17" t="s">
        <v>25</v>
      </c>
      <c r="B111" s="18">
        <v>333</v>
      </c>
      <c r="C111" s="19">
        <v>35431</v>
      </c>
      <c r="D111" s="20">
        <v>359</v>
      </c>
      <c r="E111" s="18">
        <v>7</v>
      </c>
      <c r="F111" s="20">
        <f>H68</f>
        <v>359</v>
      </c>
      <c r="G111" s="20">
        <v>0</v>
      </c>
      <c r="H111" s="21">
        <f>F111+G111</f>
        <v>359</v>
      </c>
      <c r="I111" s="32">
        <f t="shared" si="3"/>
        <v>0</v>
      </c>
    </row>
    <row r="112" spans="1:10" ht="9" customHeight="1" x14ac:dyDescent="0.2">
      <c r="A112" s="17" t="s">
        <v>18</v>
      </c>
      <c r="B112" s="18">
        <v>333</v>
      </c>
      <c r="C112" s="19">
        <v>40436</v>
      </c>
      <c r="D112" s="20">
        <v>196.78</v>
      </c>
      <c r="E112" s="18">
        <v>50</v>
      </c>
      <c r="F112" s="20">
        <f>H69</f>
        <v>28.890000000000004</v>
      </c>
      <c r="G112" s="20">
        <v>3.94</v>
      </c>
      <c r="H112" s="21">
        <f>F112+G112</f>
        <v>32.830000000000005</v>
      </c>
      <c r="I112" s="32">
        <f t="shared" si="3"/>
        <v>163.95</v>
      </c>
      <c r="J112" s="32">
        <f>SUM(I108:I112)</f>
        <v>479.96999999999997</v>
      </c>
    </row>
    <row r="113" spans="1:10" ht="9" customHeight="1" x14ac:dyDescent="0.2">
      <c r="A113" s="22"/>
      <c r="B113" s="23" t="s">
        <v>34</v>
      </c>
      <c r="C113" s="23"/>
      <c r="D113" s="24">
        <f>SUBTOTAL(9,D108:D112)</f>
        <v>5019</v>
      </c>
      <c r="E113" s="25"/>
      <c r="F113" s="24">
        <f>SUM(F108:F112)</f>
        <v>4377.0700000000006</v>
      </c>
      <c r="G113" s="24">
        <f t="shared" ref="G113:H113" si="10">SUM(G108:G112)</f>
        <v>161.96</v>
      </c>
      <c r="H113" s="24">
        <f t="shared" si="10"/>
        <v>4539.03</v>
      </c>
      <c r="I113" s="32"/>
    </row>
    <row r="114" spans="1:10" ht="9" customHeight="1" x14ac:dyDescent="0.2">
      <c r="A114" s="17" t="s">
        <v>12</v>
      </c>
      <c r="B114" s="18">
        <v>334</v>
      </c>
      <c r="C114" s="19">
        <v>39316</v>
      </c>
      <c r="D114" s="20">
        <v>13730</v>
      </c>
      <c r="E114" s="18">
        <v>7</v>
      </c>
      <c r="F114" s="20">
        <f>H71</f>
        <v>13730</v>
      </c>
      <c r="G114" s="20">
        <v>0</v>
      </c>
      <c r="H114" s="21">
        <f>F114+G114</f>
        <v>13730</v>
      </c>
      <c r="I114" s="32">
        <f t="shared" si="3"/>
        <v>0</v>
      </c>
    </row>
    <row r="115" spans="1:10" ht="9" customHeight="1" x14ac:dyDescent="0.2">
      <c r="A115" s="17" t="s">
        <v>17</v>
      </c>
      <c r="B115" s="18">
        <v>334</v>
      </c>
      <c r="C115" s="19">
        <v>36892</v>
      </c>
      <c r="D115" s="20">
        <v>11893.74</v>
      </c>
      <c r="E115" s="18">
        <v>5</v>
      </c>
      <c r="F115" s="20">
        <f>H72</f>
        <v>11893.74</v>
      </c>
      <c r="G115" s="20">
        <v>0</v>
      </c>
      <c r="H115" s="21">
        <f>F115+G115</f>
        <v>11893.74</v>
      </c>
      <c r="I115" s="32">
        <f t="shared" si="3"/>
        <v>0</v>
      </c>
    </row>
    <row r="116" spans="1:10" ht="9" customHeight="1" x14ac:dyDescent="0.2">
      <c r="A116" s="17" t="s">
        <v>19</v>
      </c>
      <c r="B116" s="18">
        <v>334</v>
      </c>
      <c r="C116" s="19">
        <v>32174</v>
      </c>
      <c r="D116" s="20">
        <v>11709.4</v>
      </c>
      <c r="E116" s="18">
        <v>20</v>
      </c>
      <c r="F116" s="20">
        <f>H73</f>
        <v>11709.4</v>
      </c>
      <c r="G116" s="20">
        <v>0</v>
      </c>
      <c r="H116" s="21">
        <f>F116+G116</f>
        <v>11709.4</v>
      </c>
      <c r="I116" s="32">
        <f t="shared" si="3"/>
        <v>0</v>
      </c>
    </row>
    <row r="117" spans="1:10" ht="9" customHeight="1" x14ac:dyDescent="0.2">
      <c r="A117" s="17">
        <v>8</v>
      </c>
      <c r="B117" s="18">
        <v>334</v>
      </c>
      <c r="C117" s="19">
        <v>32509</v>
      </c>
      <c r="D117" s="20">
        <v>600</v>
      </c>
      <c r="E117" s="18">
        <v>5</v>
      </c>
      <c r="F117" s="20">
        <f>H74</f>
        <v>600</v>
      </c>
      <c r="G117" s="20">
        <v>0</v>
      </c>
      <c r="H117" s="21">
        <f>F117+G117</f>
        <v>600</v>
      </c>
      <c r="I117" s="32">
        <f t="shared" si="3"/>
        <v>0</v>
      </c>
    </row>
    <row r="118" spans="1:10" ht="9" customHeight="1" x14ac:dyDescent="0.2">
      <c r="A118" s="17" t="s">
        <v>18</v>
      </c>
      <c r="B118" s="18">
        <v>334</v>
      </c>
      <c r="C118" s="19">
        <v>40436</v>
      </c>
      <c r="D118" s="20">
        <v>61</v>
      </c>
      <c r="E118" s="18">
        <v>50</v>
      </c>
      <c r="F118" s="20">
        <f>H75</f>
        <v>8.9499999999999993</v>
      </c>
      <c r="G118" s="20">
        <v>1.22</v>
      </c>
      <c r="H118" s="21">
        <f>F118+G118</f>
        <v>10.17</v>
      </c>
      <c r="I118" s="32">
        <f t="shared" si="3"/>
        <v>50.83</v>
      </c>
      <c r="J118" s="32">
        <f>SUM(I114:I118)</f>
        <v>50.83</v>
      </c>
    </row>
    <row r="119" spans="1:10" ht="9" customHeight="1" x14ac:dyDescent="0.2">
      <c r="A119" s="22"/>
      <c r="B119" s="23" t="s">
        <v>35</v>
      </c>
      <c r="C119" s="23"/>
      <c r="D119" s="24">
        <f>SUBTOTAL(9,D114:D118)</f>
        <v>37994.14</v>
      </c>
      <c r="E119" s="24"/>
      <c r="F119" s="24">
        <f t="shared" ref="F119:H119" si="11">SUBTOTAL(9,F114:F118)</f>
        <v>37942.089999999997</v>
      </c>
      <c r="G119" s="24">
        <f t="shared" si="11"/>
        <v>1.22</v>
      </c>
      <c r="H119" s="24">
        <f t="shared" si="11"/>
        <v>37943.31</v>
      </c>
      <c r="I119" s="32"/>
    </row>
    <row r="120" spans="1:10" ht="9" customHeight="1" x14ac:dyDescent="0.2">
      <c r="A120" s="17" t="s">
        <v>18</v>
      </c>
      <c r="B120" s="18">
        <v>339</v>
      </c>
      <c r="C120" s="19">
        <v>40436</v>
      </c>
      <c r="D120" s="20">
        <v>1762</v>
      </c>
      <c r="E120" s="18">
        <v>50</v>
      </c>
      <c r="F120" s="20">
        <f>H77</f>
        <v>258.43</v>
      </c>
      <c r="G120" s="20">
        <v>35.24</v>
      </c>
      <c r="H120" s="21">
        <f>F120+G120</f>
        <v>293.67</v>
      </c>
      <c r="I120" s="32">
        <f t="shared" si="3"/>
        <v>1468.33</v>
      </c>
    </row>
    <row r="121" spans="1:10" ht="9" customHeight="1" x14ac:dyDescent="0.2">
      <c r="A121" s="22"/>
      <c r="B121" s="23" t="s">
        <v>39</v>
      </c>
      <c r="C121" s="23"/>
      <c r="D121" s="24">
        <f>SUBTOTAL(9,D120:D120)</f>
        <v>1762</v>
      </c>
      <c r="E121" s="24"/>
      <c r="F121" s="24">
        <f t="shared" ref="F121:H121" si="12">SUBTOTAL(9,F120:F120)</f>
        <v>258.43</v>
      </c>
      <c r="G121" s="24">
        <f t="shared" si="12"/>
        <v>35.24</v>
      </c>
      <c r="H121" s="24">
        <f t="shared" si="12"/>
        <v>293.67</v>
      </c>
      <c r="I121" s="32"/>
    </row>
    <row r="122" spans="1:10" ht="9" customHeight="1" x14ac:dyDescent="0.2">
      <c r="A122" s="17" t="s">
        <v>27</v>
      </c>
      <c r="B122" s="18">
        <v>340</v>
      </c>
      <c r="C122" s="19">
        <v>35431</v>
      </c>
      <c r="D122" s="20">
        <v>937.1</v>
      </c>
      <c r="E122" s="18">
        <v>7</v>
      </c>
      <c r="F122" s="20">
        <f>H79</f>
        <v>937.1</v>
      </c>
      <c r="G122" s="20">
        <v>0</v>
      </c>
      <c r="H122" s="21">
        <f>F122+G122</f>
        <v>937.1</v>
      </c>
      <c r="I122" s="32">
        <f t="shared" si="3"/>
        <v>0</v>
      </c>
    </row>
    <row r="123" spans="1:10" ht="9" customHeight="1" x14ac:dyDescent="0.2">
      <c r="A123" s="17" t="s">
        <v>28</v>
      </c>
      <c r="B123" s="18">
        <v>340</v>
      </c>
      <c r="C123" s="19">
        <v>36892</v>
      </c>
      <c r="D123" s="20">
        <v>299.89999999999998</v>
      </c>
      <c r="E123" s="18">
        <v>7</v>
      </c>
      <c r="F123" s="20">
        <f>H80</f>
        <v>299.89999999999998</v>
      </c>
      <c r="G123" s="20">
        <v>0</v>
      </c>
      <c r="H123" s="21">
        <f>F123+G123</f>
        <v>299.89999999999998</v>
      </c>
      <c r="I123" s="32">
        <f t="shared" si="3"/>
        <v>0</v>
      </c>
    </row>
    <row r="124" spans="1:10" ht="9" customHeight="1" x14ac:dyDescent="0.2">
      <c r="A124" s="17" t="s">
        <v>29</v>
      </c>
      <c r="B124" s="18">
        <v>340</v>
      </c>
      <c r="C124" s="19">
        <v>40798</v>
      </c>
      <c r="D124" s="20">
        <v>275</v>
      </c>
      <c r="E124" s="18">
        <v>5</v>
      </c>
      <c r="F124" s="20">
        <f>H81</f>
        <v>275</v>
      </c>
      <c r="G124" s="20">
        <v>0</v>
      </c>
      <c r="H124" s="21">
        <f>F124+G124</f>
        <v>275</v>
      </c>
      <c r="I124" s="32">
        <f t="shared" si="3"/>
        <v>0</v>
      </c>
    </row>
    <row r="125" spans="1:10" ht="9" customHeight="1" x14ac:dyDescent="0.2">
      <c r="A125" s="22"/>
      <c r="B125" s="23" t="s">
        <v>36</v>
      </c>
      <c r="C125" s="23"/>
      <c r="D125" s="24">
        <f>SUBTOTAL(9,D122:D124)</f>
        <v>1512</v>
      </c>
      <c r="E125" s="24"/>
      <c r="F125" s="24">
        <f t="shared" ref="F125:H125" si="13">SUBTOTAL(9,F122:F124)</f>
        <v>1512</v>
      </c>
      <c r="G125" s="24">
        <f t="shared" si="13"/>
        <v>0</v>
      </c>
      <c r="H125" s="24">
        <f t="shared" si="13"/>
        <v>1512</v>
      </c>
      <c r="I125" s="32"/>
    </row>
    <row r="126" spans="1:10" ht="9" customHeight="1" x14ac:dyDescent="0.2">
      <c r="A126" s="17"/>
      <c r="B126" s="18"/>
      <c r="C126" s="18"/>
      <c r="D126" s="20"/>
      <c r="E126" s="20"/>
      <c r="F126" s="20"/>
      <c r="G126" s="20"/>
      <c r="H126" s="20"/>
    </row>
    <row r="127" spans="1:10" ht="9" customHeight="1" x14ac:dyDescent="0.2">
      <c r="A127" s="17"/>
      <c r="B127" s="18" t="s">
        <v>37</v>
      </c>
      <c r="C127" s="18"/>
      <c r="D127" s="20">
        <f t="shared" ref="D127:G127" si="14">D125+D121+D119+D113+D107+D103+D95+D92+D89</f>
        <v>462999.14</v>
      </c>
      <c r="E127" s="20">
        <f t="shared" si="14"/>
        <v>0</v>
      </c>
      <c r="F127" s="20">
        <f t="shared" si="14"/>
        <v>276645.06</v>
      </c>
      <c r="G127" s="20">
        <f t="shared" si="14"/>
        <v>7803.5300000000007</v>
      </c>
      <c r="H127" s="20">
        <f>H125+H121+H119+H113+H107+H103+H95+H92+H89</f>
        <v>284448.59000000003</v>
      </c>
    </row>
    <row r="128" spans="1:10" ht="9" customHeight="1" x14ac:dyDescent="0.2">
      <c r="H128" s="32">
        <f>F127+G127</f>
        <v>284448.59000000003</v>
      </c>
    </row>
    <row r="131" spans="1:10" ht="12.75" customHeight="1" x14ac:dyDescent="0.2">
      <c r="A131" s="15">
        <v>2019</v>
      </c>
    </row>
    <row r="132" spans="1:10" ht="27.75" customHeight="1" x14ac:dyDescent="0.2">
      <c r="A132" s="14" t="s">
        <v>0</v>
      </c>
      <c r="B132" s="4" t="s">
        <v>1</v>
      </c>
      <c r="C132" s="4" t="s">
        <v>3</v>
      </c>
      <c r="D132" s="4" t="s">
        <v>4</v>
      </c>
      <c r="E132" s="4" t="s">
        <v>41</v>
      </c>
      <c r="F132" s="4" t="s">
        <v>9</v>
      </c>
      <c r="G132" s="4" t="s">
        <v>10</v>
      </c>
      <c r="H132" s="5" t="s">
        <v>11</v>
      </c>
    </row>
    <row r="133" spans="1:10" ht="10.5" customHeight="1" x14ac:dyDescent="0.2">
      <c r="A133" s="17" t="s">
        <v>15</v>
      </c>
      <c r="B133" s="18">
        <v>301</v>
      </c>
      <c r="C133" s="19">
        <v>39226</v>
      </c>
      <c r="D133" s="20">
        <v>1000</v>
      </c>
      <c r="E133" s="18"/>
      <c r="F133" s="20">
        <v>0</v>
      </c>
      <c r="G133" s="20"/>
      <c r="H133" s="21">
        <v>0</v>
      </c>
    </row>
    <row r="134" spans="1:10" ht="10.5" customHeight="1" x14ac:dyDescent="0.2">
      <c r="A134" s="26"/>
      <c r="B134" s="27" t="s">
        <v>30</v>
      </c>
      <c r="C134" s="27"/>
      <c r="D134" s="28">
        <f>SUBTOTAL(9,D133:D133)</f>
        <v>1000</v>
      </c>
      <c r="E134" s="29"/>
      <c r="F134" s="30">
        <f>F133</f>
        <v>0</v>
      </c>
      <c r="G134" s="28">
        <f>SUBTOTAL(9,G133:G133)</f>
        <v>0</v>
      </c>
      <c r="H134" s="28">
        <f>SUBTOTAL(9,H133:H133)</f>
        <v>0</v>
      </c>
    </row>
    <row r="135" spans="1:10" ht="10.5" customHeight="1" x14ac:dyDescent="0.2">
      <c r="A135" s="17" t="s">
        <v>16</v>
      </c>
      <c r="B135" s="18">
        <v>304</v>
      </c>
      <c r="C135" s="19">
        <v>40781</v>
      </c>
      <c r="D135" s="20">
        <v>1100</v>
      </c>
      <c r="E135" s="18">
        <v>20</v>
      </c>
      <c r="F135" s="20">
        <f>H90</f>
        <v>403.33000000000004</v>
      </c>
      <c r="G135" s="20">
        <v>55</v>
      </c>
      <c r="H135" s="21">
        <f>F135+G135</f>
        <v>458.33000000000004</v>
      </c>
      <c r="I135" s="32">
        <f>D135-H135</f>
        <v>641.66999999999996</v>
      </c>
    </row>
    <row r="136" spans="1:10" ht="10.5" customHeight="1" x14ac:dyDescent="0.2">
      <c r="A136" s="17" t="s">
        <v>16</v>
      </c>
      <c r="B136" s="18">
        <v>304</v>
      </c>
      <c r="C136" s="19">
        <v>42800</v>
      </c>
      <c r="D136" s="20">
        <v>2332</v>
      </c>
      <c r="E136" s="18">
        <v>20</v>
      </c>
      <c r="F136" s="20">
        <f>H91</f>
        <v>233.2</v>
      </c>
      <c r="G136" s="20">
        <v>116.6</v>
      </c>
      <c r="H136" s="21">
        <f>F136+G136</f>
        <v>349.79999999999995</v>
      </c>
      <c r="I136" s="32">
        <f t="shared" ref="I136" si="15">D136-H136</f>
        <v>1982.2</v>
      </c>
      <c r="J136" s="32">
        <f>SUM(I135:I136)</f>
        <v>2623.87</v>
      </c>
    </row>
    <row r="137" spans="1:10" ht="10.5" customHeight="1" x14ac:dyDescent="0.2">
      <c r="A137" s="26"/>
      <c r="B137" s="27" t="s">
        <v>31</v>
      </c>
      <c r="C137" s="27"/>
      <c r="D137" s="28">
        <f>SUM(D135:D136)</f>
        <v>3432</v>
      </c>
      <c r="E137" s="28"/>
      <c r="F137" s="28">
        <f t="shared" ref="F137:H137" si="16">SUM(F135:F136)</f>
        <v>636.53</v>
      </c>
      <c r="G137" s="28">
        <f t="shared" si="16"/>
        <v>171.6</v>
      </c>
      <c r="H137" s="28">
        <f t="shared" si="16"/>
        <v>808.13</v>
      </c>
      <c r="I137" s="32"/>
    </row>
    <row r="138" spans="1:10" ht="10.5" customHeight="1" x14ac:dyDescent="0.2">
      <c r="A138" s="17" t="s">
        <v>18</v>
      </c>
      <c r="B138" s="18">
        <v>307</v>
      </c>
      <c r="C138" s="19">
        <v>40436</v>
      </c>
      <c r="D138" s="20">
        <v>33831</v>
      </c>
      <c r="E138" s="18">
        <v>50</v>
      </c>
      <c r="F138" s="20">
        <f>H93</f>
        <v>5638.5</v>
      </c>
      <c r="G138" s="20">
        <v>676.62</v>
      </c>
      <c r="H138" s="21">
        <f>G138+F138</f>
        <v>6315.12</v>
      </c>
      <c r="I138" s="32">
        <f t="shared" ref="I138:I139" si="17">D138-H138</f>
        <v>27515.88</v>
      </c>
    </row>
    <row r="139" spans="1:10" ht="10.5" customHeight="1" x14ac:dyDescent="0.2">
      <c r="A139" s="17" t="s">
        <v>40</v>
      </c>
      <c r="B139" s="18">
        <v>307</v>
      </c>
      <c r="C139" s="19">
        <v>43045</v>
      </c>
      <c r="D139" s="20">
        <v>13485</v>
      </c>
      <c r="E139" s="18">
        <v>20</v>
      </c>
      <c r="F139" s="20">
        <f>H94</f>
        <v>1348.5</v>
      </c>
      <c r="G139" s="20">
        <f>D139/E139</f>
        <v>674.25</v>
      </c>
      <c r="H139" s="21">
        <f>G139+F139</f>
        <v>2022.75</v>
      </c>
      <c r="I139" s="32">
        <f t="shared" si="17"/>
        <v>11462.25</v>
      </c>
      <c r="J139" s="32">
        <f>SUM(I138:I139)</f>
        <v>38978.130000000005</v>
      </c>
    </row>
    <row r="140" spans="1:10" ht="10.5" customHeight="1" x14ac:dyDescent="0.2">
      <c r="A140" s="26"/>
      <c r="B140" s="27" t="s">
        <v>38</v>
      </c>
      <c r="C140" s="27"/>
      <c r="D140" s="28">
        <f>SUM(D138:D139)</f>
        <v>47316</v>
      </c>
      <c r="E140" s="28"/>
      <c r="F140" s="28">
        <f t="shared" ref="F140:H140" si="18">SUM(F138:F139)</f>
        <v>6987</v>
      </c>
      <c r="G140" s="28">
        <f t="shared" si="18"/>
        <v>1350.87</v>
      </c>
      <c r="H140" s="28">
        <f t="shared" si="18"/>
        <v>8337.869999999999</v>
      </c>
      <c r="I140" s="32"/>
    </row>
    <row r="141" spans="1:10" ht="10.5" customHeight="1" x14ac:dyDescent="0.2">
      <c r="A141" s="17" t="s">
        <v>14</v>
      </c>
      <c r="B141" s="18">
        <v>330</v>
      </c>
      <c r="C141" s="19">
        <v>39226</v>
      </c>
      <c r="D141" s="20">
        <v>53230.05</v>
      </c>
      <c r="E141" s="18">
        <v>7</v>
      </c>
      <c r="F141" s="20">
        <f t="shared" ref="F141:F147" si="19">H96</f>
        <v>53230.05</v>
      </c>
      <c r="G141" s="20">
        <v>0</v>
      </c>
      <c r="H141" s="21">
        <f t="shared" ref="H141:H147" si="20">F141+G141</f>
        <v>53230.05</v>
      </c>
      <c r="I141" s="32">
        <f t="shared" ref="I141:I147" si="21">D141-H141</f>
        <v>0</v>
      </c>
    </row>
    <row r="142" spans="1:10" ht="10.5" customHeight="1" x14ac:dyDescent="0.2">
      <c r="A142" s="17" t="s">
        <v>20</v>
      </c>
      <c r="B142" s="18">
        <v>330</v>
      </c>
      <c r="C142" s="19">
        <v>35431</v>
      </c>
      <c r="D142" s="20">
        <v>350</v>
      </c>
      <c r="E142" s="18">
        <v>20</v>
      </c>
      <c r="F142" s="20">
        <f t="shared" si="19"/>
        <v>350</v>
      </c>
      <c r="G142" s="20">
        <v>-17.5</v>
      </c>
      <c r="H142" s="21">
        <f t="shared" si="20"/>
        <v>332.5</v>
      </c>
      <c r="I142" s="32">
        <f t="shared" si="21"/>
        <v>17.5</v>
      </c>
    </row>
    <row r="143" spans="1:10" ht="10.5" customHeight="1" x14ac:dyDescent="0.2">
      <c r="A143" s="17" t="s">
        <v>21</v>
      </c>
      <c r="B143" s="18">
        <v>330</v>
      </c>
      <c r="C143" s="19">
        <v>34700</v>
      </c>
      <c r="D143" s="20">
        <v>5022.5600000000004</v>
      </c>
      <c r="E143" s="18">
        <v>20</v>
      </c>
      <c r="F143" s="20">
        <f t="shared" si="19"/>
        <v>5022.5600000000004</v>
      </c>
      <c r="G143" s="20">
        <v>0</v>
      </c>
      <c r="H143" s="21">
        <f t="shared" si="20"/>
        <v>5022.5600000000004</v>
      </c>
      <c r="I143" s="32">
        <f t="shared" si="21"/>
        <v>0</v>
      </c>
    </row>
    <row r="144" spans="1:10" ht="10.5" customHeight="1" x14ac:dyDescent="0.2">
      <c r="A144" s="17" t="s">
        <v>22</v>
      </c>
      <c r="B144" s="18">
        <v>330</v>
      </c>
      <c r="C144" s="19">
        <v>35431</v>
      </c>
      <c r="D144" s="20">
        <v>661.75</v>
      </c>
      <c r="E144" s="18">
        <v>20</v>
      </c>
      <c r="F144" s="20">
        <f t="shared" si="19"/>
        <v>661.75</v>
      </c>
      <c r="G144" s="20">
        <v>-33.04</v>
      </c>
      <c r="H144" s="21">
        <f t="shared" si="20"/>
        <v>628.71</v>
      </c>
      <c r="I144" s="32">
        <f t="shared" si="21"/>
        <v>33.039999999999964</v>
      </c>
    </row>
    <row r="145" spans="1:10" ht="10.5" customHeight="1" x14ac:dyDescent="0.2">
      <c r="A145" s="17" t="s">
        <v>23</v>
      </c>
      <c r="B145" s="18">
        <v>330</v>
      </c>
      <c r="C145" s="19">
        <v>35796</v>
      </c>
      <c r="D145" s="20">
        <v>1180.5</v>
      </c>
      <c r="E145" s="18">
        <v>20</v>
      </c>
      <c r="F145" s="20">
        <f t="shared" si="19"/>
        <v>1180.5</v>
      </c>
      <c r="G145" s="20">
        <v>-0.1</v>
      </c>
      <c r="H145" s="21">
        <f t="shared" si="20"/>
        <v>1180.4000000000001</v>
      </c>
      <c r="I145" s="32">
        <f t="shared" si="21"/>
        <v>9.9999999999909051E-2</v>
      </c>
    </row>
    <row r="146" spans="1:10" ht="10.5" customHeight="1" x14ac:dyDescent="0.2">
      <c r="A146" s="17" t="s">
        <v>23</v>
      </c>
      <c r="B146" s="18">
        <v>330</v>
      </c>
      <c r="C146" s="19">
        <v>37987</v>
      </c>
      <c r="D146" s="20">
        <v>1485</v>
      </c>
      <c r="E146" s="18">
        <v>20</v>
      </c>
      <c r="F146" s="20">
        <f t="shared" si="19"/>
        <v>1113.75</v>
      </c>
      <c r="G146" s="20">
        <v>74.25</v>
      </c>
      <c r="H146" s="21">
        <f t="shared" si="20"/>
        <v>1188</v>
      </c>
      <c r="I146" s="32">
        <f t="shared" si="21"/>
        <v>297</v>
      </c>
    </row>
    <row r="147" spans="1:10" ht="10.5" customHeight="1" x14ac:dyDescent="0.2">
      <c r="A147" s="17" t="s">
        <v>18</v>
      </c>
      <c r="B147" s="18">
        <v>330</v>
      </c>
      <c r="C147" s="19">
        <v>40436</v>
      </c>
      <c r="D147" s="20">
        <v>23238.14</v>
      </c>
      <c r="E147" s="18">
        <v>50</v>
      </c>
      <c r="F147" s="20">
        <f t="shared" si="19"/>
        <v>3873</v>
      </c>
      <c r="G147" s="20">
        <v>464.76</v>
      </c>
      <c r="H147" s="21">
        <f t="shared" si="20"/>
        <v>4337.76</v>
      </c>
      <c r="I147" s="32">
        <f t="shared" si="21"/>
        <v>18900.379999999997</v>
      </c>
      <c r="J147" s="32">
        <f>SUM(I141:I147)</f>
        <v>19248.019999999997</v>
      </c>
    </row>
    <row r="148" spans="1:10" ht="10.5" customHeight="1" x14ac:dyDescent="0.2">
      <c r="A148" s="26"/>
      <c r="B148" s="27" t="s">
        <v>32</v>
      </c>
      <c r="C148" s="27"/>
      <c r="D148" s="28">
        <f>SUM(D141:D147)</f>
        <v>85168</v>
      </c>
      <c r="E148" s="28"/>
      <c r="F148" s="28">
        <f t="shared" ref="F148:H148" si="22">SUM(F141:F147)</f>
        <v>65431.61</v>
      </c>
      <c r="G148" s="28">
        <f t="shared" si="22"/>
        <v>488.37</v>
      </c>
      <c r="H148" s="28">
        <f t="shared" si="22"/>
        <v>65919.98</v>
      </c>
      <c r="I148" s="32"/>
    </row>
    <row r="149" spans="1:10" ht="10.5" customHeight="1" x14ac:dyDescent="0.2">
      <c r="A149" s="17" t="s">
        <v>7</v>
      </c>
      <c r="B149" s="18">
        <v>331</v>
      </c>
      <c r="C149" s="19">
        <v>35431</v>
      </c>
      <c r="D149" s="20">
        <v>178817.5</v>
      </c>
      <c r="E149" s="18">
        <v>50</v>
      </c>
      <c r="F149" s="20">
        <f>H104</f>
        <v>150206.70000000001</v>
      </c>
      <c r="G149" s="20">
        <v>3576.35</v>
      </c>
      <c r="H149" s="21">
        <f>F149+G149</f>
        <v>153783.05000000002</v>
      </c>
      <c r="I149" s="32">
        <f t="shared" ref="I149:I151" si="23">D149-H149</f>
        <v>25034.449999999983</v>
      </c>
    </row>
    <row r="150" spans="1:10" ht="10.5" customHeight="1" x14ac:dyDescent="0.2">
      <c r="A150" s="17" t="s">
        <v>13</v>
      </c>
      <c r="B150" s="18">
        <v>331</v>
      </c>
      <c r="C150" s="19">
        <v>35431</v>
      </c>
      <c r="D150" s="20">
        <v>82.74</v>
      </c>
      <c r="E150" s="18">
        <v>20</v>
      </c>
      <c r="F150" s="20">
        <f>H105</f>
        <v>82.74</v>
      </c>
      <c r="G150" s="20">
        <v>0</v>
      </c>
      <c r="H150" s="21">
        <f>F150+G150</f>
        <v>82.74</v>
      </c>
      <c r="I150" s="32">
        <f t="shared" si="23"/>
        <v>0</v>
      </c>
    </row>
    <row r="151" spans="1:10" ht="10.5" customHeight="1" x14ac:dyDescent="0.2">
      <c r="A151" s="17" t="s">
        <v>18</v>
      </c>
      <c r="B151" s="18">
        <v>331</v>
      </c>
      <c r="C151" s="19">
        <v>40436</v>
      </c>
      <c r="D151" s="20">
        <v>100895.76</v>
      </c>
      <c r="E151" s="18">
        <v>20</v>
      </c>
      <c r="F151" s="20">
        <f>H106</f>
        <v>16816</v>
      </c>
      <c r="G151" s="20">
        <v>2017.92</v>
      </c>
      <c r="H151" s="21">
        <f>F151+G151</f>
        <v>18833.919999999998</v>
      </c>
      <c r="I151" s="32">
        <f t="shared" si="23"/>
        <v>82061.84</v>
      </c>
      <c r="J151" s="32">
        <f>SUM(I149:I151)</f>
        <v>107096.28999999998</v>
      </c>
    </row>
    <row r="152" spans="1:10" ht="10.5" customHeight="1" x14ac:dyDescent="0.2">
      <c r="A152" s="22"/>
      <c r="B152" s="23" t="s">
        <v>33</v>
      </c>
      <c r="C152" s="23"/>
      <c r="D152" s="24">
        <f>SUM(D149:D151)</f>
        <v>279796</v>
      </c>
      <c r="E152" s="25"/>
      <c r="F152" s="24">
        <f>SUM(F149:F151)</f>
        <v>167105.44</v>
      </c>
      <c r="G152" s="24">
        <f t="shared" ref="G152:H152" si="24">SUM(G149:G151)</f>
        <v>5594.27</v>
      </c>
      <c r="H152" s="24">
        <f t="shared" si="24"/>
        <v>172699.71000000002</v>
      </c>
      <c r="I152" s="32"/>
    </row>
    <row r="153" spans="1:10" ht="10.5" customHeight="1" x14ac:dyDescent="0.2">
      <c r="A153" s="17" t="s">
        <v>24</v>
      </c>
      <c r="B153" s="18">
        <v>333</v>
      </c>
      <c r="C153" s="19">
        <v>36892</v>
      </c>
      <c r="D153" s="20">
        <v>3160.38</v>
      </c>
      <c r="E153" s="18">
        <v>20</v>
      </c>
      <c r="F153" s="20">
        <f>H108</f>
        <v>2844.36</v>
      </c>
      <c r="G153" s="20">
        <v>158.02000000000001</v>
      </c>
      <c r="H153" s="21">
        <f>F153+G153</f>
        <v>3002.38</v>
      </c>
      <c r="I153" s="32">
        <f t="shared" ref="I153:I157" si="25">D153-H153</f>
        <v>158</v>
      </c>
    </row>
    <row r="154" spans="1:10" ht="10.5" customHeight="1" x14ac:dyDescent="0.2">
      <c r="A154" s="17" t="s">
        <v>25</v>
      </c>
      <c r="B154" s="18">
        <v>333</v>
      </c>
      <c r="C154" s="19">
        <v>32342</v>
      </c>
      <c r="D154" s="20">
        <v>797.5</v>
      </c>
      <c r="E154" s="18">
        <v>20</v>
      </c>
      <c r="F154" s="20">
        <f>H109</f>
        <v>797.5</v>
      </c>
      <c r="G154" s="20">
        <v>0</v>
      </c>
      <c r="H154" s="21">
        <f>F154+G154</f>
        <v>797.5</v>
      </c>
      <c r="I154" s="32">
        <f t="shared" si="25"/>
        <v>0</v>
      </c>
    </row>
    <row r="155" spans="1:10" ht="10.5" customHeight="1" x14ac:dyDescent="0.2">
      <c r="A155" s="17" t="s">
        <v>26</v>
      </c>
      <c r="B155" s="18">
        <v>333</v>
      </c>
      <c r="C155" s="19">
        <v>34700</v>
      </c>
      <c r="D155" s="20">
        <v>505.34</v>
      </c>
      <c r="E155" s="18">
        <v>7</v>
      </c>
      <c r="F155" s="20">
        <f>H110</f>
        <v>505.34</v>
      </c>
      <c r="G155" s="20">
        <v>0</v>
      </c>
      <c r="H155" s="21">
        <f>F155+G155</f>
        <v>505.34</v>
      </c>
      <c r="I155" s="32">
        <f t="shared" si="25"/>
        <v>0</v>
      </c>
    </row>
    <row r="156" spans="1:10" ht="10.5" customHeight="1" x14ac:dyDescent="0.2">
      <c r="A156" s="17" t="s">
        <v>25</v>
      </c>
      <c r="B156" s="18">
        <v>333</v>
      </c>
      <c r="C156" s="19">
        <v>35431</v>
      </c>
      <c r="D156" s="20">
        <v>359</v>
      </c>
      <c r="E156" s="18">
        <v>7</v>
      </c>
      <c r="F156" s="20">
        <f>H111</f>
        <v>359</v>
      </c>
      <c r="G156" s="20">
        <v>0</v>
      </c>
      <c r="H156" s="21">
        <f>F156+G156</f>
        <v>359</v>
      </c>
      <c r="I156" s="32">
        <f t="shared" si="25"/>
        <v>0</v>
      </c>
    </row>
    <row r="157" spans="1:10" ht="10.5" customHeight="1" x14ac:dyDescent="0.2">
      <c r="A157" s="17" t="s">
        <v>18</v>
      </c>
      <c r="B157" s="18">
        <v>333</v>
      </c>
      <c r="C157" s="19">
        <v>40436</v>
      </c>
      <c r="D157" s="20">
        <v>196.78</v>
      </c>
      <c r="E157" s="18">
        <v>50</v>
      </c>
      <c r="F157" s="20">
        <f>H112</f>
        <v>32.830000000000005</v>
      </c>
      <c r="G157" s="20">
        <v>3.94</v>
      </c>
      <c r="H157" s="21">
        <f>F157+G157</f>
        <v>36.770000000000003</v>
      </c>
      <c r="I157" s="32">
        <f t="shared" si="25"/>
        <v>160.01</v>
      </c>
      <c r="J157" s="32">
        <f>SUM(I153:I157)</f>
        <v>318.01</v>
      </c>
    </row>
    <row r="158" spans="1:10" ht="10.5" customHeight="1" x14ac:dyDescent="0.2">
      <c r="A158" s="22"/>
      <c r="B158" s="23" t="s">
        <v>34</v>
      </c>
      <c r="C158" s="23"/>
      <c r="D158" s="24">
        <f>SUBTOTAL(9,D153:D157)</f>
        <v>5019</v>
      </c>
      <c r="E158" s="25"/>
      <c r="F158" s="24">
        <f>SUM(F153:F157)</f>
        <v>4539.03</v>
      </c>
      <c r="G158" s="24">
        <f t="shared" ref="G158:H158" si="26">SUM(G153:G157)</f>
        <v>161.96</v>
      </c>
      <c r="H158" s="24">
        <f t="shared" si="26"/>
        <v>4700.9900000000007</v>
      </c>
      <c r="I158" s="32"/>
    </row>
    <row r="159" spans="1:10" ht="10.5" customHeight="1" x14ac:dyDescent="0.2">
      <c r="A159" s="17" t="s">
        <v>12</v>
      </c>
      <c r="B159" s="18">
        <v>334</v>
      </c>
      <c r="C159" s="19">
        <v>39316</v>
      </c>
      <c r="D159" s="20">
        <v>13730</v>
      </c>
      <c r="E159" s="18">
        <v>7</v>
      </c>
      <c r="F159" s="20">
        <f>H114</f>
        <v>13730</v>
      </c>
      <c r="G159" s="20">
        <v>0</v>
      </c>
      <c r="H159" s="21">
        <f>F159+G159</f>
        <v>13730</v>
      </c>
      <c r="I159" s="32">
        <f t="shared" ref="I159:I163" si="27">D159-H159</f>
        <v>0</v>
      </c>
    </row>
    <row r="160" spans="1:10" ht="10.5" customHeight="1" x14ac:dyDescent="0.2">
      <c r="A160" s="17" t="s">
        <v>17</v>
      </c>
      <c r="B160" s="18">
        <v>334</v>
      </c>
      <c r="C160" s="19">
        <v>36892</v>
      </c>
      <c r="D160" s="20">
        <v>11893.74</v>
      </c>
      <c r="E160" s="18">
        <v>5</v>
      </c>
      <c r="F160" s="20">
        <f>H115</f>
        <v>11893.74</v>
      </c>
      <c r="G160" s="20">
        <v>0</v>
      </c>
      <c r="H160" s="21">
        <f>F160+G160</f>
        <v>11893.74</v>
      </c>
      <c r="I160" s="32">
        <f t="shared" si="27"/>
        <v>0</v>
      </c>
    </row>
    <row r="161" spans="1:10" ht="10.5" customHeight="1" x14ac:dyDescent="0.2">
      <c r="A161" s="17" t="s">
        <v>19</v>
      </c>
      <c r="B161" s="18">
        <v>334</v>
      </c>
      <c r="C161" s="19">
        <v>32174</v>
      </c>
      <c r="D161" s="20">
        <v>11709.4</v>
      </c>
      <c r="E161" s="18">
        <v>20</v>
      </c>
      <c r="F161" s="20">
        <f>H116</f>
        <v>11709.4</v>
      </c>
      <c r="G161" s="20">
        <v>0</v>
      </c>
      <c r="H161" s="21">
        <f>F161+G161</f>
        <v>11709.4</v>
      </c>
      <c r="I161" s="32">
        <f t="shared" si="27"/>
        <v>0</v>
      </c>
    </row>
    <row r="162" spans="1:10" ht="10.5" customHeight="1" x14ac:dyDescent="0.2">
      <c r="A162" s="17">
        <v>8</v>
      </c>
      <c r="B162" s="18">
        <v>334</v>
      </c>
      <c r="C162" s="19">
        <v>32509</v>
      </c>
      <c r="D162" s="20">
        <v>600</v>
      </c>
      <c r="E162" s="18">
        <v>5</v>
      </c>
      <c r="F162" s="20">
        <f>H117</f>
        <v>600</v>
      </c>
      <c r="G162" s="20">
        <v>0</v>
      </c>
      <c r="H162" s="21">
        <f>F162+G162</f>
        <v>600</v>
      </c>
      <c r="I162" s="32">
        <f t="shared" si="27"/>
        <v>0</v>
      </c>
    </row>
    <row r="163" spans="1:10" ht="10.5" customHeight="1" x14ac:dyDescent="0.2">
      <c r="A163" s="17" t="s">
        <v>18</v>
      </c>
      <c r="B163" s="18">
        <v>334</v>
      </c>
      <c r="C163" s="19">
        <v>40436</v>
      </c>
      <c r="D163" s="20">
        <v>61</v>
      </c>
      <c r="E163" s="18">
        <v>50</v>
      </c>
      <c r="F163" s="20">
        <f>H118</f>
        <v>10.17</v>
      </c>
      <c r="G163" s="20">
        <v>1.22</v>
      </c>
      <c r="H163" s="21">
        <f>F163+G163</f>
        <v>11.39</v>
      </c>
      <c r="I163" s="32">
        <f t="shared" si="27"/>
        <v>49.61</v>
      </c>
      <c r="J163" s="32">
        <f>SUM(I159:I163)</f>
        <v>49.61</v>
      </c>
    </row>
    <row r="164" spans="1:10" ht="10.5" customHeight="1" x14ac:dyDescent="0.2">
      <c r="A164" s="22"/>
      <c r="B164" s="23" t="s">
        <v>35</v>
      </c>
      <c r="C164" s="23"/>
      <c r="D164" s="24">
        <f>SUBTOTAL(9,D159:D163)</f>
        <v>37994.14</v>
      </c>
      <c r="E164" s="24"/>
      <c r="F164" s="24">
        <f t="shared" ref="F164:H164" si="28">SUBTOTAL(9,F159:F163)</f>
        <v>37943.31</v>
      </c>
      <c r="G164" s="24">
        <f t="shared" si="28"/>
        <v>1.22</v>
      </c>
      <c r="H164" s="24">
        <f t="shared" si="28"/>
        <v>37944.53</v>
      </c>
      <c r="I164" s="32"/>
    </row>
    <row r="165" spans="1:10" ht="10.5" customHeight="1" x14ac:dyDescent="0.2">
      <c r="A165" s="17" t="s">
        <v>18</v>
      </c>
      <c r="B165" s="18">
        <v>339</v>
      </c>
      <c r="C165" s="19">
        <v>40436</v>
      </c>
      <c r="D165" s="20">
        <v>1762</v>
      </c>
      <c r="E165" s="18">
        <v>50</v>
      </c>
      <c r="F165" s="20">
        <f>H120</f>
        <v>293.67</v>
      </c>
      <c r="G165" s="20">
        <v>35.24</v>
      </c>
      <c r="H165" s="21">
        <f>F165+G165</f>
        <v>328.91</v>
      </c>
      <c r="I165" s="32">
        <f t="shared" ref="I165" si="29">D165-H165</f>
        <v>1433.09</v>
      </c>
    </row>
    <row r="166" spans="1:10" ht="10.5" customHeight="1" x14ac:dyDescent="0.2">
      <c r="A166" s="22"/>
      <c r="B166" s="23" t="s">
        <v>39</v>
      </c>
      <c r="C166" s="23"/>
      <c r="D166" s="24">
        <f>SUBTOTAL(9,D165:D165)</f>
        <v>1762</v>
      </c>
      <c r="E166" s="24"/>
      <c r="F166" s="24">
        <f t="shared" ref="F166:H166" si="30">SUBTOTAL(9,F165:F165)</f>
        <v>293.67</v>
      </c>
      <c r="G166" s="24">
        <f t="shared" si="30"/>
        <v>35.24</v>
      </c>
      <c r="H166" s="24">
        <f t="shared" si="30"/>
        <v>328.91</v>
      </c>
      <c r="I166" s="32"/>
    </row>
    <row r="167" spans="1:10" ht="10.5" customHeight="1" x14ac:dyDescent="0.2">
      <c r="A167" s="17" t="s">
        <v>27</v>
      </c>
      <c r="B167" s="18">
        <v>340</v>
      </c>
      <c r="C167" s="19">
        <v>35431</v>
      </c>
      <c r="D167" s="20">
        <v>937.1</v>
      </c>
      <c r="E167" s="18">
        <v>7</v>
      </c>
      <c r="F167" s="20">
        <f>H122</f>
        <v>937.1</v>
      </c>
      <c r="G167" s="20">
        <v>0</v>
      </c>
      <c r="H167" s="21">
        <f>F167+G167</f>
        <v>937.1</v>
      </c>
      <c r="I167" s="32">
        <f t="shared" ref="I167:I169" si="31">D167-H167</f>
        <v>0</v>
      </c>
    </row>
    <row r="168" spans="1:10" ht="10.5" customHeight="1" x14ac:dyDescent="0.2">
      <c r="A168" s="17" t="s">
        <v>28</v>
      </c>
      <c r="B168" s="18">
        <v>340</v>
      </c>
      <c r="C168" s="19">
        <v>36892</v>
      </c>
      <c r="D168" s="20">
        <v>299.89999999999998</v>
      </c>
      <c r="E168" s="18">
        <v>7</v>
      </c>
      <c r="F168" s="20">
        <f>H123</f>
        <v>299.89999999999998</v>
      </c>
      <c r="G168" s="20">
        <v>0</v>
      </c>
      <c r="H168" s="21">
        <f>F168+G168</f>
        <v>299.89999999999998</v>
      </c>
      <c r="I168" s="32">
        <f t="shared" si="31"/>
        <v>0</v>
      </c>
    </row>
    <row r="169" spans="1:10" ht="10.5" customHeight="1" x14ac:dyDescent="0.2">
      <c r="A169" s="17" t="s">
        <v>29</v>
      </c>
      <c r="B169" s="18">
        <v>340</v>
      </c>
      <c r="C169" s="19">
        <v>40798</v>
      </c>
      <c r="D169" s="20">
        <v>275</v>
      </c>
      <c r="E169" s="18">
        <v>5</v>
      </c>
      <c r="F169" s="20">
        <f>H124</f>
        <v>275</v>
      </c>
      <c r="G169" s="20">
        <v>0</v>
      </c>
      <c r="H169" s="21">
        <f>F169+G169</f>
        <v>275</v>
      </c>
      <c r="I169" s="32">
        <f t="shared" si="31"/>
        <v>0</v>
      </c>
    </row>
    <row r="170" spans="1:10" ht="10.5" customHeight="1" x14ac:dyDescent="0.2">
      <c r="A170" s="22"/>
      <c r="B170" s="23" t="s">
        <v>36</v>
      </c>
      <c r="C170" s="23"/>
      <c r="D170" s="24">
        <f>SUBTOTAL(9,D167:D169)</f>
        <v>1512</v>
      </c>
      <c r="E170" s="24"/>
      <c r="F170" s="24">
        <f t="shared" ref="F170:H170" si="32">SUBTOTAL(9,F167:F169)</f>
        <v>1512</v>
      </c>
      <c r="G170" s="24">
        <f t="shared" si="32"/>
        <v>0</v>
      </c>
      <c r="H170" s="24">
        <f t="shared" si="32"/>
        <v>1512</v>
      </c>
      <c r="I170" s="32"/>
    </row>
    <row r="171" spans="1:10" ht="10.5" customHeight="1" x14ac:dyDescent="0.2">
      <c r="A171" s="17"/>
      <c r="B171" s="18"/>
      <c r="C171" s="18"/>
      <c r="D171" s="20"/>
      <c r="E171" s="20"/>
      <c r="F171" s="20"/>
      <c r="G171" s="20"/>
      <c r="H171" s="20"/>
    </row>
    <row r="172" spans="1:10" ht="10.5" customHeight="1" x14ac:dyDescent="0.2">
      <c r="A172" s="17"/>
      <c r="B172" s="18" t="s">
        <v>37</v>
      </c>
      <c r="C172" s="18"/>
      <c r="D172" s="20">
        <f t="shared" ref="D172:G172" si="33">D170+D166+D164+D158+D152+D148+D140+D137+D134</f>
        <v>462999.14</v>
      </c>
      <c r="E172" s="20">
        <f t="shared" si="33"/>
        <v>0</v>
      </c>
      <c r="F172" s="20">
        <f t="shared" si="33"/>
        <v>284448.59000000003</v>
      </c>
      <c r="G172" s="20">
        <f t="shared" si="33"/>
        <v>7803.5300000000007</v>
      </c>
      <c r="H172" s="20">
        <f>H170+H166+H164+H158+H152+H148+H140+H137+H134</f>
        <v>292252.12</v>
      </c>
    </row>
    <row r="173" spans="1:10" ht="10.5" customHeight="1" x14ac:dyDescent="0.2">
      <c r="H173" s="32">
        <f>F172+G172</f>
        <v>292252.12000000005</v>
      </c>
    </row>
    <row r="177" spans="1:10" x14ac:dyDescent="0.2">
      <c r="A177" s="15">
        <v>2020</v>
      </c>
    </row>
    <row r="178" spans="1:10" ht="38.25" x14ac:dyDescent="0.2">
      <c r="A178" s="14" t="s">
        <v>0</v>
      </c>
      <c r="B178" s="4" t="s">
        <v>1</v>
      </c>
      <c r="C178" s="4" t="s">
        <v>3</v>
      </c>
      <c r="D178" s="4" t="s">
        <v>4</v>
      </c>
      <c r="E178" s="4" t="s">
        <v>41</v>
      </c>
      <c r="F178" s="4" t="s">
        <v>9</v>
      </c>
      <c r="G178" s="4" t="s">
        <v>10</v>
      </c>
      <c r="H178" s="5" t="s">
        <v>11</v>
      </c>
    </row>
    <row r="179" spans="1:10" ht="10.5" customHeight="1" x14ac:dyDescent="0.2">
      <c r="A179" s="17" t="s">
        <v>15</v>
      </c>
      <c r="B179" s="18">
        <v>301</v>
      </c>
      <c r="C179" s="19">
        <v>39226</v>
      </c>
      <c r="D179" s="20">
        <v>1000</v>
      </c>
      <c r="E179" s="18"/>
      <c r="F179" s="20">
        <v>0</v>
      </c>
      <c r="G179" s="20"/>
      <c r="H179" s="21">
        <f>'FIXED ASSET RECORD'!$H185+'FIXED ASSET RECORD'!$J185</f>
        <v>0</v>
      </c>
    </row>
    <row r="180" spans="1:10" ht="10.5" customHeight="1" x14ac:dyDescent="0.2">
      <c r="A180" s="26"/>
      <c r="B180" s="27" t="s">
        <v>30</v>
      </c>
      <c r="C180" s="27"/>
      <c r="D180" s="28">
        <f>SUBTOTAL(9,D179:D179)</f>
        <v>1000</v>
      </c>
      <c r="E180" s="29"/>
      <c r="F180" s="30">
        <f>F179</f>
        <v>0</v>
      </c>
      <c r="G180" s="28">
        <f>SUBTOTAL(9,G179:G179)</f>
        <v>0</v>
      </c>
      <c r="H180" s="28">
        <f>SUBTOTAL(9,H179:H179)</f>
        <v>0</v>
      </c>
    </row>
    <row r="181" spans="1:10" ht="10.5" customHeight="1" x14ac:dyDescent="0.2">
      <c r="A181" s="17" t="s">
        <v>16</v>
      </c>
      <c r="B181" s="18">
        <v>304</v>
      </c>
      <c r="C181" s="19">
        <v>40781</v>
      </c>
      <c r="D181" s="20">
        <v>1100</v>
      </c>
      <c r="E181" s="18">
        <v>20</v>
      </c>
      <c r="F181" s="20">
        <f>H135</f>
        <v>458.33000000000004</v>
      </c>
      <c r="G181" s="20">
        <v>55</v>
      </c>
      <c r="H181" s="21">
        <f>F181+G181</f>
        <v>513.33000000000004</v>
      </c>
      <c r="I181" s="32">
        <f>D181-H181</f>
        <v>586.66999999999996</v>
      </c>
    </row>
    <row r="182" spans="1:10" ht="10.5" customHeight="1" x14ac:dyDescent="0.2">
      <c r="A182" s="17" t="s">
        <v>16</v>
      </c>
      <c r="B182" s="18">
        <v>304</v>
      </c>
      <c r="C182" s="19">
        <v>42800</v>
      </c>
      <c r="D182" s="20">
        <v>2332</v>
      </c>
      <c r="E182" s="18">
        <v>20</v>
      </c>
      <c r="F182" s="20">
        <f>H136</f>
        <v>349.79999999999995</v>
      </c>
      <c r="G182" s="20">
        <v>116.6</v>
      </c>
      <c r="H182" s="21">
        <f>F182+G182</f>
        <v>466.4</v>
      </c>
      <c r="I182" s="32">
        <f t="shared" ref="I182" si="34">D182-H182</f>
        <v>1865.6</v>
      </c>
      <c r="J182" s="32">
        <f>SUM(I181:I182)</f>
        <v>2452.27</v>
      </c>
    </row>
    <row r="183" spans="1:10" ht="10.5" customHeight="1" x14ac:dyDescent="0.2">
      <c r="A183" s="26"/>
      <c r="B183" s="27" t="s">
        <v>31</v>
      </c>
      <c r="C183" s="27"/>
      <c r="D183" s="28">
        <f>SUM(D181:D182)</f>
        <v>3432</v>
      </c>
      <c r="E183" s="28"/>
      <c r="F183" s="28">
        <f t="shared" ref="F183:H183" si="35">SUM(F181:F182)</f>
        <v>808.13</v>
      </c>
      <c r="G183" s="28">
        <f t="shared" si="35"/>
        <v>171.6</v>
      </c>
      <c r="H183" s="28">
        <f t="shared" si="35"/>
        <v>979.73</v>
      </c>
      <c r="I183" s="32"/>
    </row>
    <row r="184" spans="1:10" ht="10.5" customHeight="1" x14ac:dyDescent="0.2">
      <c r="A184" s="17" t="s">
        <v>18</v>
      </c>
      <c r="B184" s="18">
        <v>307</v>
      </c>
      <c r="C184" s="19">
        <v>40436</v>
      </c>
      <c r="D184" s="20">
        <v>33831</v>
      </c>
      <c r="E184" s="18">
        <v>50</v>
      </c>
      <c r="F184" s="20">
        <f>H138</f>
        <v>6315.12</v>
      </c>
      <c r="G184" s="20">
        <v>676.62</v>
      </c>
      <c r="H184" s="21">
        <f>G184+F184</f>
        <v>6991.74</v>
      </c>
      <c r="I184" s="32">
        <f t="shared" ref="I184:I185" si="36">D184-H184</f>
        <v>26839.260000000002</v>
      </c>
    </row>
    <row r="185" spans="1:10" ht="10.5" customHeight="1" x14ac:dyDescent="0.2">
      <c r="A185" s="17" t="s">
        <v>40</v>
      </c>
      <c r="B185" s="18">
        <v>307</v>
      </c>
      <c r="C185" s="19">
        <v>43045</v>
      </c>
      <c r="D185" s="20">
        <v>13485</v>
      </c>
      <c r="E185" s="18">
        <v>20</v>
      </c>
      <c r="F185" s="20">
        <f>H139</f>
        <v>2022.75</v>
      </c>
      <c r="G185" s="20">
        <f>D185/E185</f>
        <v>674.25</v>
      </c>
      <c r="H185" s="21">
        <f>G185+F185</f>
        <v>2697</v>
      </c>
      <c r="I185" s="32">
        <f t="shared" si="36"/>
        <v>10788</v>
      </c>
      <c r="J185" s="32">
        <f>SUM(I184:I185)</f>
        <v>37627.26</v>
      </c>
    </row>
    <row r="186" spans="1:10" ht="10.5" customHeight="1" x14ac:dyDescent="0.2">
      <c r="A186" s="26"/>
      <c r="B186" s="27" t="s">
        <v>38</v>
      </c>
      <c r="C186" s="27"/>
      <c r="D186" s="28">
        <f>SUM(D184:D185)</f>
        <v>47316</v>
      </c>
      <c r="E186" s="28"/>
      <c r="F186" s="28">
        <f t="shared" ref="F186:H186" si="37">SUM(F184:F185)</f>
        <v>8337.869999999999</v>
      </c>
      <c r="G186" s="28">
        <f t="shared" si="37"/>
        <v>1350.87</v>
      </c>
      <c r="H186" s="28">
        <f t="shared" si="37"/>
        <v>9688.74</v>
      </c>
      <c r="I186" s="32"/>
    </row>
    <row r="187" spans="1:10" ht="10.5" customHeight="1" x14ac:dyDescent="0.2">
      <c r="A187" s="17" t="s">
        <v>14</v>
      </c>
      <c r="B187" s="18">
        <v>330</v>
      </c>
      <c r="C187" s="19">
        <v>39226</v>
      </c>
      <c r="D187" s="20">
        <v>53230.05</v>
      </c>
      <c r="E187" s="18">
        <v>7</v>
      </c>
      <c r="F187" s="20">
        <f>H141</f>
        <v>53230.05</v>
      </c>
      <c r="G187" s="20">
        <v>0</v>
      </c>
      <c r="H187" s="21">
        <f t="shared" ref="H187:H193" si="38">F187+G187</f>
        <v>53230.05</v>
      </c>
      <c r="I187" s="32">
        <f t="shared" ref="I187:I193" si="39">D187-H187</f>
        <v>0</v>
      </c>
    </row>
    <row r="188" spans="1:10" ht="10.5" customHeight="1" x14ac:dyDescent="0.2">
      <c r="A188" s="17" t="s">
        <v>20</v>
      </c>
      <c r="B188" s="18">
        <v>330</v>
      </c>
      <c r="C188" s="19">
        <v>35431</v>
      </c>
      <c r="D188" s="20">
        <v>350</v>
      </c>
      <c r="E188" s="18">
        <v>20</v>
      </c>
      <c r="F188" s="20">
        <f t="shared" ref="F188:F193" si="40">H142</f>
        <v>332.5</v>
      </c>
      <c r="G188" s="20">
        <v>-17.5</v>
      </c>
      <c r="H188" s="21">
        <f t="shared" si="38"/>
        <v>315</v>
      </c>
      <c r="I188" s="32">
        <f t="shared" si="39"/>
        <v>35</v>
      </c>
    </row>
    <row r="189" spans="1:10" ht="10.5" customHeight="1" x14ac:dyDescent="0.2">
      <c r="A189" s="17" t="s">
        <v>21</v>
      </c>
      <c r="B189" s="18">
        <v>330</v>
      </c>
      <c r="C189" s="19">
        <v>34700</v>
      </c>
      <c r="D189" s="20">
        <v>5022.5600000000004</v>
      </c>
      <c r="E189" s="18">
        <v>20</v>
      </c>
      <c r="F189" s="20">
        <f t="shared" si="40"/>
        <v>5022.5600000000004</v>
      </c>
      <c r="G189" s="20">
        <v>0</v>
      </c>
      <c r="H189" s="21">
        <f t="shared" si="38"/>
        <v>5022.5600000000004</v>
      </c>
      <c r="I189" s="32">
        <f t="shared" si="39"/>
        <v>0</v>
      </c>
    </row>
    <row r="190" spans="1:10" ht="10.5" customHeight="1" x14ac:dyDescent="0.2">
      <c r="A190" s="17" t="s">
        <v>22</v>
      </c>
      <c r="B190" s="18">
        <v>330</v>
      </c>
      <c r="C190" s="19">
        <v>35431</v>
      </c>
      <c r="D190" s="20">
        <v>661.75</v>
      </c>
      <c r="E190" s="18">
        <v>20</v>
      </c>
      <c r="F190" s="20">
        <f t="shared" si="40"/>
        <v>628.71</v>
      </c>
      <c r="G190" s="20">
        <v>-33.04</v>
      </c>
      <c r="H190" s="21">
        <f t="shared" si="38"/>
        <v>595.67000000000007</v>
      </c>
      <c r="I190" s="32">
        <f t="shared" si="39"/>
        <v>66.079999999999927</v>
      </c>
    </row>
    <row r="191" spans="1:10" ht="10.5" customHeight="1" x14ac:dyDescent="0.2">
      <c r="A191" s="17" t="s">
        <v>23</v>
      </c>
      <c r="B191" s="18">
        <v>330</v>
      </c>
      <c r="C191" s="19">
        <v>35796</v>
      </c>
      <c r="D191" s="20">
        <v>1180.5</v>
      </c>
      <c r="E191" s="18">
        <v>20</v>
      </c>
      <c r="F191" s="20">
        <f t="shared" si="40"/>
        <v>1180.4000000000001</v>
      </c>
      <c r="G191" s="20">
        <v>-0.1</v>
      </c>
      <c r="H191" s="21">
        <f t="shared" si="38"/>
        <v>1180.3000000000002</v>
      </c>
      <c r="I191" s="32">
        <f t="shared" si="39"/>
        <v>0.1999999999998181</v>
      </c>
    </row>
    <row r="192" spans="1:10" ht="10.5" customHeight="1" x14ac:dyDescent="0.2">
      <c r="A192" s="17" t="s">
        <v>23</v>
      </c>
      <c r="B192" s="18">
        <v>330</v>
      </c>
      <c r="C192" s="19">
        <v>37987</v>
      </c>
      <c r="D192" s="20">
        <v>1485</v>
      </c>
      <c r="E192" s="18">
        <v>20</v>
      </c>
      <c r="F192" s="20">
        <f t="shared" si="40"/>
        <v>1188</v>
      </c>
      <c r="G192" s="20">
        <v>74.25</v>
      </c>
      <c r="H192" s="21">
        <f t="shared" si="38"/>
        <v>1262.25</v>
      </c>
      <c r="I192" s="32">
        <f t="shared" si="39"/>
        <v>222.75</v>
      </c>
    </row>
    <row r="193" spans="1:10" ht="10.5" customHeight="1" x14ac:dyDescent="0.2">
      <c r="A193" s="17" t="s">
        <v>18</v>
      </c>
      <c r="B193" s="18">
        <v>330</v>
      </c>
      <c r="C193" s="19">
        <v>40436</v>
      </c>
      <c r="D193" s="20">
        <v>23238.14</v>
      </c>
      <c r="E193" s="18">
        <v>50</v>
      </c>
      <c r="F193" s="20">
        <f t="shared" si="40"/>
        <v>4337.76</v>
      </c>
      <c r="G193" s="20">
        <v>464.76</v>
      </c>
      <c r="H193" s="21">
        <f t="shared" si="38"/>
        <v>4802.5200000000004</v>
      </c>
      <c r="I193" s="32">
        <f t="shared" si="39"/>
        <v>18435.62</v>
      </c>
      <c r="J193" s="32">
        <f>SUM(I187:I193)</f>
        <v>18759.649999999998</v>
      </c>
    </row>
    <row r="194" spans="1:10" ht="10.5" customHeight="1" x14ac:dyDescent="0.2">
      <c r="A194" s="26"/>
      <c r="B194" s="27" t="s">
        <v>32</v>
      </c>
      <c r="C194" s="27"/>
      <c r="D194" s="28">
        <f>SUM(D187:D193)</f>
        <v>85168</v>
      </c>
      <c r="E194" s="28"/>
      <c r="F194" s="28">
        <f t="shared" ref="F194:H194" si="41">SUM(F187:F193)</f>
        <v>65919.98</v>
      </c>
      <c r="G194" s="28">
        <f t="shared" si="41"/>
        <v>488.37</v>
      </c>
      <c r="H194" s="28">
        <f t="shared" si="41"/>
        <v>66408.350000000006</v>
      </c>
      <c r="I194" s="32"/>
    </row>
    <row r="195" spans="1:10" ht="10.5" customHeight="1" x14ac:dyDescent="0.2">
      <c r="A195" s="17" t="s">
        <v>7</v>
      </c>
      <c r="B195" s="18">
        <v>331</v>
      </c>
      <c r="C195" s="19">
        <v>35431</v>
      </c>
      <c r="D195" s="20">
        <v>178817.5</v>
      </c>
      <c r="E195" s="18">
        <v>50</v>
      </c>
      <c r="F195" s="20">
        <f>H149</f>
        <v>153783.05000000002</v>
      </c>
      <c r="G195" s="20">
        <v>3576.35</v>
      </c>
      <c r="H195" s="21">
        <f>F195+G195</f>
        <v>157359.40000000002</v>
      </c>
      <c r="I195" s="32">
        <f t="shared" ref="I195:I197" si="42">D195-H195</f>
        <v>21458.099999999977</v>
      </c>
    </row>
    <row r="196" spans="1:10" ht="10.5" customHeight="1" x14ac:dyDescent="0.2">
      <c r="A196" s="17" t="s">
        <v>13</v>
      </c>
      <c r="B196" s="18">
        <v>331</v>
      </c>
      <c r="C196" s="19">
        <v>35431</v>
      </c>
      <c r="D196" s="20">
        <v>82.74</v>
      </c>
      <c r="E196" s="18">
        <v>20</v>
      </c>
      <c r="F196" s="20">
        <f t="shared" ref="F196:F197" si="43">H150</f>
        <v>82.74</v>
      </c>
      <c r="G196" s="20">
        <v>0</v>
      </c>
      <c r="H196" s="21">
        <f>F196+G196</f>
        <v>82.74</v>
      </c>
      <c r="I196" s="32">
        <f t="shared" si="42"/>
        <v>0</v>
      </c>
    </row>
    <row r="197" spans="1:10" ht="10.5" customHeight="1" x14ac:dyDescent="0.2">
      <c r="A197" s="17" t="s">
        <v>18</v>
      </c>
      <c r="B197" s="18">
        <v>331</v>
      </c>
      <c r="C197" s="19">
        <v>40436</v>
      </c>
      <c r="D197" s="20">
        <v>100895.76</v>
      </c>
      <c r="E197" s="18">
        <v>20</v>
      </c>
      <c r="F197" s="20">
        <f t="shared" si="43"/>
        <v>18833.919999999998</v>
      </c>
      <c r="G197" s="20">
        <v>2017.92</v>
      </c>
      <c r="H197" s="21">
        <f>F197+G197</f>
        <v>20851.839999999997</v>
      </c>
      <c r="I197" s="32">
        <f t="shared" si="42"/>
        <v>80043.92</v>
      </c>
      <c r="J197" s="32">
        <f>SUM(I195:I197)</f>
        <v>101502.01999999997</v>
      </c>
    </row>
    <row r="198" spans="1:10" ht="10.5" customHeight="1" x14ac:dyDescent="0.2">
      <c r="A198" s="22"/>
      <c r="B198" s="23" t="s">
        <v>33</v>
      </c>
      <c r="C198" s="23"/>
      <c r="D198" s="24">
        <f>SUM(D195:D197)</f>
        <v>279796</v>
      </c>
      <c r="E198" s="25"/>
      <c r="F198" s="24">
        <f>SUM(F195:F197)</f>
        <v>172699.71000000002</v>
      </c>
      <c r="G198" s="24">
        <f t="shared" ref="G198:H198" si="44">SUM(G195:G197)</f>
        <v>5594.27</v>
      </c>
      <c r="H198" s="24">
        <f t="shared" si="44"/>
        <v>178293.98</v>
      </c>
      <c r="I198" s="32"/>
    </row>
    <row r="199" spans="1:10" ht="10.5" customHeight="1" x14ac:dyDescent="0.2">
      <c r="A199" s="17" t="s">
        <v>24</v>
      </c>
      <c r="B199" s="18">
        <v>333</v>
      </c>
      <c r="C199" s="19">
        <v>36892</v>
      </c>
      <c r="D199" s="20">
        <v>3160.38</v>
      </c>
      <c r="E199" s="18">
        <v>20</v>
      </c>
      <c r="F199" s="20">
        <f>H153</f>
        <v>3002.38</v>
      </c>
      <c r="G199" s="20">
        <v>158</v>
      </c>
      <c r="H199" s="21">
        <f>F199+G199</f>
        <v>3160.38</v>
      </c>
      <c r="I199" s="32">
        <f t="shared" ref="I199:I203" si="45">D199-H199</f>
        <v>0</v>
      </c>
    </row>
    <row r="200" spans="1:10" ht="10.5" customHeight="1" x14ac:dyDescent="0.2">
      <c r="A200" s="17" t="s">
        <v>25</v>
      </c>
      <c r="B200" s="18">
        <v>333</v>
      </c>
      <c r="C200" s="19">
        <v>32342</v>
      </c>
      <c r="D200" s="20">
        <v>797.5</v>
      </c>
      <c r="E200" s="18">
        <v>20</v>
      </c>
      <c r="F200" s="20">
        <f t="shared" ref="F200:F203" si="46">H154</f>
        <v>797.5</v>
      </c>
      <c r="G200" s="20">
        <v>0</v>
      </c>
      <c r="H200" s="21">
        <f>F200+G200</f>
        <v>797.5</v>
      </c>
      <c r="I200" s="32">
        <f t="shared" si="45"/>
        <v>0</v>
      </c>
    </row>
    <row r="201" spans="1:10" ht="10.5" customHeight="1" x14ac:dyDescent="0.2">
      <c r="A201" s="17" t="s">
        <v>26</v>
      </c>
      <c r="B201" s="18">
        <v>333</v>
      </c>
      <c r="C201" s="19">
        <v>34700</v>
      </c>
      <c r="D201" s="20">
        <v>505.34</v>
      </c>
      <c r="E201" s="18">
        <v>7</v>
      </c>
      <c r="F201" s="20">
        <f t="shared" si="46"/>
        <v>505.34</v>
      </c>
      <c r="G201" s="20">
        <v>0</v>
      </c>
      <c r="H201" s="21">
        <f>F201+G201</f>
        <v>505.34</v>
      </c>
      <c r="I201" s="32">
        <f t="shared" si="45"/>
        <v>0</v>
      </c>
    </row>
    <row r="202" spans="1:10" ht="10.5" customHeight="1" x14ac:dyDescent="0.2">
      <c r="A202" s="17" t="s">
        <v>25</v>
      </c>
      <c r="B202" s="18">
        <v>333</v>
      </c>
      <c r="C202" s="19">
        <v>35431</v>
      </c>
      <c r="D202" s="20">
        <v>359</v>
      </c>
      <c r="E202" s="18">
        <v>7</v>
      </c>
      <c r="F202" s="20">
        <f t="shared" si="46"/>
        <v>359</v>
      </c>
      <c r="G202" s="20">
        <v>0</v>
      </c>
      <c r="H202" s="21">
        <f>F202+G202</f>
        <v>359</v>
      </c>
      <c r="I202" s="32">
        <f t="shared" si="45"/>
        <v>0</v>
      </c>
    </row>
    <row r="203" spans="1:10" ht="10.5" customHeight="1" x14ac:dyDescent="0.2">
      <c r="A203" s="17" t="s">
        <v>18</v>
      </c>
      <c r="B203" s="18">
        <v>333</v>
      </c>
      <c r="C203" s="19">
        <v>40436</v>
      </c>
      <c r="D203" s="20">
        <v>196.78</v>
      </c>
      <c r="E203" s="18">
        <v>50</v>
      </c>
      <c r="F203" s="20">
        <f t="shared" si="46"/>
        <v>36.770000000000003</v>
      </c>
      <c r="G203" s="20">
        <v>3.94</v>
      </c>
      <c r="H203" s="21">
        <f>F203+G203</f>
        <v>40.71</v>
      </c>
      <c r="I203" s="32">
        <f t="shared" si="45"/>
        <v>156.07</v>
      </c>
      <c r="J203" s="32">
        <f>SUM(I199:I203)</f>
        <v>156.07</v>
      </c>
    </row>
    <row r="204" spans="1:10" ht="10.5" customHeight="1" x14ac:dyDescent="0.2">
      <c r="A204" s="22"/>
      <c r="B204" s="23" t="s">
        <v>34</v>
      </c>
      <c r="C204" s="23"/>
      <c r="D204" s="24">
        <f>SUBTOTAL(9,D199:D203)</f>
        <v>5019</v>
      </c>
      <c r="E204" s="25"/>
      <c r="F204" s="24">
        <f>SUM(F199:F203)</f>
        <v>4700.9900000000007</v>
      </c>
      <c r="G204" s="24">
        <f t="shared" ref="G204:H204" si="47">SUM(G199:G203)</f>
        <v>161.94</v>
      </c>
      <c r="H204" s="24">
        <f t="shared" si="47"/>
        <v>4862.93</v>
      </c>
      <c r="I204" s="32"/>
    </row>
    <row r="205" spans="1:10" ht="10.5" customHeight="1" x14ac:dyDescent="0.2">
      <c r="A205" s="17" t="s">
        <v>12</v>
      </c>
      <c r="B205" s="18">
        <v>334</v>
      </c>
      <c r="C205" s="19">
        <v>39316</v>
      </c>
      <c r="D205" s="20">
        <v>13730</v>
      </c>
      <c r="E205" s="18">
        <v>7</v>
      </c>
      <c r="F205" s="20">
        <f>H159</f>
        <v>13730</v>
      </c>
      <c r="G205" s="20">
        <v>0</v>
      </c>
      <c r="H205" s="21">
        <f>F205+G205</f>
        <v>13730</v>
      </c>
      <c r="I205" s="32">
        <f t="shared" ref="I205:I209" si="48">D205-H205</f>
        <v>0</v>
      </c>
    </row>
    <row r="206" spans="1:10" ht="10.5" customHeight="1" x14ac:dyDescent="0.2">
      <c r="A206" s="17" t="s">
        <v>17</v>
      </c>
      <c r="B206" s="18">
        <v>334</v>
      </c>
      <c r="C206" s="19">
        <v>36892</v>
      </c>
      <c r="D206" s="20">
        <v>11893.74</v>
      </c>
      <c r="E206" s="18">
        <v>5</v>
      </c>
      <c r="F206" s="20">
        <f t="shared" ref="F206:F209" si="49">H160</f>
        <v>11893.74</v>
      </c>
      <c r="G206" s="20">
        <v>0</v>
      </c>
      <c r="H206" s="21">
        <f>F206+G206</f>
        <v>11893.74</v>
      </c>
      <c r="I206" s="32">
        <f t="shared" si="48"/>
        <v>0</v>
      </c>
    </row>
    <row r="207" spans="1:10" ht="10.5" customHeight="1" x14ac:dyDescent="0.2">
      <c r="A207" s="17" t="s">
        <v>19</v>
      </c>
      <c r="B207" s="18">
        <v>334</v>
      </c>
      <c r="C207" s="19">
        <v>32174</v>
      </c>
      <c r="D207" s="20">
        <v>11709.4</v>
      </c>
      <c r="E207" s="18">
        <v>20</v>
      </c>
      <c r="F207" s="20">
        <f t="shared" si="49"/>
        <v>11709.4</v>
      </c>
      <c r="G207" s="20">
        <v>0</v>
      </c>
      <c r="H207" s="21">
        <f>F207+G207</f>
        <v>11709.4</v>
      </c>
      <c r="I207" s="32">
        <f t="shared" si="48"/>
        <v>0</v>
      </c>
    </row>
    <row r="208" spans="1:10" ht="10.5" customHeight="1" x14ac:dyDescent="0.2">
      <c r="A208" s="17">
        <v>8</v>
      </c>
      <c r="B208" s="18">
        <v>334</v>
      </c>
      <c r="C208" s="19">
        <v>32509</v>
      </c>
      <c r="D208" s="20">
        <v>600</v>
      </c>
      <c r="E208" s="18">
        <v>5</v>
      </c>
      <c r="F208" s="20">
        <f t="shared" si="49"/>
        <v>600</v>
      </c>
      <c r="G208" s="20">
        <v>0</v>
      </c>
      <c r="H208" s="21">
        <f>F208+G208</f>
        <v>600</v>
      </c>
      <c r="I208" s="32">
        <f t="shared" si="48"/>
        <v>0</v>
      </c>
    </row>
    <row r="209" spans="1:10" ht="10.5" customHeight="1" x14ac:dyDescent="0.2">
      <c r="A209" s="17" t="s">
        <v>18</v>
      </c>
      <c r="B209" s="18">
        <v>334</v>
      </c>
      <c r="C209" s="19">
        <v>40436</v>
      </c>
      <c r="D209" s="20">
        <v>61</v>
      </c>
      <c r="E209" s="18">
        <v>50</v>
      </c>
      <c r="F209" s="20">
        <f t="shared" si="49"/>
        <v>11.39</v>
      </c>
      <c r="G209" s="20">
        <v>1.22</v>
      </c>
      <c r="H209" s="21">
        <f>F209+G209</f>
        <v>12.610000000000001</v>
      </c>
      <c r="I209" s="32">
        <f t="shared" si="48"/>
        <v>48.39</v>
      </c>
      <c r="J209" s="32">
        <f>SUM(I205:I209)</f>
        <v>48.39</v>
      </c>
    </row>
    <row r="210" spans="1:10" ht="10.5" customHeight="1" x14ac:dyDescent="0.2">
      <c r="A210" s="22"/>
      <c r="B210" s="23" t="s">
        <v>35</v>
      </c>
      <c r="C210" s="23"/>
      <c r="D210" s="24">
        <f>SUBTOTAL(9,D205:D209)</f>
        <v>37994.14</v>
      </c>
      <c r="E210" s="24"/>
      <c r="F210" s="24">
        <f t="shared" ref="F210:H210" si="50">SUBTOTAL(9,F205:F209)</f>
        <v>37944.53</v>
      </c>
      <c r="G210" s="24">
        <f t="shared" si="50"/>
        <v>1.22</v>
      </c>
      <c r="H210" s="24">
        <f t="shared" si="50"/>
        <v>37945.75</v>
      </c>
      <c r="I210" s="32"/>
    </row>
    <row r="211" spans="1:10" ht="10.5" customHeight="1" x14ac:dyDescent="0.2">
      <c r="A211" s="17" t="s">
        <v>18</v>
      </c>
      <c r="B211" s="18">
        <v>339</v>
      </c>
      <c r="C211" s="19">
        <v>40436</v>
      </c>
      <c r="D211" s="20">
        <v>1762</v>
      </c>
      <c r="E211" s="18">
        <v>50</v>
      </c>
      <c r="F211" s="20">
        <f>H165</f>
        <v>328.91</v>
      </c>
      <c r="G211" s="20">
        <v>35.24</v>
      </c>
      <c r="H211" s="21">
        <f>F211+G211</f>
        <v>364.15000000000003</v>
      </c>
      <c r="I211" s="32">
        <f t="shared" ref="I211" si="51">D211-H211</f>
        <v>1397.85</v>
      </c>
    </row>
    <row r="212" spans="1:10" ht="10.5" customHeight="1" x14ac:dyDescent="0.2">
      <c r="A212" s="22"/>
      <c r="B212" s="23" t="s">
        <v>39</v>
      </c>
      <c r="C212" s="23"/>
      <c r="D212" s="24">
        <f>SUBTOTAL(9,D211:D211)</f>
        <v>1762</v>
      </c>
      <c r="E212" s="24"/>
      <c r="F212" s="24">
        <f t="shared" ref="F212:H212" si="52">SUBTOTAL(9,F211:F211)</f>
        <v>328.91</v>
      </c>
      <c r="G212" s="24">
        <f t="shared" si="52"/>
        <v>35.24</v>
      </c>
      <c r="H212" s="24">
        <f t="shared" si="52"/>
        <v>364.15000000000003</v>
      </c>
      <c r="I212" s="32"/>
    </row>
    <row r="213" spans="1:10" ht="10.5" customHeight="1" x14ac:dyDescent="0.2">
      <c r="A213" s="17" t="s">
        <v>27</v>
      </c>
      <c r="B213" s="18">
        <v>340</v>
      </c>
      <c r="C213" s="19">
        <v>35431</v>
      </c>
      <c r="D213" s="20">
        <v>937.1</v>
      </c>
      <c r="E213" s="18">
        <v>7</v>
      </c>
      <c r="F213" s="20">
        <f>H167</f>
        <v>937.1</v>
      </c>
      <c r="G213" s="20">
        <v>0</v>
      </c>
      <c r="H213" s="21">
        <f>F213+G213</f>
        <v>937.1</v>
      </c>
      <c r="I213" s="32">
        <f t="shared" ref="I213:I215" si="53">D213-H213</f>
        <v>0</v>
      </c>
    </row>
    <row r="214" spans="1:10" ht="10.5" customHeight="1" x14ac:dyDescent="0.2">
      <c r="A214" s="17" t="s">
        <v>28</v>
      </c>
      <c r="B214" s="18">
        <v>340</v>
      </c>
      <c r="C214" s="19">
        <v>36892</v>
      </c>
      <c r="D214" s="20">
        <v>299.89999999999998</v>
      </c>
      <c r="E214" s="18">
        <v>7</v>
      </c>
      <c r="F214" s="20">
        <f t="shared" ref="F214:F215" si="54">H168</f>
        <v>299.89999999999998</v>
      </c>
      <c r="G214" s="20">
        <v>0</v>
      </c>
      <c r="H214" s="21">
        <f>F214+G214</f>
        <v>299.89999999999998</v>
      </c>
      <c r="I214" s="32">
        <f t="shared" si="53"/>
        <v>0</v>
      </c>
    </row>
    <row r="215" spans="1:10" ht="10.5" customHeight="1" x14ac:dyDescent="0.2">
      <c r="A215" s="17" t="s">
        <v>29</v>
      </c>
      <c r="B215" s="18">
        <v>340</v>
      </c>
      <c r="C215" s="19">
        <v>40798</v>
      </c>
      <c r="D215" s="20">
        <v>275</v>
      </c>
      <c r="E215" s="18">
        <v>5</v>
      </c>
      <c r="F215" s="20">
        <f t="shared" si="54"/>
        <v>275</v>
      </c>
      <c r="G215" s="20">
        <v>0</v>
      </c>
      <c r="H215" s="21">
        <f>F215+G215</f>
        <v>275</v>
      </c>
      <c r="I215" s="32">
        <f t="shared" si="53"/>
        <v>0</v>
      </c>
    </row>
    <row r="216" spans="1:10" ht="10.5" customHeight="1" x14ac:dyDescent="0.2">
      <c r="A216" s="22"/>
      <c r="B216" s="23" t="s">
        <v>36</v>
      </c>
      <c r="C216" s="23"/>
      <c r="D216" s="24">
        <f>SUBTOTAL(9,D213:D215)</f>
        <v>1512</v>
      </c>
      <c r="E216" s="24"/>
      <c r="F216" s="24">
        <f t="shared" ref="F216:H216" si="55">SUBTOTAL(9,F213:F215)</f>
        <v>1512</v>
      </c>
      <c r="G216" s="24">
        <f t="shared" si="55"/>
        <v>0</v>
      </c>
      <c r="H216" s="24">
        <f t="shared" si="55"/>
        <v>1512</v>
      </c>
      <c r="I216" s="32"/>
    </row>
    <row r="217" spans="1:10" ht="10.5" customHeight="1" x14ac:dyDescent="0.2">
      <c r="A217" s="17"/>
      <c r="B217" s="18"/>
      <c r="C217" s="18"/>
      <c r="D217" s="20"/>
      <c r="E217" s="20"/>
      <c r="F217" s="20"/>
      <c r="G217" s="20"/>
      <c r="H217" s="20"/>
    </row>
    <row r="218" spans="1:10" ht="10.5" customHeight="1" x14ac:dyDescent="0.2">
      <c r="A218" s="17"/>
      <c r="B218" s="18" t="s">
        <v>37</v>
      </c>
      <c r="C218" s="18"/>
      <c r="D218" s="20">
        <f t="shared" ref="D218:G218" si="56">D216+D212+D210+D204+D198+D194+D186+D183+D180</f>
        <v>462999.14</v>
      </c>
      <c r="E218" s="20">
        <f t="shared" si="56"/>
        <v>0</v>
      </c>
      <c r="F218" s="20">
        <f t="shared" si="56"/>
        <v>292252.12</v>
      </c>
      <c r="G218" s="20">
        <f t="shared" si="56"/>
        <v>7803.51</v>
      </c>
      <c r="H218" s="20">
        <f>H216+H212+H210+H204+H198+H194+H186+H183+H180</f>
        <v>300055.63</v>
      </c>
    </row>
    <row r="219" spans="1:10" x14ac:dyDescent="0.2">
      <c r="H219" s="32">
        <f>F218+G218</f>
        <v>300055.63</v>
      </c>
    </row>
    <row r="220" spans="1:10" x14ac:dyDescent="0.2">
      <c r="A220" s="15">
        <v>2021</v>
      </c>
    </row>
    <row r="221" spans="1:10" ht="32.25" customHeight="1" x14ac:dyDescent="0.2">
      <c r="A221" s="14" t="s">
        <v>0</v>
      </c>
      <c r="B221" s="4" t="s">
        <v>1</v>
      </c>
      <c r="C221" s="4" t="s">
        <v>3</v>
      </c>
      <c r="D221" s="4" t="s">
        <v>4</v>
      </c>
      <c r="E221" s="4" t="s">
        <v>41</v>
      </c>
      <c r="F221" s="4" t="s">
        <v>9</v>
      </c>
      <c r="G221" s="4" t="s">
        <v>10</v>
      </c>
      <c r="H221" s="5" t="s">
        <v>11</v>
      </c>
    </row>
    <row r="222" spans="1:10" ht="10.5" customHeight="1" x14ac:dyDescent="0.2">
      <c r="A222" s="17" t="s">
        <v>15</v>
      </c>
      <c r="B222" s="18">
        <v>301</v>
      </c>
      <c r="C222" s="19">
        <v>39226</v>
      </c>
      <c r="D222" s="20">
        <v>1000</v>
      </c>
      <c r="E222" s="18"/>
      <c r="F222" s="20">
        <v>0</v>
      </c>
      <c r="G222" s="20"/>
      <c r="H222" s="21">
        <f>'FIXED ASSET RECORD'!$H232+'FIXED ASSET RECORD'!$J232</f>
        <v>0</v>
      </c>
    </row>
    <row r="223" spans="1:10" ht="10.5" customHeight="1" x14ac:dyDescent="0.2">
      <c r="A223" s="26"/>
      <c r="B223" s="27" t="s">
        <v>30</v>
      </c>
      <c r="C223" s="27"/>
      <c r="D223" s="28">
        <f>SUBTOTAL(9,D222:D222)</f>
        <v>1000</v>
      </c>
      <c r="E223" s="29"/>
      <c r="F223" s="30">
        <f>F222</f>
        <v>0</v>
      </c>
      <c r="G223" s="28">
        <f>SUBTOTAL(9,G222:G222)</f>
        <v>0</v>
      </c>
      <c r="H223" s="28">
        <f>SUBTOTAL(9,H222:H222)</f>
        <v>0</v>
      </c>
    </row>
    <row r="224" spans="1:10" ht="10.5" customHeight="1" x14ac:dyDescent="0.2">
      <c r="A224" s="17" t="s">
        <v>16</v>
      </c>
      <c r="B224" s="18">
        <v>304</v>
      </c>
      <c r="C224" s="19">
        <v>40781</v>
      </c>
      <c r="D224" s="20">
        <v>1100</v>
      </c>
      <c r="E224" s="18">
        <v>20</v>
      </c>
      <c r="F224" s="20">
        <f t="shared" ref="F224:F230" si="57">H181</f>
        <v>513.33000000000004</v>
      </c>
      <c r="G224" s="20">
        <v>55</v>
      </c>
      <c r="H224" s="21">
        <f>F224+G224</f>
        <v>568.33000000000004</v>
      </c>
      <c r="I224" s="32">
        <f>D224-H224</f>
        <v>531.66999999999996</v>
      </c>
    </row>
    <row r="225" spans="1:10" ht="10.5" customHeight="1" x14ac:dyDescent="0.2">
      <c r="A225" s="17" t="s">
        <v>16</v>
      </c>
      <c r="B225" s="18">
        <v>304</v>
      </c>
      <c r="C225" s="19">
        <v>42800</v>
      </c>
      <c r="D225" s="20">
        <v>2332</v>
      </c>
      <c r="E225" s="18">
        <v>20</v>
      </c>
      <c r="F225" s="20">
        <f t="shared" si="57"/>
        <v>466.4</v>
      </c>
      <c r="G225" s="20">
        <v>116.6</v>
      </c>
      <c r="H225" s="21">
        <f>F225+G225</f>
        <v>583</v>
      </c>
      <c r="I225" s="32">
        <f t="shared" ref="I225" si="58">D225-H225</f>
        <v>1749</v>
      </c>
      <c r="J225" s="32">
        <f>SUM(I224:I225)</f>
        <v>2280.67</v>
      </c>
    </row>
    <row r="226" spans="1:10" ht="10.5" customHeight="1" x14ac:dyDescent="0.2">
      <c r="A226" s="26"/>
      <c r="B226" s="27" t="s">
        <v>31</v>
      </c>
      <c r="C226" s="27"/>
      <c r="D226" s="28">
        <f>SUM(D224:D225)</f>
        <v>3432</v>
      </c>
      <c r="E226" s="28"/>
      <c r="F226" s="24">
        <f t="shared" si="57"/>
        <v>979.73</v>
      </c>
      <c r="G226" s="28">
        <f t="shared" ref="G226:H226" si="59">SUM(G224:G225)</f>
        <v>171.6</v>
      </c>
      <c r="H226" s="28">
        <f t="shared" si="59"/>
        <v>1151.33</v>
      </c>
      <c r="I226" s="32"/>
    </row>
    <row r="227" spans="1:10" ht="10.5" customHeight="1" x14ac:dyDescent="0.2">
      <c r="A227" s="17" t="s">
        <v>18</v>
      </c>
      <c r="B227" s="18">
        <v>307</v>
      </c>
      <c r="C227" s="19">
        <v>40436</v>
      </c>
      <c r="D227" s="20">
        <v>33831</v>
      </c>
      <c r="E227" s="18">
        <v>50</v>
      </c>
      <c r="F227" s="20">
        <f t="shared" si="57"/>
        <v>6991.74</v>
      </c>
      <c r="G227" s="20">
        <v>676.62</v>
      </c>
      <c r="H227" s="21">
        <f>G227+F227</f>
        <v>7668.36</v>
      </c>
      <c r="I227" s="32">
        <f t="shared" ref="I227:I228" si="60">D227-H227</f>
        <v>26162.639999999999</v>
      </c>
    </row>
    <row r="228" spans="1:10" ht="10.5" customHeight="1" x14ac:dyDescent="0.2">
      <c r="A228" s="17" t="s">
        <v>40</v>
      </c>
      <c r="B228" s="18">
        <v>307</v>
      </c>
      <c r="C228" s="19">
        <v>43045</v>
      </c>
      <c r="D228" s="20">
        <v>13485</v>
      </c>
      <c r="E228" s="18">
        <v>20</v>
      </c>
      <c r="F228" s="20">
        <f t="shared" si="57"/>
        <v>2697</v>
      </c>
      <c r="G228" s="20">
        <f>D228/E228</f>
        <v>674.25</v>
      </c>
      <c r="H228" s="21">
        <f>G228+F228</f>
        <v>3371.25</v>
      </c>
      <c r="I228" s="32">
        <f t="shared" si="60"/>
        <v>10113.75</v>
      </c>
      <c r="J228" s="32">
        <f>SUM(I227:I228)</f>
        <v>36276.39</v>
      </c>
    </row>
    <row r="229" spans="1:10" ht="10.5" customHeight="1" x14ac:dyDescent="0.2">
      <c r="A229" s="26"/>
      <c r="B229" s="27" t="s">
        <v>38</v>
      </c>
      <c r="C229" s="27"/>
      <c r="D229" s="28">
        <f>SUM(D227:D228)</f>
        <v>47316</v>
      </c>
      <c r="E229" s="28"/>
      <c r="F229" s="24">
        <f t="shared" si="57"/>
        <v>9688.74</v>
      </c>
      <c r="G229" s="28">
        <f t="shared" ref="G229:H229" si="61">SUM(G227:G228)</f>
        <v>1350.87</v>
      </c>
      <c r="H229" s="28">
        <f t="shared" si="61"/>
        <v>11039.61</v>
      </c>
      <c r="I229" s="32"/>
    </row>
    <row r="230" spans="1:10" ht="10.5" customHeight="1" x14ac:dyDescent="0.2">
      <c r="A230" s="17" t="s">
        <v>14</v>
      </c>
      <c r="B230" s="18">
        <v>330</v>
      </c>
      <c r="C230" s="19">
        <v>39226</v>
      </c>
      <c r="D230" s="20">
        <v>53230.05</v>
      </c>
      <c r="E230" s="18">
        <v>7</v>
      </c>
      <c r="F230" s="20">
        <f t="shared" si="57"/>
        <v>53230.05</v>
      </c>
      <c r="G230" s="20">
        <v>0</v>
      </c>
      <c r="H230" s="21">
        <f t="shared" ref="H230:H236" si="62">F230+G230</f>
        <v>53230.05</v>
      </c>
      <c r="I230" s="32">
        <f t="shared" ref="I230:I237" si="63">D230-H230</f>
        <v>0</v>
      </c>
    </row>
    <row r="231" spans="1:10" ht="10.5" customHeight="1" x14ac:dyDescent="0.2">
      <c r="A231" s="17" t="s">
        <v>20</v>
      </c>
      <c r="B231" s="18">
        <v>330</v>
      </c>
      <c r="C231" s="19">
        <v>35431</v>
      </c>
      <c r="D231" s="20">
        <v>350</v>
      </c>
      <c r="E231" s="18">
        <v>20</v>
      </c>
      <c r="F231" s="20">
        <f t="shared" ref="F231:F236" si="64">H188</f>
        <v>315</v>
      </c>
      <c r="G231" s="20">
        <v>35</v>
      </c>
      <c r="H231" s="21">
        <f t="shared" si="62"/>
        <v>350</v>
      </c>
      <c r="I231" s="32">
        <f t="shared" si="63"/>
        <v>0</v>
      </c>
    </row>
    <row r="232" spans="1:10" ht="10.5" customHeight="1" x14ac:dyDescent="0.2">
      <c r="A232" s="17" t="s">
        <v>21</v>
      </c>
      <c r="B232" s="18">
        <v>330</v>
      </c>
      <c r="C232" s="19">
        <v>34700</v>
      </c>
      <c r="D232" s="20">
        <v>5022.5600000000004</v>
      </c>
      <c r="E232" s="18">
        <v>20</v>
      </c>
      <c r="F232" s="20">
        <f t="shared" si="64"/>
        <v>5022.5600000000004</v>
      </c>
      <c r="G232" s="20">
        <v>0</v>
      </c>
      <c r="H232" s="21">
        <f t="shared" si="62"/>
        <v>5022.5600000000004</v>
      </c>
      <c r="I232" s="32">
        <f t="shared" si="63"/>
        <v>0</v>
      </c>
    </row>
    <row r="233" spans="1:10" ht="10.5" customHeight="1" x14ac:dyDescent="0.2">
      <c r="A233" s="17" t="s">
        <v>22</v>
      </c>
      <c r="B233" s="18">
        <v>330</v>
      </c>
      <c r="C233" s="19">
        <v>35431</v>
      </c>
      <c r="D233" s="20">
        <v>661.75</v>
      </c>
      <c r="E233" s="18">
        <v>20</v>
      </c>
      <c r="F233" s="20">
        <f t="shared" si="64"/>
        <v>595.67000000000007</v>
      </c>
      <c r="G233" s="20">
        <v>66.08</v>
      </c>
      <c r="H233" s="21">
        <f t="shared" si="62"/>
        <v>661.75000000000011</v>
      </c>
      <c r="I233" s="32">
        <f t="shared" si="63"/>
        <v>0</v>
      </c>
    </row>
    <row r="234" spans="1:10" ht="10.5" customHeight="1" x14ac:dyDescent="0.2">
      <c r="A234" s="17" t="s">
        <v>23</v>
      </c>
      <c r="B234" s="18">
        <v>330</v>
      </c>
      <c r="C234" s="19">
        <v>35796</v>
      </c>
      <c r="D234" s="20">
        <v>1180.5</v>
      </c>
      <c r="E234" s="18">
        <v>20</v>
      </c>
      <c r="F234" s="20">
        <f t="shared" si="64"/>
        <v>1180.3000000000002</v>
      </c>
      <c r="G234" s="20">
        <v>0.2</v>
      </c>
      <c r="H234" s="21">
        <f t="shared" si="62"/>
        <v>1180.5000000000002</v>
      </c>
      <c r="I234" s="32">
        <f t="shared" si="63"/>
        <v>0</v>
      </c>
    </row>
    <row r="235" spans="1:10" ht="10.5" customHeight="1" x14ac:dyDescent="0.2">
      <c r="A235" s="17" t="s">
        <v>23</v>
      </c>
      <c r="B235" s="18">
        <v>330</v>
      </c>
      <c r="C235" s="19">
        <v>37987</v>
      </c>
      <c r="D235" s="20">
        <v>1485</v>
      </c>
      <c r="E235" s="18">
        <v>20</v>
      </c>
      <c r="F235" s="20">
        <f t="shared" si="64"/>
        <v>1262.25</v>
      </c>
      <c r="G235" s="20">
        <v>74.25</v>
      </c>
      <c r="H235" s="21">
        <f t="shared" si="62"/>
        <v>1336.5</v>
      </c>
      <c r="I235" s="32">
        <f t="shared" si="63"/>
        <v>148.5</v>
      </c>
    </row>
    <row r="236" spans="1:10" ht="10.5" customHeight="1" x14ac:dyDescent="0.2">
      <c r="A236" s="17" t="s">
        <v>18</v>
      </c>
      <c r="B236" s="18">
        <v>330</v>
      </c>
      <c r="C236" s="19">
        <v>40436</v>
      </c>
      <c r="D236" s="20">
        <v>23238.14</v>
      </c>
      <c r="E236" s="18">
        <v>50</v>
      </c>
      <c r="F236" s="20">
        <f t="shared" si="64"/>
        <v>4802.5200000000004</v>
      </c>
      <c r="G236" s="20">
        <v>464.76</v>
      </c>
      <c r="H236" s="21">
        <f t="shared" si="62"/>
        <v>5267.2800000000007</v>
      </c>
      <c r="I236" s="32">
        <f t="shared" si="63"/>
        <v>17970.86</v>
      </c>
      <c r="J236" s="32"/>
    </row>
    <row r="237" spans="1:10" ht="10.5" customHeight="1" x14ac:dyDescent="0.2">
      <c r="A237" s="17" t="s">
        <v>43</v>
      </c>
      <c r="B237" s="18">
        <v>330</v>
      </c>
      <c r="C237" s="19">
        <v>44439</v>
      </c>
      <c r="D237" s="20">
        <v>89469.48</v>
      </c>
      <c r="E237" s="18">
        <v>20</v>
      </c>
      <c r="F237" s="20">
        <v>0</v>
      </c>
      <c r="G237" s="20">
        <v>4473.47</v>
      </c>
      <c r="H237" s="21">
        <v>4473.47</v>
      </c>
      <c r="I237" s="32">
        <f t="shared" si="63"/>
        <v>84996.01</v>
      </c>
      <c r="J237" s="32">
        <f>SUM(I231:I237)</f>
        <v>103115.37</v>
      </c>
    </row>
    <row r="238" spans="1:10" ht="10.5" customHeight="1" x14ac:dyDescent="0.2">
      <c r="A238" s="26"/>
      <c r="B238" s="27" t="s">
        <v>32</v>
      </c>
      <c r="C238" s="27"/>
      <c r="D238" s="28">
        <f>SUM(D230:D237)</f>
        <v>174637.47999999998</v>
      </c>
      <c r="E238" s="28"/>
      <c r="F238" s="28">
        <f t="shared" ref="F238:G238" si="65">SUM(F230:F237)</f>
        <v>66408.350000000006</v>
      </c>
      <c r="G238" s="28">
        <f t="shared" si="65"/>
        <v>5113.76</v>
      </c>
      <c r="H238" s="28">
        <f>SUM(H230:H237)</f>
        <v>71522.11</v>
      </c>
      <c r="I238" s="32"/>
    </row>
    <row r="239" spans="1:10" ht="10.5" customHeight="1" x14ac:dyDescent="0.2">
      <c r="A239" s="17" t="s">
        <v>7</v>
      </c>
      <c r="B239" s="18">
        <v>331</v>
      </c>
      <c r="C239" s="19">
        <v>35431</v>
      </c>
      <c r="D239" s="20">
        <v>178817.5</v>
      </c>
      <c r="E239" s="18">
        <v>50</v>
      </c>
      <c r="F239" s="20">
        <f t="shared" ref="F239:F260" si="66">H195</f>
        <v>157359.40000000002</v>
      </c>
      <c r="G239" s="20">
        <v>3576.35</v>
      </c>
      <c r="H239" s="21">
        <f>F239+G239</f>
        <v>160935.75000000003</v>
      </c>
      <c r="I239" s="32">
        <f t="shared" ref="I239:I241" si="67">D239-H239</f>
        <v>17881.749999999971</v>
      </c>
    </row>
    <row r="240" spans="1:10" ht="10.5" customHeight="1" x14ac:dyDescent="0.2">
      <c r="A240" s="17" t="s">
        <v>13</v>
      </c>
      <c r="B240" s="18">
        <v>331</v>
      </c>
      <c r="C240" s="19">
        <v>35431</v>
      </c>
      <c r="D240" s="20">
        <v>82.74</v>
      </c>
      <c r="E240" s="18">
        <v>20</v>
      </c>
      <c r="F240" s="20">
        <f t="shared" si="66"/>
        <v>82.74</v>
      </c>
      <c r="G240" s="20">
        <v>0</v>
      </c>
      <c r="H240" s="21">
        <f>F240+G240</f>
        <v>82.74</v>
      </c>
      <c r="I240" s="32">
        <f t="shared" si="67"/>
        <v>0</v>
      </c>
    </row>
    <row r="241" spans="1:10" ht="10.5" customHeight="1" x14ac:dyDescent="0.2">
      <c r="A241" s="17" t="s">
        <v>18</v>
      </c>
      <c r="B241" s="18">
        <v>331</v>
      </c>
      <c r="C241" s="19">
        <v>40436</v>
      </c>
      <c r="D241" s="20">
        <v>100895.76</v>
      </c>
      <c r="E241" s="18">
        <v>20</v>
      </c>
      <c r="F241" s="20">
        <f t="shared" si="66"/>
        <v>20851.839999999997</v>
      </c>
      <c r="G241" s="20">
        <v>2017.92</v>
      </c>
      <c r="H241" s="21">
        <f>F241+G241</f>
        <v>22869.759999999995</v>
      </c>
      <c r="I241" s="32">
        <f t="shared" si="67"/>
        <v>78026</v>
      </c>
      <c r="J241" s="32">
        <f>SUM(I239:I241)</f>
        <v>95907.749999999971</v>
      </c>
    </row>
    <row r="242" spans="1:10" ht="10.5" customHeight="1" x14ac:dyDescent="0.2">
      <c r="A242" s="22"/>
      <c r="B242" s="23" t="s">
        <v>33</v>
      </c>
      <c r="C242" s="23"/>
      <c r="D242" s="24">
        <f>SUM(D239:D241)</f>
        <v>279796</v>
      </c>
      <c r="E242" s="25"/>
      <c r="F242" s="24">
        <f t="shared" si="66"/>
        <v>178293.98</v>
      </c>
      <c r="G242" s="24">
        <f t="shared" ref="G242:H242" si="68">SUM(G239:G241)</f>
        <v>5594.27</v>
      </c>
      <c r="H242" s="24">
        <f t="shared" si="68"/>
        <v>183888.25</v>
      </c>
      <c r="I242" s="32"/>
    </row>
    <row r="243" spans="1:10" ht="10.5" customHeight="1" x14ac:dyDescent="0.2">
      <c r="A243" s="17" t="s">
        <v>24</v>
      </c>
      <c r="B243" s="18">
        <v>333</v>
      </c>
      <c r="C243" s="19">
        <v>36892</v>
      </c>
      <c r="D243" s="20">
        <v>3160.38</v>
      </c>
      <c r="E243" s="18">
        <v>20</v>
      </c>
      <c r="F243" s="20">
        <f t="shared" si="66"/>
        <v>3160.38</v>
      </c>
      <c r="G243" s="20">
        <v>0</v>
      </c>
      <c r="H243" s="21">
        <f>F243+G243</f>
        <v>3160.38</v>
      </c>
      <c r="I243" s="32">
        <f t="shared" ref="I243:I247" si="69">D243-H243</f>
        <v>0</v>
      </c>
    </row>
    <row r="244" spans="1:10" ht="10.5" customHeight="1" x14ac:dyDescent="0.2">
      <c r="A244" s="17" t="s">
        <v>25</v>
      </c>
      <c r="B244" s="18">
        <v>333</v>
      </c>
      <c r="C244" s="19">
        <v>32342</v>
      </c>
      <c r="D244" s="20">
        <v>797.5</v>
      </c>
      <c r="E244" s="18">
        <v>20</v>
      </c>
      <c r="F244" s="20">
        <f t="shared" si="66"/>
        <v>797.5</v>
      </c>
      <c r="G244" s="20">
        <v>0</v>
      </c>
      <c r="H244" s="21">
        <f>F244+G244</f>
        <v>797.5</v>
      </c>
      <c r="I244" s="32">
        <f t="shared" si="69"/>
        <v>0</v>
      </c>
    </row>
    <row r="245" spans="1:10" ht="10.5" customHeight="1" x14ac:dyDescent="0.2">
      <c r="A245" s="17" t="s">
        <v>26</v>
      </c>
      <c r="B245" s="18">
        <v>333</v>
      </c>
      <c r="C245" s="19">
        <v>34700</v>
      </c>
      <c r="D245" s="20">
        <v>505.34</v>
      </c>
      <c r="E245" s="18">
        <v>7</v>
      </c>
      <c r="F245" s="20">
        <f t="shared" si="66"/>
        <v>505.34</v>
      </c>
      <c r="G245" s="20">
        <v>0</v>
      </c>
      <c r="H245" s="21">
        <f>F245+G245</f>
        <v>505.34</v>
      </c>
      <c r="I245" s="32">
        <f t="shared" si="69"/>
        <v>0</v>
      </c>
    </row>
    <row r="246" spans="1:10" ht="10.5" customHeight="1" x14ac:dyDescent="0.2">
      <c r="A246" s="17" t="s">
        <v>25</v>
      </c>
      <c r="B246" s="18">
        <v>333</v>
      </c>
      <c r="C246" s="19">
        <v>35431</v>
      </c>
      <c r="D246" s="20">
        <v>359</v>
      </c>
      <c r="E246" s="18">
        <v>7</v>
      </c>
      <c r="F246" s="20">
        <f t="shared" si="66"/>
        <v>359</v>
      </c>
      <c r="G246" s="20">
        <v>0</v>
      </c>
      <c r="H246" s="21">
        <f>F246+G246</f>
        <v>359</v>
      </c>
      <c r="I246" s="32">
        <f t="shared" si="69"/>
        <v>0</v>
      </c>
    </row>
    <row r="247" spans="1:10" ht="10.5" customHeight="1" x14ac:dyDescent="0.2">
      <c r="A247" s="17" t="s">
        <v>18</v>
      </c>
      <c r="B247" s="18">
        <v>333</v>
      </c>
      <c r="C247" s="19">
        <v>40436</v>
      </c>
      <c r="D247" s="20">
        <v>196.78</v>
      </c>
      <c r="E247" s="18">
        <v>50</v>
      </c>
      <c r="F247" s="20">
        <f t="shared" si="66"/>
        <v>40.71</v>
      </c>
      <c r="G247" s="20">
        <v>3.94</v>
      </c>
      <c r="H247" s="21">
        <f>F247+G247</f>
        <v>44.65</v>
      </c>
      <c r="I247" s="32">
        <f t="shared" si="69"/>
        <v>152.13</v>
      </c>
      <c r="J247" s="32">
        <f>SUM(I243:I247)</f>
        <v>152.13</v>
      </c>
    </row>
    <row r="248" spans="1:10" ht="10.5" customHeight="1" x14ac:dyDescent="0.2">
      <c r="A248" s="22"/>
      <c r="B248" s="23" t="s">
        <v>34</v>
      </c>
      <c r="C248" s="23"/>
      <c r="D248" s="24">
        <f>SUBTOTAL(9,D243:D247)</f>
        <v>5019</v>
      </c>
      <c r="E248" s="25"/>
      <c r="F248" s="24">
        <f t="shared" si="66"/>
        <v>4862.93</v>
      </c>
      <c r="G248" s="24">
        <f t="shared" ref="G248:H248" si="70">SUM(G243:G247)</f>
        <v>3.94</v>
      </c>
      <c r="H248" s="24">
        <f t="shared" si="70"/>
        <v>4866.87</v>
      </c>
      <c r="I248" s="32"/>
    </row>
    <row r="249" spans="1:10" ht="10.5" customHeight="1" x14ac:dyDescent="0.2">
      <c r="A249" s="17" t="s">
        <v>12</v>
      </c>
      <c r="B249" s="18">
        <v>334</v>
      </c>
      <c r="C249" s="19">
        <v>39316</v>
      </c>
      <c r="D249" s="20">
        <v>13730</v>
      </c>
      <c r="E249" s="18">
        <v>7</v>
      </c>
      <c r="F249" s="20">
        <f t="shared" si="66"/>
        <v>13730</v>
      </c>
      <c r="G249" s="20">
        <v>0</v>
      </c>
      <c r="H249" s="21">
        <f>F249+G249</f>
        <v>13730</v>
      </c>
      <c r="I249" s="32">
        <f t="shared" ref="I249:I253" si="71">D249-H249</f>
        <v>0</v>
      </c>
    </row>
    <row r="250" spans="1:10" ht="10.5" customHeight="1" x14ac:dyDescent="0.2">
      <c r="A250" s="17" t="s">
        <v>17</v>
      </c>
      <c r="B250" s="18">
        <v>334</v>
      </c>
      <c r="C250" s="19">
        <v>36892</v>
      </c>
      <c r="D250" s="20">
        <v>11893.74</v>
      </c>
      <c r="E250" s="18">
        <v>5</v>
      </c>
      <c r="F250" s="20">
        <f t="shared" si="66"/>
        <v>11893.74</v>
      </c>
      <c r="G250" s="20">
        <v>0</v>
      </c>
      <c r="H250" s="21">
        <f>F250+G250</f>
        <v>11893.74</v>
      </c>
      <c r="I250" s="32">
        <f t="shared" si="71"/>
        <v>0</v>
      </c>
    </row>
    <row r="251" spans="1:10" ht="10.5" customHeight="1" x14ac:dyDescent="0.2">
      <c r="A251" s="17" t="s">
        <v>19</v>
      </c>
      <c r="B251" s="18">
        <v>334</v>
      </c>
      <c r="C251" s="19">
        <v>32174</v>
      </c>
      <c r="D251" s="20">
        <v>11709.4</v>
      </c>
      <c r="E251" s="18">
        <v>20</v>
      </c>
      <c r="F251" s="20">
        <f t="shared" si="66"/>
        <v>11709.4</v>
      </c>
      <c r="G251" s="20">
        <v>0</v>
      </c>
      <c r="H251" s="21">
        <f>F251+G251</f>
        <v>11709.4</v>
      </c>
      <c r="I251" s="32">
        <f t="shared" si="71"/>
        <v>0</v>
      </c>
    </row>
    <row r="252" spans="1:10" ht="10.5" customHeight="1" x14ac:dyDescent="0.2">
      <c r="A252" s="17">
        <v>8</v>
      </c>
      <c r="B252" s="18">
        <v>334</v>
      </c>
      <c r="C252" s="19">
        <v>32509</v>
      </c>
      <c r="D252" s="20">
        <v>600</v>
      </c>
      <c r="E252" s="18">
        <v>5</v>
      </c>
      <c r="F252" s="20">
        <f t="shared" si="66"/>
        <v>600</v>
      </c>
      <c r="G252" s="20">
        <v>0</v>
      </c>
      <c r="H252" s="21">
        <f>F252+G252</f>
        <v>600</v>
      </c>
      <c r="I252" s="32">
        <f t="shared" si="71"/>
        <v>0</v>
      </c>
    </row>
    <row r="253" spans="1:10" ht="10.5" customHeight="1" x14ac:dyDescent="0.2">
      <c r="A253" s="17" t="s">
        <v>18</v>
      </c>
      <c r="B253" s="18">
        <v>334</v>
      </c>
      <c r="C253" s="19">
        <v>40436</v>
      </c>
      <c r="D253" s="20">
        <v>61</v>
      </c>
      <c r="E253" s="18">
        <v>50</v>
      </c>
      <c r="F253" s="20">
        <f t="shared" si="66"/>
        <v>12.610000000000001</v>
      </c>
      <c r="G253" s="20">
        <v>1.22</v>
      </c>
      <c r="H253" s="21">
        <f>F253+G253</f>
        <v>13.830000000000002</v>
      </c>
      <c r="I253" s="32">
        <f t="shared" si="71"/>
        <v>47.17</v>
      </c>
      <c r="J253" s="32">
        <f>SUM(I249:I253)</f>
        <v>47.17</v>
      </c>
    </row>
    <row r="254" spans="1:10" ht="10.5" customHeight="1" x14ac:dyDescent="0.2">
      <c r="A254" s="22"/>
      <c r="B254" s="23" t="s">
        <v>35</v>
      </c>
      <c r="C254" s="23"/>
      <c r="D254" s="24">
        <f>SUBTOTAL(9,D249:D253)</f>
        <v>37994.14</v>
      </c>
      <c r="E254" s="24"/>
      <c r="F254" s="24">
        <f t="shared" si="66"/>
        <v>37945.75</v>
      </c>
      <c r="G254" s="24">
        <f t="shared" ref="G254:H254" si="72">SUBTOTAL(9,G249:G253)</f>
        <v>1.22</v>
      </c>
      <c r="H254" s="24">
        <f t="shared" si="72"/>
        <v>37946.97</v>
      </c>
      <c r="I254" s="32"/>
    </row>
    <row r="255" spans="1:10" ht="10.5" customHeight="1" x14ac:dyDescent="0.2">
      <c r="A255" s="17" t="s">
        <v>18</v>
      </c>
      <c r="B255" s="18">
        <v>339</v>
      </c>
      <c r="C255" s="19">
        <v>40436</v>
      </c>
      <c r="D255" s="20">
        <v>1762</v>
      </c>
      <c r="E255" s="18">
        <v>50</v>
      </c>
      <c r="F255" s="20">
        <f t="shared" si="66"/>
        <v>364.15000000000003</v>
      </c>
      <c r="G255" s="20">
        <v>35.24</v>
      </c>
      <c r="H255" s="21">
        <f>F255+G255</f>
        <v>399.39000000000004</v>
      </c>
      <c r="I255" s="32">
        <f t="shared" ref="I255" si="73">D255-H255</f>
        <v>1362.61</v>
      </c>
    </row>
    <row r="256" spans="1:10" ht="10.5" customHeight="1" x14ac:dyDescent="0.2">
      <c r="A256" s="22"/>
      <c r="B256" s="23" t="s">
        <v>39</v>
      </c>
      <c r="C256" s="23"/>
      <c r="D256" s="24">
        <f>SUBTOTAL(9,D255:D255)</f>
        <v>1762</v>
      </c>
      <c r="E256" s="24"/>
      <c r="F256" s="24">
        <f t="shared" si="66"/>
        <v>364.15000000000003</v>
      </c>
      <c r="G256" s="24">
        <f t="shared" ref="G256:H256" si="74">SUBTOTAL(9,G255:G255)</f>
        <v>35.24</v>
      </c>
      <c r="H256" s="24">
        <f t="shared" si="74"/>
        <v>399.39000000000004</v>
      </c>
      <c r="I256" s="32"/>
    </row>
    <row r="257" spans="1:10" ht="10.5" customHeight="1" x14ac:dyDescent="0.2">
      <c r="A257" s="17" t="s">
        <v>27</v>
      </c>
      <c r="B257" s="18">
        <v>340</v>
      </c>
      <c r="C257" s="19">
        <v>35431</v>
      </c>
      <c r="D257" s="20">
        <v>937.1</v>
      </c>
      <c r="E257" s="18">
        <v>7</v>
      </c>
      <c r="F257" s="20">
        <f t="shared" si="66"/>
        <v>937.1</v>
      </c>
      <c r="G257" s="20">
        <v>0</v>
      </c>
      <c r="H257" s="21">
        <f>F257+G257</f>
        <v>937.1</v>
      </c>
      <c r="I257" s="32">
        <f t="shared" ref="I257:I259" si="75">D257-H257</f>
        <v>0</v>
      </c>
    </row>
    <row r="258" spans="1:10" ht="10.5" customHeight="1" x14ac:dyDescent="0.2">
      <c r="A258" s="17" t="s">
        <v>28</v>
      </c>
      <c r="B258" s="18">
        <v>340</v>
      </c>
      <c r="C258" s="19">
        <v>36892</v>
      </c>
      <c r="D258" s="20">
        <v>299.89999999999998</v>
      </c>
      <c r="E258" s="18">
        <v>7</v>
      </c>
      <c r="F258" s="20">
        <f t="shared" si="66"/>
        <v>299.89999999999998</v>
      </c>
      <c r="G258" s="20">
        <v>0</v>
      </c>
      <c r="H258" s="21">
        <f>F258+G258</f>
        <v>299.89999999999998</v>
      </c>
      <c r="I258" s="32">
        <f t="shared" si="75"/>
        <v>0</v>
      </c>
    </row>
    <row r="259" spans="1:10" ht="10.5" customHeight="1" x14ac:dyDescent="0.2">
      <c r="A259" s="17" t="s">
        <v>29</v>
      </c>
      <c r="B259" s="18">
        <v>340</v>
      </c>
      <c r="C259" s="19">
        <v>40798</v>
      </c>
      <c r="D259" s="20">
        <v>275</v>
      </c>
      <c r="E259" s="18">
        <v>5</v>
      </c>
      <c r="F259" s="20">
        <f t="shared" si="66"/>
        <v>275</v>
      </c>
      <c r="G259" s="20">
        <v>0</v>
      </c>
      <c r="H259" s="21">
        <f>F259+G259</f>
        <v>275</v>
      </c>
      <c r="I259" s="32">
        <f t="shared" si="75"/>
        <v>0</v>
      </c>
    </row>
    <row r="260" spans="1:10" ht="10.5" customHeight="1" x14ac:dyDescent="0.2">
      <c r="A260" s="22"/>
      <c r="B260" s="23" t="s">
        <v>36</v>
      </c>
      <c r="C260" s="23"/>
      <c r="D260" s="24">
        <f>SUBTOTAL(9,D257:D259)</f>
        <v>1512</v>
      </c>
      <c r="E260" s="24"/>
      <c r="F260" s="24">
        <f t="shared" si="66"/>
        <v>1512</v>
      </c>
      <c r="G260" s="24">
        <f t="shared" ref="G260:H260" si="76">SUBTOTAL(9,G257:G259)</f>
        <v>0</v>
      </c>
      <c r="H260" s="24">
        <f t="shared" si="76"/>
        <v>1512</v>
      </c>
      <c r="I260" s="32"/>
    </row>
    <row r="261" spans="1:10" ht="10.5" customHeight="1" x14ac:dyDescent="0.2">
      <c r="A261" s="17"/>
      <c r="B261" s="18"/>
      <c r="C261" s="18"/>
      <c r="D261" s="20"/>
      <c r="E261" s="20"/>
      <c r="F261" s="20"/>
      <c r="G261" s="20"/>
      <c r="H261" s="20"/>
    </row>
    <row r="262" spans="1:10" ht="10.5" customHeight="1" x14ac:dyDescent="0.2">
      <c r="A262" s="17"/>
      <c r="B262" s="18" t="s">
        <v>37</v>
      </c>
      <c r="C262" s="18"/>
      <c r="D262" s="20">
        <f t="shared" ref="D262:G262" si="77">D260+D256+D254+D248+D242+D238+D229+D226+D223</f>
        <v>552468.62</v>
      </c>
      <c r="E262" s="20">
        <f t="shared" si="77"/>
        <v>0</v>
      </c>
      <c r="F262" s="20">
        <f t="shared" si="77"/>
        <v>300055.63</v>
      </c>
      <c r="G262" s="20">
        <f t="shared" si="77"/>
        <v>12270.9</v>
      </c>
      <c r="H262" s="20">
        <f>H260+H256+H254+H248+H242+H238+H229+H226+H223</f>
        <v>312326.53000000003</v>
      </c>
    </row>
    <row r="263" spans="1:10" ht="10.5" customHeight="1" x14ac:dyDescent="0.2">
      <c r="H263" s="32">
        <f>F262+G262</f>
        <v>312326.53000000003</v>
      </c>
    </row>
    <row r="265" spans="1:10" ht="18.75" x14ac:dyDescent="0.3">
      <c r="A265" s="33">
        <v>2022</v>
      </c>
    </row>
    <row r="267" spans="1:10" ht="38.25" x14ac:dyDescent="0.2">
      <c r="A267" s="14" t="s">
        <v>0</v>
      </c>
      <c r="B267" s="4" t="s">
        <v>1</v>
      </c>
      <c r="C267" s="4" t="s">
        <v>3</v>
      </c>
      <c r="D267" s="4" t="s">
        <v>4</v>
      </c>
      <c r="E267" s="4" t="s">
        <v>41</v>
      </c>
      <c r="F267" s="4" t="s">
        <v>9</v>
      </c>
      <c r="G267" s="4" t="s">
        <v>10</v>
      </c>
      <c r="H267" s="5" t="s">
        <v>11</v>
      </c>
    </row>
    <row r="268" spans="1:10" ht="15" x14ac:dyDescent="0.2">
      <c r="A268" s="17" t="s">
        <v>15</v>
      </c>
      <c r="B268" s="18">
        <v>301</v>
      </c>
      <c r="C268" s="19">
        <v>39226</v>
      </c>
      <c r="D268" s="20">
        <v>1000</v>
      </c>
      <c r="E268" s="18"/>
      <c r="F268" s="20">
        <v>0</v>
      </c>
      <c r="G268" s="20"/>
      <c r="H268" s="21">
        <f>'FIXED ASSET RECORD'!$H279+'FIXED ASSET RECORD'!$J279</f>
        <v>0</v>
      </c>
    </row>
    <row r="269" spans="1:10" ht="15" x14ac:dyDescent="0.2">
      <c r="A269" s="26"/>
      <c r="B269" s="27" t="s">
        <v>30</v>
      </c>
      <c r="C269" s="27"/>
      <c r="D269" s="28">
        <f>SUBTOTAL(9,D268:D268)</f>
        <v>1000</v>
      </c>
      <c r="E269" s="29"/>
      <c r="F269" s="30">
        <f>F268</f>
        <v>0</v>
      </c>
      <c r="G269" s="28">
        <f>SUBTOTAL(9,G268:G268)</f>
        <v>0</v>
      </c>
      <c r="H269" s="28">
        <f>SUBTOTAL(9,H268:H268)</f>
        <v>0</v>
      </c>
    </row>
    <row r="270" spans="1:10" ht="15" x14ac:dyDescent="0.2">
      <c r="A270" s="17" t="s">
        <v>16</v>
      </c>
      <c r="B270" s="18">
        <v>304</v>
      </c>
      <c r="C270" s="19">
        <v>40781</v>
      </c>
      <c r="D270" s="20">
        <v>1100</v>
      </c>
      <c r="E270" s="18">
        <v>20</v>
      </c>
      <c r="F270" s="20">
        <f>H224</f>
        <v>568.33000000000004</v>
      </c>
      <c r="G270" s="20">
        <v>55</v>
      </c>
      <c r="H270" s="21">
        <f>F270+G270</f>
        <v>623.33000000000004</v>
      </c>
      <c r="I270" s="32">
        <f>D270-H270</f>
        <v>476.66999999999996</v>
      </c>
    </row>
    <row r="271" spans="1:10" ht="15" x14ac:dyDescent="0.2">
      <c r="A271" s="17" t="s">
        <v>16</v>
      </c>
      <c r="B271" s="18">
        <v>304</v>
      </c>
      <c r="C271" s="19">
        <v>42800</v>
      </c>
      <c r="D271" s="20">
        <v>2332</v>
      </c>
      <c r="E271" s="18">
        <v>20</v>
      </c>
      <c r="F271" s="20">
        <f t="shared" ref="F271:F306" si="78">H225</f>
        <v>583</v>
      </c>
      <c r="G271" s="20">
        <v>116.6</v>
      </c>
      <c r="H271" s="21">
        <f>F271+G271</f>
        <v>699.6</v>
      </c>
      <c r="I271" s="32">
        <f t="shared" ref="I271" si="79">D271-H271</f>
        <v>1632.4</v>
      </c>
      <c r="J271" s="32">
        <f>SUM(I270:I271)</f>
        <v>2109.0700000000002</v>
      </c>
    </row>
    <row r="272" spans="1:10" ht="15" x14ac:dyDescent="0.2">
      <c r="A272" s="26"/>
      <c r="B272" s="27" t="s">
        <v>31</v>
      </c>
      <c r="C272" s="27"/>
      <c r="D272" s="28">
        <f>SUM(D270:D271)</f>
        <v>3432</v>
      </c>
      <c r="E272" s="28"/>
      <c r="F272" s="20">
        <f t="shared" si="78"/>
        <v>1151.33</v>
      </c>
      <c r="G272" s="28">
        <f t="shared" ref="G272:H272" si="80">SUM(G270:G271)</f>
        <v>171.6</v>
      </c>
      <c r="H272" s="28">
        <f t="shared" si="80"/>
        <v>1322.93</v>
      </c>
      <c r="I272" s="32"/>
    </row>
    <row r="273" spans="1:10" ht="15" x14ac:dyDescent="0.2">
      <c r="A273" s="17" t="s">
        <v>18</v>
      </c>
      <c r="B273" s="18">
        <v>307</v>
      </c>
      <c r="C273" s="19">
        <v>40436</v>
      </c>
      <c r="D273" s="20">
        <v>33831</v>
      </c>
      <c r="E273" s="18">
        <v>50</v>
      </c>
      <c r="F273" s="20">
        <f t="shared" si="78"/>
        <v>7668.36</v>
      </c>
      <c r="G273" s="20">
        <v>676.62</v>
      </c>
      <c r="H273" s="21">
        <f>G273+F273</f>
        <v>8344.98</v>
      </c>
      <c r="I273" s="32">
        <f t="shared" ref="I273:I274" si="81">D273-H273</f>
        <v>25486.02</v>
      </c>
    </row>
    <row r="274" spans="1:10" ht="15" x14ac:dyDescent="0.2">
      <c r="A274" s="17" t="s">
        <v>40</v>
      </c>
      <c r="B274" s="18">
        <v>307</v>
      </c>
      <c r="C274" s="19">
        <v>43045</v>
      </c>
      <c r="D274" s="20">
        <v>13485</v>
      </c>
      <c r="E274" s="18">
        <v>20</v>
      </c>
      <c r="F274" s="20">
        <f t="shared" si="78"/>
        <v>3371.25</v>
      </c>
      <c r="G274" s="20">
        <f>D274/E274</f>
        <v>674.25</v>
      </c>
      <c r="H274" s="21">
        <f>G274+F274</f>
        <v>4045.5</v>
      </c>
      <c r="I274" s="32">
        <f t="shared" si="81"/>
        <v>9439.5</v>
      </c>
      <c r="J274" s="32">
        <f>SUM(I273:I274)</f>
        <v>34925.520000000004</v>
      </c>
    </row>
    <row r="275" spans="1:10" ht="15" x14ac:dyDescent="0.2">
      <c r="A275" s="26"/>
      <c r="B275" s="27" t="s">
        <v>38</v>
      </c>
      <c r="C275" s="27"/>
      <c r="D275" s="28">
        <f>SUM(D273:D274)</f>
        <v>47316</v>
      </c>
      <c r="E275" s="28"/>
      <c r="F275" s="20">
        <f t="shared" si="78"/>
        <v>11039.61</v>
      </c>
      <c r="G275" s="28">
        <f t="shared" ref="G275:H275" si="82">SUM(G273:G274)</f>
        <v>1350.87</v>
      </c>
      <c r="H275" s="28">
        <f t="shared" si="82"/>
        <v>12390.48</v>
      </c>
      <c r="I275" s="32"/>
    </row>
    <row r="276" spans="1:10" ht="15" x14ac:dyDescent="0.2">
      <c r="A276" s="17" t="s">
        <v>14</v>
      </c>
      <c r="B276" s="18">
        <v>330</v>
      </c>
      <c r="C276" s="19">
        <v>39226</v>
      </c>
      <c r="D276" s="20">
        <v>53230.05</v>
      </c>
      <c r="E276" s="18">
        <v>7</v>
      </c>
      <c r="F276" s="20">
        <f t="shared" si="78"/>
        <v>53230.05</v>
      </c>
      <c r="G276" s="20">
        <v>0</v>
      </c>
      <c r="H276" s="21">
        <f t="shared" ref="H276:H283" si="83">F276+G276</f>
        <v>53230.05</v>
      </c>
      <c r="I276" s="32">
        <f t="shared" ref="I276:I283" si="84">D276-H276</f>
        <v>0</v>
      </c>
    </row>
    <row r="277" spans="1:10" ht="15" x14ac:dyDescent="0.2">
      <c r="A277" s="17" t="s">
        <v>20</v>
      </c>
      <c r="B277" s="18">
        <v>330</v>
      </c>
      <c r="C277" s="19">
        <v>35431</v>
      </c>
      <c r="D277" s="20">
        <v>350</v>
      </c>
      <c r="E277" s="18">
        <v>20</v>
      </c>
      <c r="F277" s="20">
        <f t="shared" si="78"/>
        <v>350</v>
      </c>
      <c r="G277" s="20">
        <v>0</v>
      </c>
      <c r="H277" s="21">
        <f t="shared" si="83"/>
        <v>350</v>
      </c>
      <c r="I277" s="32">
        <f t="shared" si="84"/>
        <v>0</v>
      </c>
    </row>
    <row r="278" spans="1:10" ht="15" x14ac:dyDescent="0.2">
      <c r="A278" s="17" t="s">
        <v>21</v>
      </c>
      <c r="B278" s="18">
        <v>330</v>
      </c>
      <c r="C278" s="19">
        <v>34700</v>
      </c>
      <c r="D278" s="20">
        <v>5022.5600000000004</v>
      </c>
      <c r="E278" s="18">
        <v>20</v>
      </c>
      <c r="F278" s="20">
        <f t="shared" si="78"/>
        <v>5022.5600000000004</v>
      </c>
      <c r="G278" s="20">
        <v>0</v>
      </c>
      <c r="H278" s="21">
        <f t="shared" si="83"/>
        <v>5022.5600000000004</v>
      </c>
      <c r="I278" s="32">
        <f t="shared" si="84"/>
        <v>0</v>
      </c>
    </row>
    <row r="279" spans="1:10" ht="15" x14ac:dyDescent="0.2">
      <c r="A279" s="17" t="s">
        <v>22</v>
      </c>
      <c r="B279" s="18">
        <v>330</v>
      </c>
      <c r="C279" s="19">
        <v>35431</v>
      </c>
      <c r="D279" s="20">
        <v>661.75</v>
      </c>
      <c r="E279" s="18">
        <v>20</v>
      </c>
      <c r="F279" s="20">
        <f t="shared" si="78"/>
        <v>661.75000000000011</v>
      </c>
      <c r="G279" s="20">
        <v>0</v>
      </c>
      <c r="H279" s="21">
        <f t="shared" si="83"/>
        <v>661.75000000000011</v>
      </c>
      <c r="I279" s="32">
        <f t="shared" si="84"/>
        <v>0</v>
      </c>
    </row>
    <row r="280" spans="1:10" ht="15" x14ac:dyDescent="0.2">
      <c r="A280" s="17" t="s">
        <v>23</v>
      </c>
      <c r="B280" s="18">
        <v>330</v>
      </c>
      <c r="C280" s="19">
        <v>35796</v>
      </c>
      <c r="D280" s="20">
        <v>1180.5</v>
      </c>
      <c r="E280" s="18">
        <v>20</v>
      </c>
      <c r="F280" s="20">
        <f t="shared" si="78"/>
        <v>1180.5000000000002</v>
      </c>
      <c r="G280" s="20">
        <v>0</v>
      </c>
      <c r="H280" s="21">
        <f t="shared" si="83"/>
        <v>1180.5000000000002</v>
      </c>
      <c r="I280" s="32">
        <f t="shared" si="84"/>
        <v>0</v>
      </c>
    </row>
    <row r="281" spans="1:10" ht="15" x14ac:dyDescent="0.2">
      <c r="A281" s="17" t="s">
        <v>23</v>
      </c>
      <c r="B281" s="18">
        <v>330</v>
      </c>
      <c r="C281" s="19">
        <v>37987</v>
      </c>
      <c r="D281" s="20">
        <v>1485</v>
      </c>
      <c r="E281" s="18">
        <v>20</v>
      </c>
      <c r="F281" s="20">
        <f t="shared" si="78"/>
        <v>1336.5</v>
      </c>
      <c r="G281" s="20">
        <v>74.25</v>
      </c>
      <c r="H281" s="21">
        <f t="shared" si="83"/>
        <v>1410.75</v>
      </c>
      <c r="I281" s="32">
        <f t="shared" si="84"/>
        <v>74.25</v>
      </c>
    </row>
    <row r="282" spans="1:10" ht="15" x14ac:dyDescent="0.2">
      <c r="A282" s="17" t="s">
        <v>18</v>
      </c>
      <c r="B282" s="18">
        <v>330</v>
      </c>
      <c r="C282" s="19">
        <v>40436</v>
      </c>
      <c r="D282" s="20">
        <v>23238.14</v>
      </c>
      <c r="E282" s="18">
        <v>50</v>
      </c>
      <c r="F282" s="20">
        <f t="shared" si="78"/>
        <v>5267.2800000000007</v>
      </c>
      <c r="G282" s="20">
        <v>464.76</v>
      </c>
      <c r="H282" s="21">
        <f t="shared" si="83"/>
        <v>5732.0400000000009</v>
      </c>
      <c r="I282" s="32">
        <f t="shared" si="84"/>
        <v>17506.099999999999</v>
      </c>
      <c r="J282" s="32"/>
    </row>
    <row r="283" spans="1:10" ht="15" x14ac:dyDescent="0.2">
      <c r="A283" s="17" t="s">
        <v>43</v>
      </c>
      <c r="B283" s="18">
        <v>330</v>
      </c>
      <c r="C283" s="19">
        <v>44439</v>
      </c>
      <c r="D283" s="20">
        <v>89469.48</v>
      </c>
      <c r="E283" s="18">
        <v>20</v>
      </c>
      <c r="F283" s="20">
        <f t="shared" si="78"/>
        <v>4473.47</v>
      </c>
      <c r="G283" s="20">
        <v>4473.47</v>
      </c>
      <c r="H283" s="21">
        <f t="shared" si="83"/>
        <v>8946.94</v>
      </c>
      <c r="I283" s="32">
        <f t="shared" si="84"/>
        <v>80522.539999999994</v>
      </c>
      <c r="J283" s="32">
        <f>SUM(I277:I283)</f>
        <v>98102.889999999985</v>
      </c>
    </row>
    <row r="284" spans="1:10" ht="15" x14ac:dyDescent="0.2">
      <c r="A284" s="26"/>
      <c r="B284" s="27" t="s">
        <v>32</v>
      </c>
      <c r="C284" s="27"/>
      <c r="D284" s="28">
        <f>SUM(D276:D283)</f>
        <v>174637.47999999998</v>
      </c>
      <c r="E284" s="28"/>
      <c r="F284" s="20">
        <f t="shared" si="78"/>
        <v>71522.11</v>
      </c>
      <c r="G284" s="28">
        <f t="shared" ref="G284" si="85">SUM(G276:G283)</f>
        <v>5012.4800000000005</v>
      </c>
      <c r="H284" s="28">
        <f>SUM(H276:H283)</f>
        <v>76534.59</v>
      </c>
      <c r="I284" s="32"/>
    </row>
    <row r="285" spans="1:10" ht="15" x14ac:dyDescent="0.2">
      <c r="A285" s="17" t="s">
        <v>7</v>
      </c>
      <c r="B285" s="18">
        <v>331</v>
      </c>
      <c r="C285" s="19">
        <v>35431</v>
      </c>
      <c r="D285" s="20">
        <v>178817.5</v>
      </c>
      <c r="E285" s="18">
        <v>50</v>
      </c>
      <c r="F285" s="20">
        <f t="shared" si="78"/>
        <v>160935.75000000003</v>
      </c>
      <c r="G285" s="20">
        <v>3576.35</v>
      </c>
      <c r="H285" s="21">
        <f>F285+G285</f>
        <v>164512.10000000003</v>
      </c>
      <c r="I285" s="32">
        <f t="shared" ref="I285:I287" si="86">D285-H285</f>
        <v>14305.399999999965</v>
      </c>
    </row>
    <row r="286" spans="1:10" ht="15" x14ac:dyDescent="0.2">
      <c r="A286" s="17" t="s">
        <v>13</v>
      </c>
      <c r="B286" s="18">
        <v>331</v>
      </c>
      <c r="C286" s="19">
        <v>35431</v>
      </c>
      <c r="D286" s="20">
        <v>82.74</v>
      </c>
      <c r="E286" s="18">
        <v>20</v>
      </c>
      <c r="F286" s="20">
        <f t="shared" si="78"/>
        <v>82.74</v>
      </c>
      <c r="G286" s="20">
        <v>0</v>
      </c>
      <c r="H286" s="21">
        <f>F286+G286</f>
        <v>82.74</v>
      </c>
      <c r="I286" s="32">
        <f t="shared" si="86"/>
        <v>0</v>
      </c>
    </row>
    <row r="287" spans="1:10" ht="15" x14ac:dyDescent="0.2">
      <c r="A287" s="17" t="s">
        <v>18</v>
      </c>
      <c r="B287" s="18">
        <v>331</v>
      </c>
      <c r="C287" s="19">
        <v>40436</v>
      </c>
      <c r="D287" s="20">
        <v>100895.76</v>
      </c>
      <c r="E287" s="18">
        <v>20</v>
      </c>
      <c r="F287" s="20">
        <f t="shared" si="78"/>
        <v>22869.759999999995</v>
      </c>
      <c r="G287" s="20">
        <v>2017.92</v>
      </c>
      <c r="H287" s="21">
        <f>F287+G287</f>
        <v>24887.679999999993</v>
      </c>
      <c r="I287" s="32">
        <f t="shared" si="86"/>
        <v>76008.08</v>
      </c>
      <c r="J287" s="32">
        <f>SUM(I285:I287)</f>
        <v>90313.479999999967</v>
      </c>
    </row>
    <row r="288" spans="1:10" ht="15" x14ac:dyDescent="0.2">
      <c r="A288" s="22"/>
      <c r="B288" s="23" t="s">
        <v>33</v>
      </c>
      <c r="C288" s="23"/>
      <c r="D288" s="24">
        <f>SUM(D285:D287)</f>
        <v>279796</v>
      </c>
      <c r="E288" s="25"/>
      <c r="F288" s="20">
        <f t="shared" si="78"/>
        <v>183888.25</v>
      </c>
      <c r="G288" s="24">
        <f t="shared" ref="G288:H288" si="87">SUM(G285:G287)</f>
        <v>5594.27</v>
      </c>
      <c r="H288" s="24">
        <f t="shared" si="87"/>
        <v>189482.52000000002</v>
      </c>
      <c r="I288" s="32"/>
    </row>
    <row r="289" spans="1:10" ht="15" x14ac:dyDescent="0.2">
      <c r="A289" s="17" t="s">
        <v>24</v>
      </c>
      <c r="B289" s="18">
        <v>333</v>
      </c>
      <c r="C289" s="19">
        <v>36892</v>
      </c>
      <c r="D289" s="20">
        <v>3160.38</v>
      </c>
      <c r="E289" s="18">
        <v>20</v>
      </c>
      <c r="F289" s="20">
        <f t="shared" si="78"/>
        <v>3160.38</v>
      </c>
      <c r="G289" s="20">
        <v>0</v>
      </c>
      <c r="H289" s="21">
        <f>F289+G289</f>
        <v>3160.38</v>
      </c>
      <c r="I289" s="32">
        <f t="shared" ref="I289:I293" si="88">D289-H289</f>
        <v>0</v>
      </c>
    </row>
    <row r="290" spans="1:10" ht="15" x14ac:dyDescent="0.2">
      <c r="A290" s="17" t="s">
        <v>25</v>
      </c>
      <c r="B290" s="18">
        <v>333</v>
      </c>
      <c r="C290" s="19">
        <v>32342</v>
      </c>
      <c r="D290" s="20">
        <v>797.5</v>
      </c>
      <c r="E290" s="18">
        <v>20</v>
      </c>
      <c r="F290" s="20">
        <f t="shared" si="78"/>
        <v>797.5</v>
      </c>
      <c r="G290" s="20">
        <v>0</v>
      </c>
      <c r="H290" s="21">
        <f>F290+G290</f>
        <v>797.5</v>
      </c>
      <c r="I290" s="32">
        <f t="shared" si="88"/>
        <v>0</v>
      </c>
    </row>
    <row r="291" spans="1:10" ht="15" x14ac:dyDescent="0.2">
      <c r="A291" s="17" t="s">
        <v>26</v>
      </c>
      <c r="B291" s="18">
        <v>333</v>
      </c>
      <c r="C291" s="19">
        <v>34700</v>
      </c>
      <c r="D291" s="20">
        <v>505.34</v>
      </c>
      <c r="E291" s="18">
        <v>7</v>
      </c>
      <c r="F291" s="20">
        <f t="shared" si="78"/>
        <v>505.34</v>
      </c>
      <c r="G291" s="20">
        <v>0</v>
      </c>
      <c r="H291" s="21">
        <f>F291+G291</f>
        <v>505.34</v>
      </c>
      <c r="I291" s="32">
        <f t="shared" si="88"/>
        <v>0</v>
      </c>
    </row>
    <row r="292" spans="1:10" ht="15" x14ac:dyDescent="0.2">
      <c r="A292" s="17" t="s">
        <v>25</v>
      </c>
      <c r="B292" s="18">
        <v>333</v>
      </c>
      <c r="C292" s="19">
        <v>35431</v>
      </c>
      <c r="D292" s="20">
        <v>359</v>
      </c>
      <c r="E292" s="18">
        <v>7</v>
      </c>
      <c r="F292" s="20">
        <f t="shared" si="78"/>
        <v>359</v>
      </c>
      <c r="G292" s="20">
        <v>0</v>
      </c>
      <c r="H292" s="21">
        <f>F292+G292</f>
        <v>359</v>
      </c>
      <c r="I292" s="32">
        <f t="shared" si="88"/>
        <v>0</v>
      </c>
    </row>
    <row r="293" spans="1:10" ht="15" x14ac:dyDescent="0.2">
      <c r="A293" s="17" t="s">
        <v>18</v>
      </c>
      <c r="B293" s="18">
        <v>333</v>
      </c>
      <c r="C293" s="19">
        <v>40436</v>
      </c>
      <c r="D293" s="20">
        <v>196.78</v>
      </c>
      <c r="E293" s="18">
        <v>50</v>
      </c>
      <c r="F293" s="20">
        <f t="shared" si="78"/>
        <v>44.65</v>
      </c>
      <c r="G293" s="20">
        <v>3.94</v>
      </c>
      <c r="H293" s="21">
        <f>F293+G293</f>
        <v>48.589999999999996</v>
      </c>
      <c r="I293" s="32">
        <f t="shared" si="88"/>
        <v>148.19</v>
      </c>
      <c r="J293" s="32">
        <f>SUM(I289:I293)</f>
        <v>148.19</v>
      </c>
    </row>
    <row r="294" spans="1:10" ht="15" x14ac:dyDescent="0.2">
      <c r="A294" s="22"/>
      <c r="B294" s="23" t="s">
        <v>34</v>
      </c>
      <c r="C294" s="23"/>
      <c r="D294" s="24">
        <f>SUBTOTAL(9,D289:D293)</f>
        <v>5019</v>
      </c>
      <c r="E294" s="25"/>
      <c r="F294" s="20">
        <f t="shared" si="78"/>
        <v>4866.87</v>
      </c>
      <c r="G294" s="24">
        <f t="shared" ref="G294:H294" si="89">SUM(G289:G293)</f>
        <v>3.94</v>
      </c>
      <c r="H294" s="24">
        <f t="shared" si="89"/>
        <v>4870.8100000000004</v>
      </c>
      <c r="I294" s="32"/>
    </row>
    <row r="295" spans="1:10" ht="15" x14ac:dyDescent="0.2">
      <c r="A295" s="17" t="s">
        <v>12</v>
      </c>
      <c r="B295" s="18">
        <v>334</v>
      </c>
      <c r="C295" s="19">
        <v>39316</v>
      </c>
      <c r="D295" s="20">
        <v>13730</v>
      </c>
      <c r="E295" s="18">
        <v>7</v>
      </c>
      <c r="F295" s="20">
        <f t="shared" si="78"/>
        <v>13730</v>
      </c>
      <c r="G295" s="20">
        <v>0</v>
      </c>
      <c r="H295" s="21">
        <f>F295+G295</f>
        <v>13730</v>
      </c>
      <c r="I295" s="32">
        <f t="shared" ref="I295:I299" si="90">D295-H295</f>
        <v>0</v>
      </c>
    </row>
    <row r="296" spans="1:10" ht="15" x14ac:dyDescent="0.2">
      <c r="A296" s="17" t="s">
        <v>17</v>
      </c>
      <c r="B296" s="18">
        <v>334</v>
      </c>
      <c r="C296" s="19">
        <v>36892</v>
      </c>
      <c r="D296" s="20">
        <v>11893.74</v>
      </c>
      <c r="E296" s="18">
        <v>5</v>
      </c>
      <c r="F296" s="20">
        <f t="shared" si="78"/>
        <v>11893.74</v>
      </c>
      <c r="G296" s="20">
        <v>0</v>
      </c>
      <c r="H296" s="21">
        <f>F296+G296</f>
        <v>11893.74</v>
      </c>
      <c r="I296" s="32">
        <f t="shared" si="90"/>
        <v>0</v>
      </c>
    </row>
    <row r="297" spans="1:10" ht="15" x14ac:dyDescent="0.2">
      <c r="A297" s="17" t="s">
        <v>19</v>
      </c>
      <c r="B297" s="18">
        <v>334</v>
      </c>
      <c r="C297" s="19">
        <v>32174</v>
      </c>
      <c r="D297" s="20">
        <v>11709.4</v>
      </c>
      <c r="E297" s="18">
        <v>20</v>
      </c>
      <c r="F297" s="20">
        <f t="shared" si="78"/>
        <v>11709.4</v>
      </c>
      <c r="G297" s="20">
        <v>0</v>
      </c>
      <c r="H297" s="21">
        <f>F297+G297</f>
        <v>11709.4</v>
      </c>
      <c r="I297" s="32">
        <f t="shared" si="90"/>
        <v>0</v>
      </c>
    </row>
    <row r="298" spans="1:10" ht="15" x14ac:dyDescent="0.2">
      <c r="A298" s="17">
        <v>8</v>
      </c>
      <c r="B298" s="18">
        <v>334</v>
      </c>
      <c r="C298" s="19">
        <v>32509</v>
      </c>
      <c r="D298" s="20">
        <v>600</v>
      </c>
      <c r="E298" s="18">
        <v>5</v>
      </c>
      <c r="F298" s="20">
        <f t="shared" si="78"/>
        <v>600</v>
      </c>
      <c r="G298" s="20">
        <v>0</v>
      </c>
      <c r="H298" s="21">
        <f>F298+G298</f>
        <v>600</v>
      </c>
      <c r="I298" s="32">
        <f t="shared" si="90"/>
        <v>0</v>
      </c>
    </row>
    <row r="299" spans="1:10" ht="15" x14ac:dyDescent="0.2">
      <c r="A299" s="17" t="s">
        <v>18</v>
      </c>
      <c r="B299" s="18">
        <v>334</v>
      </c>
      <c r="C299" s="19">
        <v>40436</v>
      </c>
      <c r="D299" s="20">
        <v>61</v>
      </c>
      <c r="E299" s="18">
        <v>50</v>
      </c>
      <c r="F299" s="20">
        <f t="shared" si="78"/>
        <v>13.830000000000002</v>
      </c>
      <c r="G299" s="20">
        <v>1.22</v>
      </c>
      <c r="H299" s="21">
        <f>F299+G299</f>
        <v>15.050000000000002</v>
      </c>
      <c r="I299" s="32">
        <f t="shared" si="90"/>
        <v>45.949999999999996</v>
      </c>
      <c r="J299" s="32">
        <f>SUM(I295:I299)</f>
        <v>45.949999999999996</v>
      </c>
    </row>
    <row r="300" spans="1:10" ht="15" x14ac:dyDescent="0.2">
      <c r="A300" s="22"/>
      <c r="B300" s="23" t="s">
        <v>35</v>
      </c>
      <c r="C300" s="23"/>
      <c r="D300" s="24">
        <f>SUBTOTAL(9,D295:D299)</f>
        <v>37994.14</v>
      </c>
      <c r="E300" s="24"/>
      <c r="F300" s="20">
        <f t="shared" si="78"/>
        <v>37946.97</v>
      </c>
      <c r="G300" s="24">
        <f t="shared" ref="G300:H300" si="91">SUBTOTAL(9,G295:G299)</f>
        <v>1.22</v>
      </c>
      <c r="H300" s="24">
        <f t="shared" si="91"/>
        <v>37948.19</v>
      </c>
      <c r="I300" s="32"/>
    </row>
    <row r="301" spans="1:10" ht="15" x14ac:dyDescent="0.2">
      <c r="A301" s="17" t="s">
        <v>18</v>
      </c>
      <c r="B301" s="18">
        <v>339</v>
      </c>
      <c r="C301" s="19">
        <v>40436</v>
      </c>
      <c r="D301" s="20">
        <v>1762</v>
      </c>
      <c r="E301" s="18">
        <v>50</v>
      </c>
      <c r="F301" s="20">
        <f t="shared" si="78"/>
        <v>399.39000000000004</v>
      </c>
      <c r="G301" s="20">
        <v>35.24</v>
      </c>
      <c r="H301" s="21">
        <f>F301+G301</f>
        <v>434.63000000000005</v>
      </c>
      <c r="I301" s="32">
        <f t="shared" ref="I301" si="92">D301-H301</f>
        <v>1327.37</v>
      </c>
    </row>
    <row r="302" spans="1:10" ht="15" x14ac:dyDescent="0.2">
      <c r="A302" s="22"/>
      <c r="B302" s="23" t="s">
        <v>39</v>
      </c>
      <c r="C302" s="23"/>
      <c r="D302" s="24">
        <f>SUBTOTAL(9,D301:D301)</f>
        <v>1762</v>
      </c>
      <c r="E302" s="24"/>
      <c r="F302" s="20">
        <f t="shared" si="78"/>
        <v>399.39000000000004</v>
      </c>
      <c r="G302" s="24">
        <f t="shared" ref="G302:H302" si="93">SUBTOTAL(9,G301:G301)</f>
        <v>35.24</v>
      </c>
      <c r="H302" s="24">
        <f t="shared" si="93"/>
        <v>434.63000000000005</v>
      </c>
      <c r="I302" s="32"/>
    </row>
    <row r="303" spans="1:10" ht="15" x14ac:dyDescent="0.2">
      <c r="A303" s="17" t="s">
        <v>27</v>
      </c>
      <c r="B303" s="18">
        <v>340</v>
      </c>
      <c r="C303" s="19">
        <v>35431</v>
      </c>
      <c r="D303" s="20">
        <v>937.1</v>
      </c>
      <c r="E303" s="18">
        <v>7</v>
      </c>
      <c r="F303" s="20">
        <f t="shared" si="78"/>
        <v>937.1</v>
      </c>
      <c r="G303" s="20">
        <v>0</v>
      </c>
      <c r="H303" s="21">
        <f>F303+G303</f>
        <v>937.1</v>
      </c>
      <c r="I303" s="32">
        <f t="shared" ref="I303:I305" si="94">D303-H303</f>
        <v>0</v>
      </c>
    </row>
    <row r="304" spans="1:10" ht="15" x14ac:dyDescent="0.2">
      <c r="A304" s="17" t="s">
        <v>28</v>
      </c>
      <c r="B304" s="18">
        <v>340</v>
      </c>
      <c r="C304" s="19">
        <v>36892</v>
      </c>
      <c r="D304" s="20">
        <v>299.89999999999998</v>
      </c>
      <c r="E304" s="18">
        <v>7</v>
      </c>
      <c r="F304" s="20">
        <f t="shared" si="78"/>
        <v>299.89999999999998</v>
      </c>
      <c r="G304" s="20">
        <v>0</v>
      </c>
      <c r="H304" s="21">
        <f>F304+G304</f>
        <v>299.89999999999998</v>
      </c>
      <c r="I304" s="32">
        <f t="shared" si="94"/>
        <v>0</v>
      </c>
    </row>
    <row r="305" spans="1:9" ht="15" x14ac:dyDescent="0.2">
      <c r="A305" s="17" t="s">
        <v>29</v>
      </c>
      <c r="B305" s="18">
        <v>340</v>
      </c>
      <c r="C305" s="19">
        <v>40798</v>
      </c>
      <c r="D305" s="20">
        <v>275</v>
      </c>
      <c r="E305" s="18">
        <v>5</v>
      </c>
      <c r="F305" s="20">
        <f t="shared" si="78"/>
        <v>275</v>
      </c>
      <c r="G305" s="20">
        <v>0</v>
      </c>
      <c r="H305" s="21">
        <f>F305+G305</f>
        <v>275</v>
      </c>
      <c r="I305" s="32">
        <f t="shared" si="94"/>
        <v>0</v>
      </c>
    </row>
    <row r="306" spans="1:9" ht="15" x14ac:dyDescent="0.2">
      <c r="A306" s="22"/>
      <c r="B306" s="23" t="s">
        <v>36</v>
      </c>
      <c r="C306" s="23"/>
      <c r="D306" s="24">
        <f>SUBTOTAL(9,D303:D305)</f>
        <v>1512</v>
      </c>
      <c r="E306" s="24"/>
      <c r="F306" s="20">
        <f t="shared" si="78"/>
        <v>1512</v>
      </c>
      <c r="G306" s="24">
        <f t="shared" ref="G306:H306" si="95">SUBTOTAL(9,G303:G305)</f>
        <v>0</v>
      </c>
      <c r="H306" s="24">
        <f t="shared" si="95"/>
        <v>1512</v>
      </c>
      <c r="I306" s="32"/>
    </row>
    <row r="307" spans="1:9" x14ac:dyDescent="0.2">
      <c r="A307" s="17"/>
      <c r="B307" s="18"/>
      <c r="C307" s="18"/>
      <c r="D307" s="20"/>
      <c r="E307" s="20"/>
      <c r="F307" s="20"/>
      <c r="G307" s="20"/>
      <c r="H307" s="20"/>
    </row>
    <row r="308" spans="1:9" x14ac:dyDescent="0.2">
      <c r="A308" s="17"/>
      <c r="B308" s="18" t="s">
        <v>37</v>
      </c>
      <c r="C308" s="18"/>
      <c r="D308" s="20">
        <f t="shared" ref="D308:G308" si="96">D306+D302+D300+D294+D288+D284+D275+D272+D269</f>
        <v>552468.62</v>
      </c>
      <c r="E308" s="20">
        <f t="shared" si="96"/>
        <v>0</v>
      </c>
      <c r="F308" s="20">
        <f t="shared" si="96"/>
        <v>312326.53000000003</v>
      </c>
      <c r="G308" s="20">
        <f t="shared" si="96"/>
        <v>12169.62</v>
      </c>
      <c r="H308" s="20">
        <f>H306+H302+H300+H294+H288+H284+H275+H272+H269</f>
        <v>324496.14999999997</v>
      </c>
    </row>
    <row r="309" spans="1:9" x14ac:dyDescent="0.2">
      <c r="H309" s="32">
        <f>F308+G308</f>
        <v>324496.15000000002</v>
      </c>
    </row>
  </sheetData>
  <pageMargins left="0.7" right="0.7" top="0.75" bottom="0.75" header="0.3" footer="0.3"/>
  <pageSetup orientation="landscape" r:id="rId1"/>
  <rowBreaks count="3" manualBreakCount="3">
    <brk id="129" max="16383" man="1"/>
    <brk id="176" max="16383" man="1"/>
    <brk id="30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91C7062-DA0C-4648-BF4A-552CF0F30A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FIXED ASSET RECORD</vt:lpstr>
      <vt:lpstr>0</vt:lpstr>
      <vt:lpstr>'FIXED ASSET RECORD'!Print_Titles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Curtsinger</dc:creator>
  <cp:keywords/>
  <cp:lastModifiedBy>Alan Vilines</cp:lastModifiedBy>
  <cp:lastPrinted>2022-04-18T23:20:59Z</cp:lastPrinted>
  <dcterms:created xsi:type="dcterms:W3CDTF">2015-03-30T18:15:07Z</dcterms:created>
  <dcterms:modified xsi:type="dcterms:W3CDTF">2023-09-25T14:06:19Z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TC040688929991</vt:lpwstr>
  </property>
</Properties>
</file>