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ck6\Desktop\"/>
    </mc:Choice>
  </mc:AlternateContent>
  <xr:revisionPtr revIDLastSave="0" documentId="8_{F3EE92C7-8FEE-4275-900C-C5AE1C76FD3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rial 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B40" i="1"/>
  <c r="B39" i="1"/>
  <c r="B38" i="1"/>
  <c r="B37" i="1"/>
  <c r="C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C20" i="1"/>
  <c r="C19" i="1"/>
  <c r="C18" i="1"/>
  <c r="C17" i="1"/>
  <c r="B16" i="1"/>
  <c r="C15" i="1"/>
  <c r="C14" i="1"/>
  <c r="B13" i="1"/>
  <c r="B12" i="1"/>
  <c r="B11" i="1"/>
  <c r="C10" i="1"/>
  <c r="B9" i="1"/>
  <c r="B8" i="1"/>
  <c r="B7" i="1"/>
  <c r="B6" i="1"/>
  <c r="B41" i="1" s="1"/>
</calcChain>
</file>

<file path=xl/sharedStrings.xml><?xml version="1.0" encoding="utf-8"?>
<sst xmlns="http://schemas.openxmlformats.org/spreadsheetml/2006/main" count="42" uniqueCount="42">
  <si>
    <t>Debit</t>
  </si>
  <si>
    <t>Credit</t>
  </si>
  <si>
    <t>First Kentucky Bank</t>
  </si>
  <si>
    <t>Inventory</t>
  </si>
  <si>
    <t>Prepaid</t>
  </si>
  <si>
    <t>xAccounts Recievable</t>
  </si>
  <si>
    <t>Capital Assets:Accumulated Depreciation</t>
  </si>
  <si>
    <t>Capital Assets:Utility Plant</t>
  </si>
  <si>
    <t>Capital Assets:Utility Plant:Purchase</t>
  </si>
  <si>
    <t>Utility Investments</t>
  </si>
  <si>
    <t>accounts Payable</t>
  </si>
  <si>
    <t>30000 Opening Balance Equity</t>
  </si>
  <si>
    <t>32000 Unrestricted Net Assets</t>
  </si>
  <si>
    <t>Retained Earnings</t>
  </si>
  <si>
    <t>42000 Water Collections</t>
  </si>
  <si>
    <t>45030 Interest-Savings,</t>
  </si>
  <si>
    <t>Investment Income</t>
  </si>
  <si>
    <t>62100 Contract Services</t>
  </si>
  <si>
    <t>62110 Contract Services:Accounting Fees</t>
  </si>
  <si>
    <t>62140 Contract Services:Legal Fees</t>
  </si>
  <si>
    <t>62150 Contract Services:Outside Contract Services</t>
  </si>
  <si>
    <t>62890 Facilities and Equipment:Rent, Parking,</t>
  </si>
  <si>
    <t>65020 Operations:Postage, Mailing Service</t>
  </si>
  <si>
    <t>65040 Operations:Supplies</t>
  </si>
  <si>
    <t>65080 Operations:Advance Refund to customer</t>
  </si>
  <si>
    <t>65095 Operations:Maintainence</t>
  </si>
  <si>
    <t>65120 Other Types of Expenses:Insurance - Liability, D and O</t>
  </si>
  <si>
    <t>65175 Chemicals</t>
  </si>
  <si>
    <t>65176 Water Testing</t>
  </si>
  <si>
    <t>65210 Utilities:Electric</t>
  </si>
  <si>
    <t>65220 Utilities:Gas</t>
  </si>
  <si>
    <t>65230 Utilities:Phone</t>
  </si>
  <si>
    <t>69990 Taxes</t>
  </si>
  <si>
    <t>65070 Taxes:Sales Tax</t>
  </si>
  <si>
    <t>65090 Taxes:School Tax</t>
  </si>
  <si>
    <t>65170 Taxes:Assessment</t>
  </si>
  <si>
    <t>Depreciation</t>
  </si>
  <si>
    <t>TOTAL</t>
  </si>
  <si>
    <t>Wednesday, Nov 15, 2023 10:46:28 AM GMT-8 - Cash Basis</t>
  </si>
  <si>
    <t>Cunningham Water District</t>
  </si>
  <si>
    <t>Trial Balance</t>
  </si>
  <si>
    <t>As of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</si>
</sst>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workbookViewId="0">
      <selection sqref="A1:C1"/>
    </sheetView>
  </sheetViews>
  <sheetFormatPr defaultRowHeight="15" x14ac:dyDescent="0.25"/>
  <cols>
    <col min="1" max="1" width="52.42578125" customWidth="1"/>
    <col min="2" max="3" width="14.5703125" customWidth="1"/>
  </cols>
  <sheetData>
    <row r="1" spans="1:3" ht="18" x14ac:dyDescent="0.25">
      <c r="A1" s="9" t="s">
        <v>39</v>
      </c>
      <c r="B1" s="8"/>
      <c r="C1" s="8"/>
    </row>
    <row r="2" spans="1:3" ht="18" x14ac:dyDescent="0.25">
      <c r="A2" s="9" t="s">
        <v>40</v>
      </c>
      <c r="B2" s="8"/>
      <c r="C2" s="8"/>
    </row>
    <row r="3" spans="1:3" x14ac:dyDescent="0.25">
      <c r="A3" s="10" t="s">
        <v>41</v>
      </c>
      <c r="B3" s="8"/>
      <c r="C3" s="8"/>
    </row>
    <row r="5" spans="1:3" x14ac:dyDescent="0.25">
      <c r="A5" s="1"/>
      <c r="B5" s="2" t="s">
        <v>0</v>
      </c>
      <c r="C5" s="2" t="s">
        <v>1</v>
      </c>
    </row>
    <row r="6" spans="1:3" x14ac:dyDescent="0.25">
      <c r="A6" s="3" t="s">
        <v>2</v>
      </c>
      <c r="B6" s="4">
        <f>47289.19</f>
        <v>47289.19</v>
      </c>
      <c r="C6" s="5"/>
    </row>
    <row r="7" spans="1:3" x14ac:dyDescent="0.25">
      <c r="A7" s="3" t="s">
        <v>3</v>
      </c>
      <c r="B7" s="4">
        <f>2984.98</f>
        <v>2984.98</v>
      </c>
      <c r="C7" s="5"/>
    </row>
    <row r="8" spans="1:3" x14ac:dyDescent="0.25">
      <c r="A8" s="3" t="s">
        <v>4</v>
      </c>
      <c r="B8" s="4">
        <f>0</f>
        <v>0</v>
      </c>
      <c r="C8" s="5"/>
    </row>
    <row r="9" spans="1:3" x14ac:dyDescent="0.25">
      <c r="A9" s="3" t="s">
        <v>5</v>
      </c>
      <c r="B9" s="4">
        <f>3830.71</f>
        <v>3830.71</v>
      </c>
      <c r="C9" s="5"/>
    </row>
    <row r="10" spans="1:3" x14ac:dyDescent="0.25">
      <c r="A10" s="3" t="s">
        <v>6</v>
      </c>
      <c r="B10" s="5"/>
      <c r="C10" s="4">
        <f>312326.53</f>
        <v>312326.53000000003</v>
      </c>
    </row>
    <row r="11" spans="1:3" x14ac:dyDescent="0.25">
      <c r="A11" s="3" t="s">
        <v>7</v>
      </c>
      <c r="B11" s="4">
        <f>462999</f>
        <v>462999</v>
      </c>
      <c r="C11" s="5"/>
    </row>
    <row r="12" spans="1:3" x14ac:dyDescent="0.25">
      <c r="A12" s="3" t="s">
        <v>8</v>
      </c>
      <c r="B12" s="4">
        <f>89469.48</f>
        <v>89469.48</v>
      </c>
      <c r="C12" s="5"/>
    </row>
    <row r="13" spans="1:3" x14ac:dyDescent="0.25">
      <c r="A13" s="3" t="s">
        <v>9</v>
      </c>
      <c r="B13" s="4">
        <f>0</f>
        <v>0</v>
      </c>
      <c r="C13" s="5"/>
    </row>
    <row r="14" spans="1:3" x14ac:dyDescent="0.25">
      <c r="A14" s="3" t="s">
        <v>10</v>
      </c>
      <c r="B14" s="5"/>
      <c r="C14" s="4">
        <f>0</f>
        <v>0</v>
      </c>
    </row>
    <row r="15" spans="1:3" x14ac:dyDescent="0.25">
      <c r="A15" s="3" t="s">
        <v>11</v>
      </c>
      <c r="B15" s="5"/>
      <c r="C15" s="4">
        <f>347842</f>
        <v>347842</v>
      </c>
    </row>
    <row r="16" spans="1:3" x14ac:dyDescent="0.25">
      <c r="A16" s="3" t="s">
        <v>12</v>
      </c>
      <c r="B16" s="4">
        <f>26103.13</f>
        <v>26103.13</v>
      </c>
      <c r="C16" s="5"/>
    </row>
    <row r="17" spans="1:3" x14ac:dyDescent="0.25">
      <c r="A17" s="3" t="s">
        <v>13</v>
      </c>
      <c r="B17" s="5"/>
      <c r="C17" s="4">
        <f>0</f>
        <v>0</v>
      </c>
    </row>
    <row r="18" spans="1:3" x14ac:dyDescent="0.25">
      <c r="A18" s="3" t="s">
        <v>14</v>
      </c>
      <c r="B18" s="5"/>
      <c r="C18" s="4">
        <f>42189.54</f>
        <v>42189.54</v>
      </c>
    </row>
    <row r="19" spans="1:3" x14ac:dyDescent="0.25">
      <c r="A19" s="3" t="s">
        <v>15</v>
      </c>
      <c r="B19" s="5"/>
      <c r="C19" s="4">
        <f>0</f>
        <v>0</v>
      </c>
    </row>
    <row r="20" spans="1:3" x14ac:dyDescent="0.25">
      <c r="A20" s="3" t="s">
        <v>16</v>
      </c>
      <c r="B20" s="5"/>
      <c r="C20" s="4">
        <f>2030.01</f>
        <v>2030.01</v>
      </c>
    </row>
    <row r="21" spans="1:3" x14ac:dyDescent="0.25">
      <c r="A21" s="3" t="s">
        <v>17</v>
      </c>
      <c r="B21" s="4">
        <f>800</f>
        <v>800</v>
      </c>
      <c r="C21" s="5"/>
    </row>
    <row r="22" spans="1:3" x14ac:dyDescent="0.25">
      <c r="A22" s="3" t="s">
        <v>18</v>
      </c>
      <c r="B22" s="4">
        <f>3972</f>
        <v>3972</v>
      </c>
      <c r="C22" s="5"/>
    </row>
    <row r="23" spans="1:3" x14ac:dyDescent="0.25">
      <c r="A23" s="3" t="s">
        <v>19</v>
      </c>
      <c r="B23" s="4">
        <f>25</f>
        <v>25</v>
      </c>
      <c r="C23" s="5"/>
    </row>
    <row r="24" spans="1:3" x14ac:dyDescent="0.25">
      <c r="A24" s="3" t="s">
        <v>20</v>
      </c>
      <c r="B24" s="4">
        <f>27152.55</f>
        <v>27152.55</v>
      </c>
      <c r="C24" s="5"/>
    </row>
    <row r="25" spans="1:3" x14ac:dyDescent="0.25">
      <c r="A25" s="3" t="s">
        <v>21</v>
      </c>
      <c r="B25" s="4">
        <f>1375</f>
        <v>1375</v>
      </c>
      <c r="C25" s="5"/>
    </row>
    <row r="26" spans="1:3" x14ac:dyDescent="0.25">
      <c r="A26" s="3" t="s">
        <v>22</v>
      </c>
      <c r="B26" s="4">
        <f>540</f>
        <v>540</v>
      </c>
      <c r="C26" s="5"/>
    </row>
    <row r="27" spans="1:3" x14ac:dyDescent="0.25">
      <c r="A27" s="3" t="s">
        <v>23</v>
      </c>
      <c r="B27" s="4">
        <f>959.14</f>
        <v>959.14</v>
      </c>
      <c r="C27" s="5"/>
    </row>
    <row r="28" spans="1:3" x14ac:dyDescent="0.25">
      <c r="A28" s="3" t="s">
        <v>24</v>
      </c>
      <c r="B28" s="4">
        <f>34.32</f>
        <v>34.32</v>
      </c>
      <c r="C28" s="5"/>
    </row>
    <row r="29" spans="1:3" x14ac:dyDescent="0.25">
      <c r="A29" s="3" t="s">
        <v>25</v>
      </c>
      <c r="B29" s="4">
        <f>14609.9</f>
        <v>14609.9</v>
      </c>
      <c r="C29" s="5"/>
    </row>
    <row r="30" spans="1:3" x14ac:dyDescent="0.25">
      <c r="A30" s="3" t="s">
        <v>26</v>
      </c>
      <c r="B30" s="4">
        <f>2221.35</f>
        <v>2221.35</v>
      </c>
      <c r="C30" s="5"/>
    </row>
    <row r="31" spans="1:3" x14ac:dyDescent="0.25">
      <c r="A31" s="3" t="s">
        <v>27</v>
      </c>
      <c r="B31" s="4">
        <f>3443.34</f>
        <v>3443.34</v>
      </c>
      <c r="C31" s="5"/>
    </row>
    <row r="32" spans="1:3" x14ac:dyDescent="0.25">
      <c r="A32" s="3" t="s">
        <v>28</v>
      </c>
      <c r="B32" s="4">
        <f>618.75</f>
        <v>618.75</v>
      </c>
      <c r="C32" s="5"/>
    </row>
    <row r="33" spans="1:3" x14ac:dyDescent="0.25">
      <c r="A33" s="3" t="s">
        <v>29</v>
      </c>
      <c r="B33" s="4">
        <f>2979.85</f>
        <v>2979.85</v>
      </c>
      <c r="C33" s="5"/>
    </row>
    <row r="34" spans="1:3" x14ac:dyDescent="0.25">
      <c r="A34" s="3" t="s">
        <v>30</v>
      </c>
      <c r="B34" s="4">
        <f>265.28</f>
        <v>265.27999999999997</v>
      </c>
      <c r="C34" s="5"/>
    </row>
    <row r="35" spans="1:3" x14ac:dyDescent="0.25">
      <c r="A35" s="3" t="s">
        <v>31</v>
      </c>
      <c r="B35" s="4">
        <f>545.49</f>
        <v>545.49</v>
      </c>
      <c r="C35" s="5"/>
    </row>
    <row r="36" spans="1:3" x14ac:dyDescent="0.25">
      <c r="A36" s="3" t="s">
        <v>32</v>
      </c>
      <c r="B36" s="5"/>
      <c r="C36" s="4">
        <f>1709.13</f>
        <v>1709.13</v>
      </c>
    </row>
    <row r="37" spans="1:3" x14ac:dyDescent="0.25">
      <c r="A37" s="3" t="s">
        <v>33</v>
      </c>
      <c r="B37" s="4">
        <f>196.93</f>
        <v>196.93</v>
      </c>
      <c r="C37" s="5"/>
    </row>
    <row r="38" spans="1:3" x14ac:dyDescent="0.25">
      <c r="A38" s="3" t="s">
        <v>34</v>
      </c>
      <c r="B38" s="4">
        <f>1400.58</f>
        <v>1400.58</v>
      </c>
      <c r="C38" s="5"/>
    </row>
    <row r="39" spans="1:3" x14ac:dyDescent="0.25">
      <c r="A39" s="3" t="s">
        <v>35</v>
      </c>
      <c r="B39" s="4">
        <f>111.62</f>
        <v>111.62</v>
      </c>
      <c r="C39" s="5"/>
    </row>
    <row r="40" spans="1:3" x14ac:dyDescent="0.25">
      <c r="A40" s="3" t="s">
        <v>36</v>
      </c>
      <c r="B40" s="4">
        <f>12169.62</f>
        <v>12169.62</v>
      </c>
      <c r="C40" s="5"/>
    </row>
    <row r="41" spans="1:3" x14ac:dyDescent="0.25">
      <c r="A41" s="3" t="s">
        <v>37</v>
      </c>
      <c r="B41" s="6">
        <f>((((((((((((((((((((((((((((((((((B6)+(B7))+(B8))+(B9))+(B10))+(B11))+(B12))+(B13))+(B14))+(B15))+(B16))+(B17))+(B18))+(B19))+(B20))+(B21))+(B22))+(B23))+(B24))+(B25))+(B26))+(B27))+(B28))+(B29))+(B30))+(B31))+(B32))+(B33))+(B34))+(B35))+(B36))+(B37))+(B38))+(B39))+(B40)</f>
        <v>706097.21</v>
      </c>
      <c r="C41" s="6">
        <f>((((((((((((((((((((((((((((((((((C6)+(C7))+(C8))+(C9))+(C10))+(C11))+(C12))+(C13))+(C14))+(C15))+(C16))+(C17))+(C18))+(C19))+(C20))+(C21))+(C22))+(C23))+(C24))+(C25))+(C26))+(C27))+(C28))+(C29))+(C30))+(C31))+(C32))+(C33))+(C34))+(C35))+(C36))+(C37))+(C38))+(C39))+(C40)</f>
        <v>706097.21000000008</v>
      </c>
    </row>
    <row r="42" spans="1:3" x14ac:dyDescent="0.25">
      <c r="A42" s="3"/>
      <c r="B42" s="5"/>
      <c r="C42" s="5"/>
    </row>
    <row r="45" spans="1:3" x14ac:dyDescent="0.25">
      <c r="A45" s="7" t="s">
        <v>38</v>
      </c>
      <c r="B45" s="8"/>
      <c r="C45" s="8"/>
    </row>
  </sheetData>
  <mergeCells count="4">
    <mergeCell ref="A45:C45"/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Trial 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William (Buck) Viniard</cp:lastModifiedBy>
  <dcterms:created xsi:type="dcterms:W3CDTF">2023-11-15T18:46:28Z</dcterms:created>
  <dcterms:modified xsi:type="dcterms:W3CDTF">2023-11-15T18:47:04Z</dcterms:modified>
</cp:coreProperties>
</file>