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Data Requests\AG data request no. 2\Files to upload\"/>
    </mc:Choice>
  </mc:AlternateContent>
  <xr:revisionPtr revIDLastSave="0" documentId="13_ncr:1_{3B4147F9-5035-4487-BED6-F6E66E9798AA}" xr6:coauthVersionLast="47" xr6:coauthVersionMax="47" xr10:uidLastSave="{00000000-0000-0000-0000-000000000000}"/>
  <bookViews>
    <workbookView xWindow="-120" yWindow="-120" windowWidth="25440" windowHeight="15390" xr2:uid="{F35BE102-5859-4C47-AFDA-9FCDFF55C1C1}"/>
  </bookViews>
  <sheets>
    <sheet name="3a" sheetId="3" r:id="rId1"/>
    <sheet name="3b" sheetId="6" r:id="rId2"/>
    <sheet name="3c" sheetId="4" r:id="rId3"/>
    <sheet name="3d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6" l="1"/>
  <c r="E16" i="5"/>
  <c r="C14" i="5"/>
  <c r="C12" i="5"/>
  <c r="C11" i="5"/>
  <c r="E9" i="5"/>
  <c r="C9" i="5"/>
  <c r="C8" i="5"/>
  <c r="G15" i="5"/>
  <c r="G13" i="5"/>
  <c r="G10" i="5"/>
  <c r="E19" i="4"/>
  <c r="C19" i="4"/>
  <c r="E18" i="4"/>
  <c r="C18" i="4"/>
  <c r="G18" i="4" s="1"/>
  <c r="E17" i="4"/>
  <c r="E20" i="4" s="1"/>
  <c r="C17" i="4"/>
  <c r="C20" i="4" s="1"/>
  <c r="G16" i="4"/>
  <c r="G15" i="4"/>
  <c r="G14" i="4"/>
  <c r="G13" i="4"/>
  <c r="G12" i="4"/>
  <c r="G11" i="4"/>
  <c r="G10" i="4"/>
  <c r="G9" i="4"/>
  <c r="G8" i="4"/>
  <c r="B115" i="3"/>
  <c r="B94" i="3"/>
  <c r="B70" i="3"/>
  <c r="B49" i="3"/>
  <c r="B25" i="3"/>
  <c r="G14" i="5" l="1"/>
  <c r="G12" i="5"/>
  <c r="G11" i="5"/>
  <c r="G9" i="5"/>
  <c r="C16" i="5"/>
  <c r="G8" i="5"/>
  <c r="G19" i="4"/>
  <c r="G17" i="4"/>
  <c r="G20" i="4" s="1"/>
  <c r="G16" i="5" l="1"/>
</calcChain>
</file>

<file path=xl/sharedStrings.xml><?xml version="1.0" encoding="utf-8"?>
<sst xmlns="http://schemas.openxmlformats.org/spreadsheetml/2006/main" count="139" uniqueCount="53">
  <si>
    <t>KENERGY CORP.</t>
  </si>
  <si>
    <t>PSC CASE NO. 2023-00276</t>
  </si>
  <si>
    <t>TOTAL</t>
  </si>
  <si>
    <t>DESCRIPTION</t>
  </si>
  <si>
    <t>AMOUNT</t>
  </si>
  <si>
    <t>428 - VEG MNGT-ROUTINE MNT</t>
  </si>
  <si>
    <t>431 - VEG MNGT-SPRAYING</t>
  </si>
  <si>
    <t>434 - VEG MNGT-JOB ORDERS</t>
  </si>
  <si>
    <t>101 - MILEAGE &amp; TRAVEL</t>
  </si>
  <si>
    <t>102 - MEALS &amp; MEETING EXP</t>
  </si>
  <si>
    <t>104 - SEMINARS &amp; TRAINING</t>
  </si>
  <si>
    <t>146 - VEHICLE ALLOWANCE</t>
  </si>
  <si>
    <t>250 - DEPR EXP - GEN PLNT</t>
  </si>
  <si>
    <t>408 - CREW MEALS</t>
  </si>
  <si>
    <t>419 - MATL CHG - MAINT</t>
  </si>
  <si>
    <t>432 - VEG MNGT-TRD A TREE</t>
  </si>
  <si>
    <t>433 - VEG MNGT-CUST ED</t>
  </si>
  <si>
    <t>435 - VEG MNGT-ISA MEMBSHP</t>
  </si>
  <si>
    <t>457 - VEG MNGT - STORMS</t>
  </si>
  <si>
    <t>774 - CHRISTMAS PARTY EXP/BONUS</t>
  </si>
  <si>
    <t>TRANSPORTATION</t>
  </si>
  <si>
    <t>LABOR &amp; OVERHEADS</t>
  </si>
  <si>
    <t>TOTAL 593.300</t>
  </si>
  <si>
    <t>429 - VEG M(MAINT-CAP PROJ</t>
  </si>
  <si>
    <t>443 - SUBSTATION-LOT SPRAY</t>
  </si>
  <si>
    <t>740 - EMPLOYEE INCENTIVE P</t>
  </si>
  <si>
    <t>773 - SERVICE AWARDS</t>
  </si>
  <si>
    <t>AG REQUEST NO. 2</t>
  </si>
  <si>
    <t>ITEM 3a</t>
  </si>
  <si>
    <t>135 - TUITION REIMBURSE</t>
  </si>
  <si>
    <t>139 - RETIRE. GIFTS/EVENTS</t>
  </si>
  <si>
    <t>485 - VOIDED AP INVOICES-TOWNSEND TREE SERVICE</t>
  </si>
  <si>
    <t>470 - MAJOR STORM EXPENSES</t>
  </si>
  <si>
    <t>YTD OCT 2023</t>
  </si>
  <si>
    <t>ITEM 3c</t>
  </si>
  <si>
    <t>HALTER</t>
  </si>
  <si>
    <t>ASPLUNDH</t>
  </si>
  <si>
    <t>TREE SERVICE</t>
  </si>
  <si>
    <t>TREE EXPERT</t>
  </si>
  <si>
    <t>MONTH</t>
  </si>
  <si>
    <t>ITEM 3d</t>
  </si>
  <si>
    <t>ITEM 3b</t>
  </si>
  <si>
    <t>Budget</t>
  </si>
  <si>
    <t>VM Routine Circuit Maintenance</t>
  </si>
  <si>
    <t>VM Maint. Portion of Capital Projects</t>
  </si>
  <si>
    <t>VM Contractor Incentives</t>
  </si>
  <si>
    <t>VM-Spraying</t>
  </si>
  <si>
    <t>VM-Trade A Tree</t>
  </si>
  <si>
    <t>VM-Customer Education</t>
  </si>
  <si>
    <t>VM Job Orders</t>
  </si>
  <si>
    <t>VM-ISA Membership</t>
  </si>
  <si>
    <t>VM - Storms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</si>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</sst>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43" fontId="0" fillId="0" borderId="0" xfId="1" applyFont="1" applyBorder="1"/>
    <xf numFmtId="4" fontId="0" fillId="0" borderId="0" xfId="0" applyNumberFormat="1"/>
    <xf numFmtId="43" fontId="0" fillId="0" borderId="2" xfId="1" applyFont="1" applyBorder="1"/>
    <xf numFmtId="0" fontId="0" fillId="0" borderId="0" xfId="1" applyNumberFormat="1" applyFont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3" xfId="1" applyFont="1" applyBorder="1"/>
    <xf numFmtId="17" fontId="0" fillId="0" borderId="0" xfId="0" applyNumberFormat="1"/>
    <xf numFmtId="43" fontId="0" fillId="0" borderId="0" xfId="0" applyNumberFormat="1"/>
    <xf numFmtId="4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C00B7-F940-424D-9DAC-637D0A7E3092}">
  <dimension ref="A1:L116"/>
  <sheetViews>
    <sheetView tabSelected="1" workbookViewId="0">
      <selection activeCell="C25" sqref="C25"/>
    </sheetView>
  </sheetViews>
  <sheetFormatPr defaultRowHeight="15" x14ac:dyDescent="0.25"/>
  <cols>
    <col min="1" max="1" width="48.7109375" bestFit="1" customWidth="1"/>
    <col min="2" max="2" width="13.28515625" style="3" bestFit="1" customWidth="1"/>
    <col min="4" max="4" width="48.7109375" bestFit="1" customWidth="1"/>
    <col min="5" max="5" width="11.7109375" bestFit="1" customWidth="1"/>
    <col min="11" max="11" width="48.7109375" bestFit="1" customWidth="1"/>
    <col min="12" max="12" width="11.710937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27</v>
      </c>
    </row>
    <row r="4" spans="1:12" x14ac:dyDescent="0.25">
      <c r="A4" t="s">
        <v>28</v>
      </c>
    </row>
    <row r="6" spans="1:12" x14ac:dyDescent="0.25">
      <c r="B6" s="9">
        <v>2019</v>
      </c>
    </row>
    <row r="7" spans="1:12" x14ac:dyDescent="0.25">
      <c r="A7" s="4" t="s">
        <v>3</v>
      </c>
      <c r="B7" s="10" t="s">
        <v>4</v>
      </c>
    </row>
    <row r="8" spans="1:12" x14ac:dyDescent="0.25">
      <c r="A8" t="s">
        <v>9</v>
      </c>
      <c r="B8" s="3">
        <v>195.82</v>
      </c>
    </row>
    <row r="9" spans="1:12" x14ac:dyDescent="0.25">
      <c r="A9" t="s">
        <v>10</v>
      </c>
      <c r="B9" s="3">
        <v>765.97</v>
      </c>
    </row>
    <row r="10" spans="1:12" x14ac:dyDescent="0.25">
      <c r="A10" t="s">
        <v>11</v>
      </c>
      <c r="B10" s="3">
        <v>163.92</v>
      </c>
    </row>
    <row r="11" spans="1:12" x14ac:dyDescent="0.25">
      <c r="A11" t="s">
        <v>12</v>
      </c>
      <c r="B11" s="3">
        <v>394.44</v>
      </c>
    </row>
    <row r="12" spans="1:12" x14ac:dyDescent="0.25">
      <c r="A12" t="s">
        <v>5</v>
      </c>
      <c r="B12" s="3">
        <v>2274762.5499999998</v>
      </c>
    </row>
    <row r="13" spans="1:12" x14ac:dyDescent="0.25">
      <c r="A13" t="s">
        <v>23</v>
      </c>
      <c r="B13" s="3">
        <v>9584.98</v>
      </c>
    </row>
    <row r="14" spans="1:12" x14ac:dyDescent="0.25">
      <c r="A14" t="s">
        <v>6</v>
      </c>
      <c r="B14" s="3">
        <v>90926.45</v>
      </c>
    </row>
    <row r="15" spans="1:12" x14ac:dyDescent="0.25">
      <c r="A15" t="s">
        <v>15</v>
      </c>
      <c r="B15" s="3">
        <v>4980</v>
      </c>
      <c r="L15" s="7"/>
    </row>
    <row r="16" spans="1:12" x14ac:dyDescent="0.25">
      <c r="A16" t="s">
        <v>7</v>
      </c>
      <c r="B16" s="3">
        <v>105517.68</v>
      </c>
      <c r="L16" s="7"/>
    </row>
    <row r="17" spans="1:12" x14ac:dyDescent="0.25">
      <c r="A17" t="s">
        <v>17</v>
      </c>
      <c r="B17" s="3">
        <v>215</v>
      </c>
      <c r="L17" s="7"/>
    </row>
    <row r="18" spans="1:12" x14ac:dyDescent="0.25">
      <c r="A18" t="s">
        <v>24</v>
      </c>
      <c r="B18" s="3">
        <v>19333.560000000001</v>
      </c>
      <c r="L18" s="7"/>
    </row>
    <row r="19" spans="1:12" x14ac:dyDescent="0.25">
      <c r="A19" t="s">
        <v>18</v>
      </c>
      <c r="B19" s="3">
        <v>4511.0200000000004</v>
      </c>
    </row>
    <row r="20" spans="1:12" x14ac:dyDescent="0.25">
      <c r="A20" t="s">
        <v>25</v>
      </c>
      <c r="B20" s="3">
        <v>5120.96</v>
      </c>
      <c r="L20" s="7"/>
    </row>
    <row r="21" spans="1:12" x14ac:dyDescent="0.25">
      <c r="A21" t="s">
        <v>26</v>
      </c>
      <c r="B21" s="3">
        <v>150</v>
      </c>
    </row>
    <row r="22" spans="1:12" x14ac:dyDescent="0.25">
      <c r="A22" t="s">
        <v>19</v>
      </c>
      <c r="B22" s="3">
        <v>379.45</v>
      </c>
    </row>
    <row r="23" spans="1:12" x14ac:dyDescent="0.25">
      <c r="A23" t="s">
        <v>20</v>
      </c>
      <c r="B23" s="3">
        <v>20744.150000000001</v>
      </c>
      <c r="L23" s="7"/>
    </row>
    <row r="24" spans="1:12" x14ac:dyDescent="0.25">
      <c r="A24" t="s">
        <v>21</v>
      </c>
      <c r="B24" s="5">
        <v>298603.32</v>
      </c>
      <c r="L24" s="7"/>
    </row>
    <row r="25" spans="1:12" ht="15.75" thickBot="1" x14ac:dyDescent="0.3">
      <c r="A25" t="s">
        <v>22</v>
      </c>
      <c r="B25" s="8">
        <f>SUM(B8:B24)</f>
        <v>2836349.27</v>
      </c>
      <c r="L25" s="7"/>
    </row>
    <row r="26" spans="1:12" ht="15.75" thickTop="1" x14ac:dyDescent="0.25">
      <c r="B26" s="6"/>
      <c r="L26" s="7"/>
    </row>
    <row r="27" spans="1:12" x14ac:dyDescent="0.25">
      <c r="B27" s="6"/>
      <c r="L27" s="7"/>
    </row>
    <row r="28" spans="1:12" x14ac:dyDescent="0.25">
      <c r="B28" s="6"/>
      <c r="L28" s="7"/>
    </row>
    <row r="29" spans="1:12" x14ac:dyDescent="0.25">
      <c r="B29" s="9">
        <v>2020</v>
      </c>
      <c r="L29" s="7"/>
    </row>
    <row r="30" spans="1:12" x14ac:dyDescent="0.25">
      <c r="A30" s="4" t="s">
        <v>3</v>
      </c>
      <c r="B30" s="10" t="s">
        <v>4</v>
      </c>
    </row>
    <row r="31" spans="1:12" x14ac:dyDescent="0.25">
      <c r="A31" t="s">
        <v>9</v>
      </c>
      <c r="B31" s="3">
        <v>43.07</v>
      </c>
      <c r="L31" s="7"/>
    </row>
    <row r="32" spans="1:12" x14ac:dyDescent="0.25">
      <c r="A32" t="s">
        <v>10</v>
      </c>
      <c r="B32" s="3">
        <v>183.62</v>
      </c>
      <c r="L32" s="7"/>
    </row>
    <row r="33" spans="1:12" x14ac:dyDescent="0.25">
      <c r="A33" t="s">
        <v>29</v>
      </c>
      <c r="B33" s="3">
        <v>947.13</v>
      </c>
      <c r="L33" s="7"/>
    </row>
    <row r="34" spans="1:12" x14ac:dyDescent="0.25">
      <c r="A34" t="s">
        <v>30</v>
      </c>
      <c r="B34" s="3">
        <v>550</v>
      </c>
      <c r="L34" s="7"/>
    </row>
    <row r="35" spans="1:12" x14ac:dyDescent="0.25">
      <c r="A35" t="s">
        <v>11</v>
      </c>
      <c r="B35" s="3">
        <v>341.6</v>
      </c>
      <c r="L35" s="7"/>
    </row>
    <row r="36" spans="1:12" x14ac:dyDescent="0.25">
      <c r="A36" t="s">
        <v>12</v>
      </c>
      <c r="B36" s="3">
        <v>250.32</v>
      </c>
      <c r="L36" s="7"/>
    </row>
    <row r="37" spans="1:12" x14ac:dyDescent="0.25">
      <c r="A37" t="s">
        <v>5</v>
      </c>
      <c r="B37" s="3">
        <v>3148712.83</v>
      </c>
      <c r="L37" s="7"/>
    </row>
    <row r="38" spans="1:12" x14ac:dyDescent="0.25">
      <c r="A38" t="s">
        <v>23</v>
      </c>
      <c r="B38" s="3">
        <v>13778.25</v>
      </c>
      <c r="L38" s="7"/>
    </row>
    <row r="39" spans="1:12" x14ac:dyDescent="0.25">
      <c r="A39" t="s">
        <v>6</v>
      </c>
      <c r="B39" s="3">
        <v>127078.53</v>
      </c>
      <c r="L39" s="7"/>
    </row>
    <row r="40" spans="1:12" x14ac:dyDescent="0.25">
      <c r="A40" t="s">
        <v>15</v>
      </c>
      <c r="B40" s="3">
        <v>4525</v>
      </c>
    </row>
    <row r="41" spans="1:12" x14ac:dyDescent="0.25">
      <c r="A41" t="s">
        <v>16</v>
      </c>
      <c r="B41" s="3">
        <v>301.07</v>
      </c>
    </row>
    <row r="42" spans="1:12" x14ac:dyDescent="0.25">
      <c r="A42" t="s">
        <v>7</v>
      </c>
      <c r="B42" s="3">
        <v>152848.09</v>
      </c>
    </row>
    <row r="43" spans="1:12" x14ac:dyDescent="0.25">
      <c r="A43" t="s">
        <v>17</v>
      </c>
      <c r="B43" s="3">
        <v>215</v>
      </c>
    </row>
    <row r="44" spans="1:12" x14ac:dyDescent="0.25">
      <c r="A44" t="s">
        <v>31</v>
      </c>
      <c r="B44" s="3">
        <v>-149415.89000000001</v>
      </c>
    </row>
    <row r="45" spans="1:12" x14ac:dyDescent="0.25">
      <c r="A45" t="s">
        <v>25</v>
      </c>
      <c r="B45" s="3">
        <v>7941.45</v>
      </c>
    </row>
    <row r="46" spans="1:12" x14ac:dyDescent="0.25">
      <c r="A46" t="s">
        <v>19</v>
      </c>
      <c r="B46" s="3">
        <v>430.54</v>
      </c>
    </row>
    <row r="47" spans="1:12" x14ac:dyDescent="0.25">
      <c r="A47" t="s">
        <v>20</v>
      </c>
      <c r="B47" s="3">
        <v>29901.53</v>
      </c>
    </row>
    <row r="48" spans="1:12" x14ac:dyDescent="0.25">
      <c r="A48" t="s">
        <v>21</v>
      </c>
      <c r="B48" s="5">
        <v>368892.77</v>
      </c>
    </row>
    <row r="49" spans="1:2" ht="15.75" thickBot="1" x14ac:dyDescent="0.3">
      <c r="A49" t="s">
        <v>22</v>
      </c>
      <c r="B49" s="8">
        <f>SUM(B31:B48)</f>
        <v>3707524.9099999997</v>
      </c>
    </row>
    <row r="50" spans="1:2" ht="15.75" thickTop="1" x14ac:dyDescent="0.25"/>
    <row r="53" spans="1:2" x14ac:dyDescent="0.25">
      <c r="B53" s="9">
        <v>2021</v>
      </c>
    </row>
    <row r="54" spans="1:2" x14ac:dyDescent="0.25">
      <c r="A54" s="4" t="s">
        <v>3</v>
      </c>
      <c r="B54" s="10" t="s">
        <v>4</v>
      </c>
    </row>
    <row r="55" spans="1:2" x14ac:dyDescent="0.25">
      <c r="A55" t="s">
        <v>10</v>
      </c>
      <c r="B55" s="3">
        <v>763.57</v>
      </c>
    </row>
    <row r="56" spans="1:2" x14ac:dyDescent="0.25">
      <c r="A56" t="s">
        <v>29</v>
      </c>
      <c r="B56" s="3">
        <v>888.07</v>
      </c>
    </row>
    <row r="57" spans="1:2" x14ac:dyDescent="0.25">
      <c r="A57" t="s">
        <v>11</v>
      </c>
      <c r="B57" s="3">
        <v>252.61</v>
      </c>
    </row>
    <row r="58" spans="1:2" x14ac:dyDescent="0.25">
      <c r="A58" t="s">
        <v>12</v>
      </c>
      <c r="B58" s="3">
        <v>183.33</v>
      </c>
    </row>
    <row r="59" spans="1:2" x14ac:dyDescent="0.25">
      <c r="A59" t="s">
        <v>5</v>
      </c>
      <c r="B59" s="3">
        <v>4288363.97</v>
      </c>
    </row>
    <row r="60" spans="1:2" x14ac:dyDescent="0.25">
      <c r="A60" t="s">
        <v>6</v>
      </c>
      <c r="B60" s="3">
        <v>129086.48</v>
      </c>
    </row>
    <row r="61" spans="1:2" x14ac:dyDescent="0.25">
      <c r="A61" t="s">
        <v>15</v>
      </c>
      <c r="B61" s="3">
        <v>3280</v>
      </c>
    </row>
    <row r="62" spans="1:2" x14ac:dyDescent="0.25">
      <c r="A62" t="s">
        <v>16</v>
      </c>
      <c r="B62" s="3">
        <v>314.56</v>
      </c>
    </row>
    <row r="63" spans="1:2" x14ac:dyDescent="0.25">
      <c r="A63" t="s">
        <v>7</v>
      </c>
      <c r="B63" s="3">
        <v>163731.66</v>
      </c>
    </row>
    <row r="64" spans="1:2" x14ac:dyDescent="0.25">
      <c r="A64" t="s">
        <v>17</v>
      </c>
      <c r="B64" s="3">
        <v>335</v>
      </c>
    </row>
    <row r="65" spans="1:2" x14ac:dyDescent="0.25">
      <c r="A65" t="s">
        <v>18</v>
      </c>
      <c r="B65" s="3">
        <v>2634.75</v>
      </c>
    </row>
    <row r="66" spans="1:2" x14ac:dyDescent="0.25">
      <c r="A66" t="s">
        <v>25</v>
      </c>
      <c r="B66" s="3">
        <v>10177.74</v>
      </c>
    </row>
    <row r="67" spans="1:2" x14ac:dyDescent="0.25">
      <c r="A67" t="s">
        <v>19</v>
      </c>
      <c r="B67" s="3">
        <v>360.16</v>
      </c>
    </row>
    <row r="68" spans="1:2" x14ac:dyDescent="0.25">
      <c r="A68" t="s">
        <v>20</v>
      </c>
      <c r="B68" s="3">
        <v>28731.26</v>
      </c>
    </row>
    <row r="69" spans="1:2" x14ac:dyDescent="0.25">
      <c r="A69" t="s">
        <v>21</v>
      </c>
      <c r="B69" s="5">
        <v>303355.90999999997</v>
      </c>
    </row>
    <row r="70" spans="1:2" ht="15.75" thickBot="1" x14ac:dyDescent="0.3">
      <c r="A70" t="s">
        <v>22</v>
      </c>
      <c r="B70" s="11">
        <f>SUM(B55:B69)</f>
        <v>4932459.07</v>
      </c>
    </row>
    <row r="71" spans="1:2" ht="15.75" thickTop="1" x14ac:dyDescent="0.25"/>
    <row r="74" spans="1:2" x14ac:dyDescent="0.25">
      <c r="B74" s="9">
        <v>2022</v>
      </c>
    </row>
    <row r="75" spans="1:2" x14ac:dyDescent="0.25">
      <c r="A75" s="4" t="s">
        <v>3</v>
      </c>
      <c r="B75" s="10" t="s">
        <v>4</v>
      </c>
    </row>
    <row r="76" spans="1:2" x14ac:dyDescent="0.25">
      <c r="A76" t="s">
        <v>8</v>
      </c>
      <c r="B76" s="3">
        <v>88.02</v>
      </c>
    </row>
    <row r="77" spans="1:2" x14ac:dyDescent="0.25">
      <c r="A77" t="s">
        <v>9</v>
      </c>
      <c r="B77" s="3">
        <v>186.35</v>
      </c>
    </row>
    <row r="78" spans="1:2" x14ac:dyDescent="0.25">
      <c r="A78" t="s">
        <v>10</v>
      </c>
      <c r="B78" s="3">
        <v>1104.68</v>
      </c>
    </row>
    <row r="79" spans="1:2" x14ac:dyDescent="0.25">
      <c r="A79" t="s">
        <v>11</v>
      </c>
      <c r="B79" s="3">
        <v>71.489999999999995</v>
      </c>
    </row>
    <row r="80" spans="1:2" x14ac:dyDescent="0.25">
      <c r="A80" t="s">
        <v>12</v>
      </c>
      <c r="B80" s="3">
        <v>19.600000000000001</v>
      </c>
    </row>
    <row r="81" spans="1:2" x14ac:dyDescent="0.25">
      <c r="A81" t="s">
        <v>13</v>
      </c>
      <c r="B81" s="3">
        <v>26.2</v>
      </c>
    </row>
    <row r="82" spans="1:2" x14ac:dyDescent="0.25">
      <c r="A82" t="s">
        <v>14</v>
      </c>
      <c r="B82" s="3">
        <v>4546.9799999999996</v>
      </c>
    </row>
    <row r="83" spans="1:2" x14ac:dyDescent="0.25">
      <c r="A83" t="s">
        <v>5</v>
      </c>
      <c r="B83" s="3">
        <v>5480011.9400000004</v>
      </c>
    </row>
    <row r="84" spans="1:2" x14ac:dyDescent="0.25">
      <c r="A84" t="s">
        <v>6</v>
      </c>
      <c r="B84" s="3">
        <v>127268.64</v>
      </c>
    </row>
    <row r="85" spans="1:2" x14ac:dyDescent="0.25">
      <c r="A85" t="s">
        <v>15</v>
      </c>
      <c r="B85" s="3">
        <v>850</v>
      </c>
    </row>
    <row r="86" spans="1:2" x14ac:dyDescent="0.25">
      <c r="A86" t="s">
        <v>16</v>
      </c>
      <c r="B86" s="3">
        <v>300</v>
      </c>
    </row>
    <row r="87" spans="1:2" x14ac:dyDescent="0.25">
      <c r="A87" t="s">
        <v>7</v>
      </c>
      <c r="B87" s="3">
        <v>193909.12</v>
      </c>
    </row>
    <row r="88" spans="1:2" x14ac:dyDescent="0.25">
      <c r="A88" t="s">
        <v>17</v>
      </c>
      <c r="B88" s="3">
        <v>215</v>
      </c>
    </row>
    <row r="89" spans="1:2" x14ac:dyDescent="0.25">
      <c r="A89" t="s">
        <v>18</v>
      </c>
      <c r="B89" s="3">
        <v>10842.61</v>
      </c>
    </row>
    <row r="90" spans="1:2" x14ac:dyDescent="0.25">
      <c r="A90" t="s">
        <v>25</v>
      </c>
      <c r="B90" s="3">
        <v>2855.31</v>
      </c>
    </row>
    <row r="91" spans="1:2" x14ac:dyDescent="0.25">
      <c r="A91" t="s">
        <v>19</v>
      </c>
      <c r="B91" s="3">
        <v>545.87</v>
      </c>
    </row>
    <row r="92" spans="1:2" x14ac:dyDescent="0.25">
      <c r="A92" t="s">
        <v>20</v>
      </c>
      <c r="B92" s="3">
        <v>37240.870000000003</v>
      </c>
    </row>
    <row r="93" spans="1:2" x14ac:dyDescent="0.25">
      <c r="A93" t="s">
        <v>21</v>
      </c>
      <c r="B93" s="5">
        <v>354735.22</v>
      </c>
    </row>
    <row r="94" spans="1:2" ht="15.75" thickBot="1" x14ac:dyDescent="0.3">
      <c r="A94" t="s">
        <v>22</v>
      </c>
      <c r="B94" s="8">
        <f>SUM(B76:B93)</f>
        <v>6214817.9000000004</v>
      </c>
    </row>
    <row r="95" spans="1:2" ht="15.75" thickTop="1" x14ac:dyDescent="0.25"/>
    <row r="97" spans="1:2" x14ac:dyDescent="0.25">
      <c r="B97" s="9" t="s">
        <v>33</v>
      </c>
    </row>
    <row r="98" spans="1:2" x14ac:dyDescent="0.25">
      <c r="A98" s="4" t="s">
        <v>3</v>
      </c>
      <c r="B98" s="10" t="s">
        <v>4</v>
      </c>
    </row>
    <row r="99" spans="1:2" x14ac:dyDescent="0.25">
      <c r="A99" t="s">
        <v>9</v>
      </c>
      <c r="B99" s="3">
        <v>172.82</v>
      </c>
    </row>
    <row r="100" spans="1:2" x14ac:dyDescent="0.25">
      <c r="A100" t="s">
        <v>10</v>
      </c>
      <c r="B100" s="3">
        <v>2051.9299999999998</v>
      </c>
    </row>
    <row r="101" spans="1:2" x14ac:dyDescent="0.25">
      <c r="A101" t="s">
        <v>11</v>
      </c>
      <c r="B101" s="3">
        <v>210.48</v>
      </c>
    </row>
    <row r="102" spans="1:2" x14ac:dyDescent="0.25">
      <c r="A102" t="s">
        <v>13</v>
      </c>
      <c r="B102" s="3">
        <v>-626.01</v>
      </c>
    </row>
    <row r="103" spans="1:2" x14ac:dyDescent="0.25">
      <c r="A103" t="s">
        <v>5</v>
      </c>
      <c r="B103" s="3">
        <v>3898515.06</v>
      </c>
    </row>
    <row r="104" spans="1:2" x14ac:dyDescent="0.25">
      <c r="A104" t="s">
        <v>23</v>
      </c>
      <c r="B104" s="3">
        <v>66745.88</v>
      </c>
    </row>
    <row r="105" spans="1:2" x14ac:dyDescent="0.25">
      <c r="A105" t="s">
        <v>6</v>
      </c>
      <c r="B105" s="3">
        <v>117786.07</v>
      </c>
    </row>
    <row r="106" spans="1:2" x14ac:dyDescent="0.25">
      <c r="A106" t="s">
        <v>15</v>
      </c>
      <c r="B106" s="3">
        <v>1000</v>
      </c>
    </row>
    <row r="107" spans="1:2" x14ac:dyDescent="0.25">
      <c r="A107" t="s">
        <v>16</v>
      </c>
      <c r="B107" s="3">
        <v>394.93</v>
      </c>
    </row>
    <row r="108" spans="1:2" x14ac:dyDescent="0.25">
      <c r="A108" t="s">
        <v>7</v>
      </c>
      <c r="B108" s="3">
        <v>523833.51</v>
      </c>
    </row>
    <row r="109" spans="1:2" x14ac:dyDescent="0.25">
      <c r="A109" t="s">
        <v>17</v>
      </c>
      <c r="B109" s="3">
        <v>215</v>
      </c>
    </row>
    <row r="110" spans="1:2" x14ac:dyDescent="0.25">
      <c r="A110" t="s">
        <v>18</v>
      </c>
      <c r="B110" s="3">
        <v>41656.65</v>
      </c>
    </row>
    <row r="111" spans="1:2" x14ac:dyDescent="0.25">
      <c r="A111" t="s">
        <v>32</v>
      </c>
      <c r="B111" s="3">
        <v>2066.4699999999998</v>
      </c>
    </row>
    <row r="112" spans="1:2" x14ac:dyDescent="0.25">
      <c r="A112" t="s">
        <v>25</v>
      </c>
      <c r="B112" s="3">
        <v>638</v>
      </c>
    </row>
    <row r="113" spans="1:2" x14ac:dyDescent="0.25">
      <c r="A113" t="s">
        <v>20</v>
      </c>
      <c r="B113" s="3">
        <v>39942.78</v>
      </c>
    </row>
    <row r="114" spans="1:2" x14ac:dyDescent="0.25">
      <c r="A114" t="s">
        <v>21</v>
      </c>
      <c r="B114" s="5">
        <v>331905.45</v>
      </c>
    </row>
    <row r="115" spans="1:2" ht="15.75" thickBot="1" x14ac:dyDescent="0.3">
      <c r="A115" t="s">
        <v>22</v>
      </c>
      <c r="B115" s="11">
        <f>SUM(B99:B114)</f>
        <v>5026509.0200000005</v>
      </c>
    </row>
    <row r="116" spans="1:2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0B2EA-DB9C-4525-A0AF-C3F7EA955509}">
  <dimension ref="A1:D18"/>
  <sheetViews>
    <sheetView workbookViewId="0">
      <selection activeCell="B19" sqref="B19"/>
    </sheetView>
  </sheetViews>
  <sheetFormatPr defaultRowHeight="15" x14ac:dyDescent="0.25"/>
  <cols>
    <col min="1" max="1" width="5" customWidth="1"/>
    <col min="2" max="2" width="34.7109375" customWidth="1"/>
    <col min="3" max="4" width="13.2851562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27</v>
      </c>
    </row>
    <row r="4" spans="1:3" x14ac:dyDescent="0.25">
      <c r="A4" t="s">
        <v>41</v>
      </c>
    </row>
    <row r="6" spans="1:3" x14ac:dyDescent="0.25">
      <c r="C6" s="1">
        <v>2023</v>
      </c>
    </row>
    <row r="7" spans="1:3" x14ac:dyDescent="0.25">
      <c r="C7" s="1" t="s">
        <v>42</v>
      </c>
    </row>
    <row r="8" spans="1:3" x14ac:dyDescent="0.25">
      <c r="A8">
        <v>428</v>
      </c>
      <c r="B8" t="s">
        <v>43</v>
      </c>
      <c r="C8" s="3">
        <v>4597465.5999999996</v>
      </c>
    </row>
    <row r="9" spans="1:3" x14ac:dyDescent="0.25">
      <c r="A9">
        <v>429</v>
      </c>
      <c r="B9" t="s">
        <v>44</v>
      </c>
      <c r="C9" s="3">
        <v>10338</v>
      </c>
    </row>
    <row r="10" spans="1:3" x14ac:dyDescent="0.25">
      <c r="A10">
        <v>430</v>
      </c>
      <c r="B10" t="s">
        <v>45</v>
      </c>
      <c r="C10" s="3">
        <v>0</v>
      </c>
    </row>
    <row r="11" spans="1:3" x14ac:dyDescent="0.25">
      <c r="A11">
        <v>431</v>
      </c>
      <c r="B11" t="s">
        <v>46</v>
      </c>
      <c r="C11" s="3">
        <v>129052.6</v>
      </c>
    </row>
    <row r="12" spans="1:3" x14ac:dyDescent="0.25">
      <c r="A12">
        <v>432</v>
      </c>
      <c r="B12" t="s">
        <v>47</v>
      </c>
      <c r="C12" s="3">
        <v>10200</v>
      </c>
    </row>
    <row r="13" spans="1:3" x14ac:dyDescent="0.25">
      <c r="A13">
        <v>433</v>
      </c>
      <c r="B13" t="s">
        <v>48</v>
      </c>
      <c r="C13" s="3">
        <v>300</v>
      </c>
    </row>
    <row r="14" spans="1:3" x14ac:dyDescent="0.25">
      <c r="A14">
        <v>434</v>
      </c>
      <c r="B14" t="s">
        <v>49</v>
      </c>
      <c r="C14" s="3">
        <v>1063434</v>
      </c>
    </row>
    <row r="15" spans="1:3" x14ac:dyDescent="0.25">
      <c r="A15">
        <v>435</v>
      </c>
      <c r="B15" t="s">
        <v>50</v>
      </c>
      <c r="C15" s="3">
        <v>260</v>
      </c>
    </row>
    <row r="16" spans="1:3" x14ac:dyDescent="0.25">
      <c r="A16">
        <v>457</v>
      </c>
      <c r="B16" t="s">
        <v>51</v>
      </c>
      <c r="C16" s="3">
        <v>4350</v>
      </c>
    </row>
    <row r="17" spans="2:4" x14ac:dyDescent="0.25">
      <c r="C17" s="3"/>
    </row>
    <row r="18" spans="2:4" x14ac:dyDescent="0.25">
      <c r="B18" t="s">
        <v>52</v>
      </c>
      <c r="C18" s="13">
        <f>SUM(C8:C17)</f>
        <v>5815400.1999999993</v>
      </c>
      <c r="D1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535A-99EA-401B-AA7A-0A32CF46FBAF}">
  <dimension ref="A1:G20"/>
  <sheetViews>
    <sheetView workbookViewId="0">
      <selection activeCell="E20" sqref="E20"/>
    </sheetView>
  </sheetViews>
  <sheetFormatPr defaultRowHeight="15" x14ac:dyDescent="0.25"/>
  <cols>
    <col min="3" max="3" width="12.7109375" bestFit="1" customWidth="1"/>
    <col min="5" max="5" width="12" bestFit="1" customWidth="1"/>
    <col min="7" max="7" width="11.57031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27</v>
      </c>
    </row>
    <row r="4" spans="1:7" x14ac:dyDescent="0.25">
      <c r="A4" t="s">
        <v>34</v>
      </c>
    </row>
    <row r="6" spans="1:7" x14ac:dyDescent="0.25">
      <c r="C6" s="1" t="s">
        <v>35</v>
      </c>
      <c r="E6" t="s">
        <v>36</v>
      </c>
    </row>
    <row r="7" spans="1:7" x14ac:dyDescent="0.25">
      <c r="A7" s="2" t="s">
        <v>39</v>
      </c>
      <c r="C7" s="2" t="s">
        <v>37</v>
      </c>
      <c r="E7" s="4" t="s">
        <v>38</v>
      </c>
      <c r="G7" s="2" t="s">
        <v>2</v>
      </c>
    </row>
    <row r="8" spans="1:7" x14ac:dyDescent="0.25">
      <c r="A8" s="12">
        <v>44621</v>
      </c>
      <c r="C8" s="3">
        <v>10774.44</v>
      </c>
      <c r="D8" s="3"/>
      <c r="E8" s="3"/>
      <c r="G8" s="13">
        <f>+C8+E8</f>
        <v>10774.44</v>
      </c>
    </row>
    <row r="9" spans="1:7" x14ac:dyDescent="0.25">
      <c r="A9" s="12">
        <v>44652</v>
      </c>
      <c r="C9" s="3">
        <v>14238.86</v>
      </c>
      <c r="D9" s="3"/>
      <c r="E9" s="3"/>
      <c r="G9" s="13">
        <f t="shared" ref="G9:G19" si="0">+C9+E9</f>
        <v>14238.86</v>
      </c>
    </row>
    <row r="10" spans="1:7" x14ac:dyDescent="0.25">
      <c r="A10" s="12">
        <v>44682</v>
      </c>
      <c r="C10" s="3">
        <v>20093</v>
      </c>
      <c r="D10" s="3"/>
      <c r="E10" s="3"/>
      <c r="G10" s="13">
        <f t="shared" si="0"/>
        <v>20093</v>
      </c>
    </row>
    <row r="11" spans="1:7" x14ac:dyDescent="0.25">
      <c r="A11" s="12">
        <v>44713</v>
      </c>
      <c r="C11" s="3">
        <v>24280.92</v>
      </c>
      <c r="D11" s="3"/>
      <c r="E11" s="3"/>
      <c r="G11" s="13">
        <f t="shared" si="0"/>
        <v>24280.92</v>
      </c>
    </row>
    <row r="12" spans="1:7" x14ac:dyDescent="0.25">
      <c r="A12" s="12">
        <v>44743</v>
      </c>
      <c r="C12" s="3">
        <v>29262.48</v>
      </c>
      <c r="D12" s="3"/>
      <c r="E12" s="3"/>
      <c r="G12" s="13">
        <f t="shared" si="0"/>
        <v>29262.48</v>
      </c>
    </row>
    <row r="13" spans="1:7" x14ac:dyDescent="0.25">
      <c r="A13" s="12">
        <v>44774</v>
      </c>
      <c r="C13" s="3">
        <v>21062.58</v>
      </c>
      <c r="D13" s="3"/>
      <c r="E13" s="3"/>
      <c r="G13" s="13">
        <f t="shared" si="0"/>
        <v>21062.58</v>
      </c>
    </row>
    <row r="14" spans="1:7" x14ac:dyDescent="0.25">
      <c r="A14" s="12">
        <v>44805</v>
      </c>
      <c r="C14" s="3">
        <v>26231.759999999998</v>
      </c>
      <c r="D14" s="3"/>
      <c r="E14" s="3"/>
      <c r="G14" s="13">
        <f t="shared" si="0"/>
        <v>26231.759999999998</v>
      </c>
    </row>
    <row r="15" spans="1:7" x14ac:dyDescent="0.25">
      <c r="A15" s="12">
        <v>44835</v>
      </c>
      <c r="C15" s="3">
        <v>4214.96</v>
      </c>
      <c r="D15" s="3"/>
      <c r="E15" s="3"/>
      <c r="G15" s="13">
        <f t="shared" si="0"/>
        <v>4214.96</v>
      </c>
    </row>
    <row r="16" spans="1:7" x14ac:dyDescent="0.25">
      <c r="A16" s="12">
        <v>44866</v>
      </c>
      <c r="C16" s="3">
        <v>12395.41</v>
      </c>
      <c r="D16" s="3"/>
      <c r="E16" s="3"/>
      <c r="G16" s="13">
        <f t="shared" si="0"/>
        <v>12395.41</v>
      </c>
    </row>
    <row r="17" spans="1:7" x14ac:dyDescent="0.25">
      <c r="A17" s="12">
        <v>44896</v>
      </c>
      <c r="C17" s="3">
        <f>4200.2+2918.68+640.42</f>
        <v>7759.2999999999993</v>
      </c>
      <c r="D17" s="3"/>
      <c r="E17" s="3">
        <f>87.16+111.53</f>
        <v>198.69</v>
      </c>
      <c r="G17" s="13">
        <f t="shared" si="0"/>
        <v>7957.9899999999989</v>
      </c>
    </row>
    <row r="18" spans="1:7" x14ac:dyDescent="0.25">
      <c r="A18" s="12">
        <v>44927</v>
      </c>
      <c r="C18" s="3">
        <f>3905.69+4510.97+1001.4</f>
        <v>9418.06</v>
      </c>
      <c r="D18" s="3"/>
      <c r="E18" s="3">
        <f>879.1+3241+3015+1005+4020+3516.4+45223.99</f>
        <v>60900.49</v>
      </c>
      <c r="G18" s="13">
        <f t="shared" si="0"/>
        <v>70318.55</v>
      </c>
    </row>
    <row r="19" spans="1:7" x14ac:dyDescent="0.25">
      <c r="A19" s="12">
        <v>44958</v>
      </c>
      <c r="C19" s="5">
        <f>7142.47+4755.49+4086.78</f>
        <v>15984.74</v>
      </c>
      <c r="D19" s="3"/>
      <c r="E19" s="5">
        <f>952.14+2475.13+3015+1758.2+879.1+2010+1005+2010+1005+2713.5+2378.45+739.55+3615.33+1265.07+1507.5+1306.5+2713.5+280.98+4846.49+24601.91</f>
        <v>61078.350000000006</v>
      </c>
      <c r="G19" s="14">
        <f t="shared" si="0"/>
        <v>77063.090000000011</v>
      </c>
    </row>
    <row r="20" spans="1:7" x14ac:dyDescent="0.25">
      <c r="C20" s="3">
        <f>SUM(C8:C19)</f>
        <v>195716.50999999998</v>
      </c>
      <c r="D20" s="3"/>
      <c r="E20" s="3">
        <f>SUM(E17:E19)</f>
        <v>122177.53</v>
      </c>
      <c r="G20" s="13">
        <f>SUM(G8:G19)</f>
        <v>317894.04000000004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D44A-0E09-4FB9-8548-68AAED77E53D}">
  <dimension ref="A1:G16"/>
  <sheetViews>
    <sheetView workbookViewId="0">
      <selection activeCell="A19" sqref="A19"/>
    </sheetView>
  </sheetViews>
  <sheetFormatPr defaultRowHeight="15" x14ac:dyDescent="0.25"/>
  <cols>
    <col min="3" max="3" width="12.7109375" bestFit="1" customWidth="1"/>
    <col min="5" max="5" width="12" bestFit="1" customWidth="1"/>
    <col min="7" max="7" width="11.57031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27</v>
      </c>
    </row>
    <row r="4" spans="1:7" x14ac:dyDescent="0.25">
      <c r="A4" t="s">
        <v>40</v>
      </c>
    </row>
    <row r="6" spans="1:7" x14ac:dyDescent="0.25">
      <c r="C6" s="1" t="s">
        <v>35</v>
      </c>
      <c r="E6" t="s">
        <v>36</v>
      </c>
    </row>
    <row r="7" spans="1:7" x14ac:dyDescent="0.25">
      <c r="A7" s="2" t="s">
        <v>39</v>
      </c>
      <c r="C7" s="2" t="s">
        <v>37</v>
      </c>
      <c r="E7" s="4" t="s">
        <v>38</v>
      </c>
      <c r="G7" s="2" t="s">
        <v>2</v>
      </c>
    </row>
    <row r="8" spans="1:7" x14ac:dyDescent="0.25">
      <c r="A8" s="12">
        <v>44986</v>
      </c>
      <c r="C8" s="3">
        <f>829.92+1962.73+1710.75</f>
        <v>4503.3999999999996</v>
      </c>
      <c r="D8" s="3"/>
      <c r="E8" s="3">
        <v>39927.86</v>
      </c>
      <c r="G8" s="13">
        <f>+C8+E8</f>
        <v>44431.26</v>
      </c>
    </row>
    <row r="9" spans="1:7" x14ac:dyDescent="0.25">
      <c r="A9" s="12">
        <v>45017</v>
      </c>
      <c r="C9" s="3">
        <f>1698.75+1644.64+818.94</f>
        <v>4162.33</v>
      </c>
      <c r="D9" s="3"/>
      <c r="E9" s="3">
        <f>66026.85-1698.75-1644.64-818.94</f>
        <v>61864.520000000004</v>
      </c>
      <c r="G9" s="13">
        <f t="shared" ref="G9:G15" si="0">+C9+E9</f>
        <v>66026.850000000006</v>
      </c>
    </row>
    <row r="10" spans="1:7" x14ac:dyDescent="0.25">
      <c r="A10" s="12">
        <v>45047</v>
      </c>
      <c r="C10" s="3">
        <v>11121.91</v>
      </c>
      <c r="D10" s="3"/>
      <c r="E10" s="3">
        <v>28717.73</v>
      </c>
      <c r="G10" s="13">
        <f t="shared" si="0"/>
        <v>39839.64</v>
      </c>
    </row>
    <row r="11" spans="1:7" x14ac:dyDescent="0.25">
      <c r="A11" s="12">
        <v>45078</v>
      </c>
      <c r="C11" s="3">
        <f>2489.06+503.96</f>
        <v>2993.02</v>
      </c>
      <c r="D11" s="3"/>
      <c r="E11" s="3">
        <v>29432.1</v>
      </c>
      <c r="G11" s="13">
        <f t="shared" si="0"/>
        <v>32425.119999999999</v>
      </c>
    </row>
    <row r="12" spans="1:7" x14ac:dyDescent="0.25">
      <c r="A12" s="12">
        <v>45108</v>
      </c>
      <c r="C12" s="3">
        <f>662.2+490.24</f>
        <v>1152.44</v>
      </c>
      <c r="D12" s="3"/>
      <c r="E12" s="3">
        <v>30702.66</v>
      </c>
      <c r="G12" s="13">
        <f t="shared" si="0"/>
        <v>31855.1</v>
      </c>
    </row>
    <row r="13" spans="1:7" x14ac:dyDescent="0.25">
      <c r="A13" s="12">
        <v>45139</v>
      </c>
      <c r="C13" s="3">
        <v>14532.79</v>
      </c>
      <c r="D13" s="3"/>
      <c r="E13" s="3">
        <v>57777.37</v>
      </c>
      <c r="G13" s="13">
        <f t="shared" si="0"/>
        <v>72310.16</v>
      </c>
    </row>
    <row r="14" spans="1:7" x14ac:dyDescent="0.25">
      <c r="A14" s="12">
        <v>45170</v>
      </c>
      <c r="C14" s="3">
        <f>182.77+367.67</f>
        <v>550.44000000000005</v>
      </c>
      <c r="D14" s="3"/>
      <c r="E14" s="3">
        <v>36923.839999999997</v>
      </c>
      <c r="G14" s="13">
        <f t="shared" si="0"/>
        <v>37474.28</v>
      </c>
    </row>
    <row r="15" spans="1:7" x14ac:dyDescent="0.25">
      <c r="A15" s="12">
        <v>45200</v>
      </c>
      <c r="C15" s="5">
        <v>17323.900000000001</v>
      </c>
      <c r="D15" s="3"/>
      <c r="E15" s="5">
        <v>34765.56</v>
      </c>
      <c r="G15" s="14">
        <f t="shared" si="0"/>
        <v>52089.46</v>
      </c>
    </row>
    <row r="16" spans="1:7" x14ac:dyDescent="0.25">
      <c r="C16" s="3">
        <f>SUM(C8:C15)</f>
        <v>56340.23</v>
      </c>
      <c r="D16" s="3"/>
      <c r="E16" s="3">
        <f>SUM(E8:E15)</f>
        <v>320111.63999999996</v>
      </c>
      <c r="G16" s="13">
        <f>SUM(G8:G15)</f>
        <v>376451.87000000005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3a</vt:lpstr>
      <vt:lpstr>3b</vt:lpstr>
      <vt:lpstr>3c</vt:lpstr>
      <vt:lpstr>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Taul</dc:creator>
  <cp:lastModifiedBy>Travis Siewert</cp:lastModifiedBy>
  <dcterms:created xsi:type="dcterms:W3CDTF">2023-11-01T16:29:20Z</dcterms:created>
  <dcterms:modified xsi:type="dcterms:W3CDTF">2023-12-14T19:12:24Z</dcterms:modified>
</cp:coreProperties>
</file>