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45  professional services\"/>
    </mc:Choice>
  </mc:AlternateContent>
  <xr:revisionPtr revIDLastSave="0" documentId="13_ncr:1_{C709FCD8-A67E-4481-BE12-1FA10A2B84A7}" xr6:coauthVersionLast="47" xr6:coauthVersionMax="47" xr10:uidLastSave="{00000000-0000-0000-0000-000000000000}"/>
  <bookViews>
    <workbookView xWindow="28680" yWindow="-120" windowWidth="29040" windowHeight="15720" activeTab="1" xr2:uid="{B83F0BFE-DDAA-4392-B15C-9D2B9AB9AE07}"/>
  </bookViews>
  <sheets>
    <sheet name="Lead Schedule" sheetId="1" r:id="rId1"/>
    <sheet name="Detailed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5" i="2" l="1"/>
  <c r="O154" i="2"/>
  <c r="O153" i="2"/>
  <c r="O152" i="2"/>
  <c r="A12" i="1"/>
  <c r="A13" i="1" s="1"/>
  <c r="A14" i="1" s="1"/>
  <c r="A15" i="1" s="1"/>
  <c r="A16" i="1" s="1"/>
  <c r="A17" i="1" s="1"/>
  <c r="A18" i="1" s="1"/>
  <c r="A19" i="1" s="1"/>
  <c r="A20" i="1" s="1"/>
  <c r="A11" i="1"/>
  <c r="F14" i="1"/>
  <c r="L76" i="2"/>
  <c r="L75" i="2"/>
  <c r="L74" i="2"/>
  <c r="L73" i="2"/>
  <c r="D163" i="2"/>
  <c r="G1" i="2"/>
  <c r="C165" i="2"/>
  <c r="C163" i="2"/>
  <c r="K159" i="2"/>
  <c r="U159" i="2"/>
  <c r="E16" i="1" s="1"/>
  <c r="F16" i="1" s="1"/>
  <c r="P159" i="2"/>
  <c r="J159" i="2"/>
  <c r="O156" i="2"/>
  <c r="O150" i="2"/>
  <c r="R149" i="2"/>
  <c r="S148" i="2"/>
  <c r="O145" i="2"/>
  <c r="U144" i="2"/>
  <c r="U143" i="2"/>
  <c r="U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M128" i="2" l="1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L108" i="2"/>
  <c r="L107" i="2"/>
  <c r="L106" i="2"/>
  <c r="L105" i="2"/>
  <c r="L104" i="2"/>
  <c r="R103" i="2"/>
  <c r="L102" i="2"/>
  <c r="L101" i="2"/>
  <c r="L100" i="2"/>
  <c r="L99" i="2"/>
  <c r="L159" i="2" s="1"/>
  <c r="L98" i="2"/>
  <c r="O97" i="2"/>
  <c r="L96" i="2"/>
  <c r="O95" i="2"/>
  <c r="N94" i="2"/>
  <c r="N92" i="2"/>
  <c r="N159" i="2" s="1"/>
  <c r="E13" i="1" s="1"/>
  <c r="F13" i="1" s="1"/>
  <c r="L93" i="2"/>
  <c r="O91" i="2"/>
  <c r="O90" i="2"/>
  <c r="O89" i="2"/>
  <c r="O88" i="2"/>
  <c r="O87" i="2"/>
  <c r="O86" i="2"/>
  <c r="O85" i="2"/>
  <c r="O84" i="2"/>
  <c r="O83" i="2"/>
  <c r="O82" i="2"/>
  <c r="T81" i="2"/>
  <c r="T159" i="2" s="1"/>
  <c r="E18" i="1" s="1"/>
  <c r="F18" i="1" s="1"/>
  <c r="S80" i="2"/>
  <c r="S159" i="2" s="1"/>
  <c r="E17" i="1" s="1"/>
  <c r="F17" i="1" s="1"/>
  <c r="R79" i="2"/>
  <c r="R78" i="2"/>
  <c r="R159" i="2" s="1"/>
  <c r="E19" i="1" s="1"/>
  <c r="F19" i="1" s="1"/>
  <c r="Q77" i="2"/>
  <c r="Q159" i="2" s="1"/>
  <c r="D15" i="1" s="1"/>
  <c r="F15" i="1" s="1"/>
  <c r="I146" i="2"/>
  <c r="H146" i="2"/>
  <c r="E10" i="1" l="1"/>
  <c r="M159" i="2"/>
  <c r="E12" i="1" s="1"/>
  <c r="F12" i="1" s="1"/>
  <c r="H147" i="2"/>
  <c r="H157" i="2"/>
  <c r="O151" i="2"/>
  <c r="O159" i="2" s="1"/>
  <c r="D20" i="1"/>
  <c r="C20" i="1"/>
  <c r="F10" i="1"/>
  <c r="H158" i="2" l="1"/>
  <c r="E11" i="1"/>
  <c r="V159" i="2"/>
  <c r="V160" i="2" s="1"/>
  <c r="F11" i="1" l="1"/>
  <c r="F20" i="1" s="1"/>
  <c r="E20" i="1"/>
</calcChain>
</file>

<file path=xl/sharedStrings.xml><?xml version="1.0" encoding="utf-8"?>
<sst xmlns="http://schemas.openxmlformats.org/spreadsheetml/2006/main" count="594" uniqueCount="144">
  <si>
    <t>Schedule K</t>
  </si>
  <si>
    <t xml:space="preserve">Line  </t>
  </si>
  <si>
    <t>Item</t>
  </si>
  <si>
    <t>Rate Case</t>
  </si>
  <si>
    <t>Annual Audit</t>
  </si>
  <si>
    <t>Other</t>
  </si>
  <si>
    <t>Total</t>
  </si>
  <si>
    <t>No.</t>
  </si>
  <si>
    <t>(a)</t>
  </si>
  <si>
    <t>(b)</t>
  </si>
  <si>
    <t>(c)</t>
  </si>
  <si>
    <t>(d)</t>
  </si>
  <si>
    <t>(e)</t>
  </si>
  <si>
    <t>Legal</t>
  </si>
  <si>
    <t>Engineering</t>
  </si>
  <si>
    <t>Accounting</t>
  </si>
  <si>
    <t>Kenergy Corp.</t>
  </si>
  <si>
    <t>Note: Include detailed workpapers supporting this analysis</t>
  </si>
  <si>
    <t>Test Year (12-Months Ended February 28, 2023)</t>
  </si>
  <si>
    <t>Activity</t>
  </si>
  <si>
    <t>Account</t>
  </si>
  <si>
    <t>Date</t>
  </si>
  <si>
    <t>Journal</t>
  </si>
  <si>
    <t>Mod</t>
  </si>
  <si>
    <t>Reference</t>
  </si>
  <si>
    <t>Vendor</t>
  </si>
  <si>
    <t>Debit</t>
  </si>
  <si>
    <t>Credit</t>
  </si>
  <si>
    <t>0 - Unassigned Activity</t>
  </si>
  <si>
    <t>GL</t>
  </si>
  <si>
    <t>allocate outside services</t>
  </si>
  <si>
    <t>105 - PROFESSIONAL SRVS.</t>
  </si>
  <si>
    <t>AP</t>
  </si>
  <si>
    <t>LEGAL - BROADBAND - MAR</t>
  </si>
  <si>
    <t>8118 - DORSEY, GRAY, NORMENT &amp; HOPGOOD</t>
  </si>
  <si>
    <t>LEGAL - BROADBAND - APR</t>
  </si>
  <si>
    <t>10231 - DINSMORE AND SHOHL LLP</t>
  </si>
  <si>
    <t>correct account dist-broadband exp</t>
  </si>
  <si>
    <t>GENERAL FINANCIAL AUDIT FOR 2021</t>
  </si>
  <si>
    <t>10574 - ALEXANDER THOMPSON ARNOLD PLLC</t>
  </si>
  <si>
    <t>Form 990-T Prep. 2021</t>
  </si>
  <si>
    <t>MEDICAL DIRECTORS FEE</t>
  </si>
  <si>
    <t>7158 - OWENSBORO HEALTH MEDICAL GROUP</t>
  </si>
  <si>
    <t>401k Pension Plan prep</t>
  </si>
  <si>
    <t>AFFIRMATIVE ACTION PLAN</t>
  </si>
  <si>
    <t>10770 - OUTSOLVE LLC</t>
  </si>
  <si>
    <t>110 - LEGAL - GENERAL</t>
  </si>
  <si>
    <t>LEGAL - OTHER DIRECT SERVES - MAR</t>
  </si>
  <si>
    <t>LEGAL - GENERAL - MAR</t>
  </si>
  <si>
    <t>correct attorney invoice for March</t>
  </si>
  <si>
    <t>LEGAL - BROADBAND</t>
  </si>
  <si>
    <t>LEGAL - GENERAL - APR</t>
  </si>
  <si>
    <t>LEGAL - GENERAL - MAY</t>
  </si>
  <si>
    <t>LEGAL-GENERAL-JUNE</t>
  </si>
  <si>
    <t>LEGAL-GENERAL-JULY</t>
  </si>
  <si>
    <t>LEGAL-GENERAL-AUGUST</t>
  </si>
  <si>
    <t>LEGAL-GENERAL-SEPT</t>
  </si>
  <si>
    <t>LEGAL: 365-002 TRADMARK 4,410,612 RENEW</t>
  </si>
  <si>
    <t>1916 - STOCKWELL &amp; SMEDLEY PSC</t>
  </si>
  <si>
    <t>LEGAL-GENERAL-OCTOBER</t>
  </si>
  <si>
    <t>LEGAL-GENERAL-NOVEMBER</t>
  </si>
  <si>
    <t>LEGAL-GENERAL-DEC</t>
  </si>
  <si>
    <t>LEGAL-GENERAL-JAN</t>
  </si>
  <si>
    <t>LEGAL-GENERAL-FEB</t>
  </si>
  <si>
    <t>8814: CENTURY SEBREE NEGOTIATIONS</t>
  </si>
  <si>
    <t>10757 - ORRICK, HERRINGTON &amp; SUTCLIFFE LLP</t>
  </si>
  <si>
    <t>LEGAL-CENTURY-OCTOBER</t>
  </si>
  <si>
    <t>LEGAL-CENTURY-NOVEMBER</t>
  </si>
  <si>
    <t>8814: CENTURY NEGOTIATIONS</t>
  </si>
  <si>
    <t>LEGAL-CENTURY-DEC</t>
  </si>
  <si>
    <t>LEGAL-CENTURY-JAN</t>
  </si>
  <si>
    <t>CENTURY NEGOTIATIONS</t>
  </si>
  <si>
    <t>LEGAL-CENTURY-FEB</t>
  </si>
  <si>
    <t>LEGAL - OTHER DIRECT SERVES</t>
  </si>
  <si>
    <t>LEGAL - DIRECT SERVES - MAY</t>
  </si>
  <si>
    <t>LEGAL-DIRECT-JUNE</t>
  </si>
  <si>
    <t>LEGAL-CENTURY-JULY</t>
  </si>
  <si>
    <t>LEGAL-DIRECT-JULY</t>
  </si>
  <si>
    <t>LEGAL-DIRECT-AUGUST</t>
  </si>
  <si>
    <t>LEGAL-DIRECT-SEPT</t>
  </si>
  <si>
    <t>LEGAL-CENTURY-SEPT</t>
  </si>
  <si>
    <t>LEGAL-DIRECT SERVES-OCTOBER</t>
  </si>
  <si>
    <t>LEGAL-DIRECT DERVES-NOVEMBER</t>
  </si>
  <si>
    <t>LEGAL-DIRECT SERVES-JAN</t>
  </si>
  <si>
    <t>LEGAL-DIRECT SERVES-FEB</t>
  </si>
  <si>
    <t>137 - CEO SEARCH/MOVING</t>
  </si>
  <si>
    <t>CEO SEARCH</t>
  </si>
  <si>
    <t>1055 - MYCOFF FRY &amp; PROUSE LLC</t>
  </si>
  <si>
    <t>CEO TRAVEL REIMBURSEMENT</t>
  </si>
  <si>
    <t>LEGAL - BROADBAND - MAY</t>
  </si>
  <si>
    <t>SERVICES THROUGH 5/31/22</t>
  </si>
  <si>
    <t>LEGAL-BROAD BAND- JUNE</t>
  </si>
  <si>
    <t>SERVICES THROUGH 6/30/22</t>
  </si>
  <si>
    <t>LEGAL-BROADBAND-JULY</t>
  </si>
  <si>
    <t>SERVICES THROUGH 7/31/22</t>
  </si>
  <si>
    <t>LEGAL-BROADBAND-AUGUST</t>
  </si>
  <si>
    <t>LEGAL-BROADBAND-SEPT</t>
  </si>
  <si>
    <t>240 - PSC EXPENSES</t>
  </si>
  <si>
    <t>ADVERTISING-PSC CASE 2021-00365</t>
  </si>
  <si>
    <t>2552 - KENTUCKY PRESS SERVICE</t>
  </si>
  <si>
    <t>Net all 923 accounts per trial balance</t>
  </si>
  <si>
    <t xml:space="preserve">457(b) Plan </t>
  </si>
  <si>
    <t>Homestead Advisors</t>
  </si>
  <si>
    <t>Form 1120 y/e 6-30-20  prep: KENECT</t>
  </si>
  <si>
    <t>Alexander, Thompson, Arnold PLLC</t>
  </si>
  <si>
    <t xml:space="preserve">Legal - Broadband </t>
  </si>
  <si>
    <t>Parr, Richey, Frandsen, Patterson, Kruse</t>
  </si>
  <si>
    <t>Dorsey, Gray, Norment &amp; Hopgood</t>
  </si>
  <si>
    <t>Broadband</t>
  </si>
  <si>
    <t>Dinsmore &amp; Shohl LLP</t>
  </si>
  <si>
    <t>All non-923 accounts</t>
  </si>
  <si>
    <t>Total Professional Services Test year ending 2/28/2023</t>
  </si>
  <si>
    <t xml:space="preserve">Legal - General </t>
  </si>
  <si>
    <t>Legal - Broadband</t>
  </si>
  <si>
    <t>Legal - Smelter Conracts</t>
  </si>
  <si>
    <t xml:space="preserve">CEO Search </t>
  </si>
  <si>
    <t>Affirmative Action Review</t>
  </si>
  <si>
    <t>401-K Review</t>
  </si>
  <si>
    <t>general</t>
  </si>
  <si>
    <t xml:space="preserve">Legal </t>
  </si>
  <si>
    <t>smelter contracts</t>
  </si>
  <si>
    <t>Other direct served</t>
  </si>
  <si>
    <t>Legal &amp; Other</t>
  </si>
  <si>
    <t xml:space="preserve">Allocations </t>
  </si>
  <si>
    <t>Outside services</t>
  </si>
  <si>
    <t xml:space="preserve">general </t>
  </si>
  <si>
    <t>audit</t>
  </si>
  <si>
    <t>401K</t>
  </si>
  <si>
    <t>affirmative</t>
  </si>
  <si>
    <t>action</t>
  </si>
  <si>
    <t xml:space="preserve">CEO </t>
  </si>
  <si>
    <t>Search</t>
  </si>
  <si>
    <t>Legal - Other Direct Serves</t>
  </si>
  <si>
    <t>Removed for rate-making purposes</t>
  </si>
  <si>
    <t xml:space="preserve">Billed to Smelters </t>
  </si>
  <si>
    <t>105 -  Professional Services</t>
  </si>
  <si>
    <t>9/30/2022</t>
  </si>
  <si>
    <t>10/1/2022</t>
  </si>
  <si>
    <t>110 - Legal Broadband</t>
  </si>
  <si>
    <t>08/05/2022</t>
  </si>
  <si>
    <t>09/16/2022</t>
  </si>
  <si>
    <t>Case No. 2023-00276</t>
  </si>
  <si>
    <t>PSC Informaton Request No. 1</t>
  </si>
  <si>
    <t>Item 45 - Analysis of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</si>
</sst>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quotePrefix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Fill="1" applyBorder="1"/>
    <xf numFmtId="43" fontId="0" fillId="0" borderId="0" xfId="1" applyFont="1" applyBorder="1"/>
    <xf numFmtId="164" fontId="0" fillId="0" borderId="0" xfId="3" applyNumberFormat="1" applyFont="1" applyBorder="1"/>
    <xf numFmtId="165" fontId="0" fillId="0" borderId="0" xfId="2" applyNumberFormat="1" applyFont="1" applyBorder="1"/>
    <xf numFmtId="43" fontId="0" fillId="0" borderId="0" xfId="1" applyFont="1" applyFill="1" applyBorder="1"/>
    <xf numFmtId="166" fontId="0" fillId="0" borderId="0" xfId="1" applyNumberFormat="1" applyFont="1" applyBorder="1"/>
    <xf numFmtId="0" fontId="0" fillId="0" borderId="7" xfId="0" applyBorder="1"/>
    <xf numFmtId="43" fontId="0" fillId="0" borderId="7" xfId="1" applyFont="1" applyFill="1" applyBorder="1"/>
    <xf numFmtId="44" fontId="0" fillId="0" borderId="7" xfId="2" applyFont="1" applyFill="1" applyBorder="1"/>
    <xf numFmtId="43" fontId="0" fillId="0" borderId="0" xfId="1" applyFont="1"/>
    <xf numFmtId="43" fontId="2" fillId="0" borderId="0" xfId="1" applyFont="1" applyAlignment="1">
      <alignment horizontal="center"/>
    </xf>
    <xf numFmtId="14" fontId="0" fillId="0" borderId="0" xfId="0" applyNumberFormat="1"/>
    <xf numFmtId="44" fontId="0" fillId="0" borderId="0" xfId="2" applyFont="1"/>
    <xf numFmtId="44" fontId="0" fillId="0" borderId="0" xfId="0" applyNumberFormat="1"/>
    <xf numFmtId="44" fontId="0" fillId="0" borderId="7" xfId="2" applyFont="1" applyBorder="1"/>
    <xf numFmtId="167" fontId="0" fillId="0" borderId="0" xfId="0" applyNumberFormat="1"/>
    <xf numFmtId="44" fontId="0" fillId="2" borderId="0" xfId="2" applyFont="1" applyFill="1"/>
    <xf numFmtId="44" fontId="0" fillId="2" borderId="7" xfId="2" applyFont="1" applyFill="1" applyBorder="1"/>
    <xf numFmtId="44" fontId="0" fillId="0" borderId="9" xfId="2" applyFont="1" applyBorder="1"/>
    <xf numFmtId="44" fontId="0" fillId="0" borderId="10" xfId="2" applyFont="1" applyBorder="1"/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0762-7494-4E41-89EB-6BB229883FC8}">
  <sheetPr>
    <pageSetUpPr fitToPage="1"/>
  </sheetPr>
  <dimension ref="A1:N31"/>
  <sheetViews>
    <sheetView workbookViewId="0">
      <selection activeCell="B28" sqref="B28"/>
    </sheetView>
  </sheetViews>
  <sheetFormatPr defaultRowHeight="15" x14ac:dyDescent="0.25"/>
  <cols>
    <col min="2" max="2" width="32.85546875" customWidth="1"/>
    <col min="3" max="6" width="15.42578125" customWidth="1"/>
    <col min="7" max="14" width="10.85546875" customWidth="1"/>
  </cols>
  <sheetData>
    <row r="1" spans="1:14" x14ac:dyDescent="0.25">
      <c r="A1" s="1" t="s">
        <v>16</v>
      </c>
      <c r="E1" s="35" t="s">
        <v>0</v>
      </c>
      <c r="F1" s="35"/>
      <c r="M1" s="1"/>
      <c r="N1" s="1"/>
    </row>
    <row r="2" spans="1:14" x14ac:dyDescent="0.25">
      <c r="A2" s="1" t="s">
        <v>141</v>
      </c>
    </row>
    <row r="3" spans="1:14" x14ac:dyDescent="0.25">
      <c r="A3" s="1" t="s">
        <v>142</v>
      </c>
    </row>
    <row r="4" spans="1:14" x14ac:dyDescent="0.25">
      <c r="A4" s="1" t="s">
        <v>143</v>
      </c>
    </row>
    <row r="5" spans="1:14" x14ac:dyDescent="0.25">
      <c r="A5" s="1" t="s">
        <v>18</v>
      </c>
    </row>
    <row r="8" spans="1:14" x14ac:dyDescent="0.25">
      <c r="A8" s="3" t="s">
        <v>1</v>
      </c>
      <c r="B8" s="3" t="s">
        <v>2</v>
      </c>
      <c r="C8" s="4" t="s">
        <v>3</v>
      </c>
      <c r="D8" s="5" t="s">
        <v>4</v>
      </c>
      <c r="E8" s="4" t="s">
        <v>5</v>
      </c>
      <c r="F8" s="6" t="s">
        <v>6</v>
      </c>
      <c r="G8" s="1"/>
      <c r="H8" s="1"/>
      <c r="I8" s="1"/>
      <c r="J8" s="1"/>
      <c r="K8" s="1"/>
      <c r="L8" s="1"/>
      <c r="M8" s="7"/>
      <c r="N8" s="1"/>
    </row>
    <row r="9" spans="1:14" x14ac:dyDescent="0.25">
      <c r="A9" s="8" t="s">
        <v>7</v>
      </c>
      <c r="B9" s="8" t="s">
        <v>8</v>
      </c>
      <c r="C9" s="9" t="s">
        <v>9</v>
      </c>
      <c r="D9" s="10" t="s">
        <v>10</v>
      </c>
      <c r="E9" s="9" t="s">
        <v>11</v>
      </c>
      <c r="F9" s="11" t="s">
        <v>12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12">
        <v>1</v>
      </c>
      <c r="B10" t="s">
        <v>112</v>
      </c>
      <c r="C10" s="13"/>
      <c r="D10" s="13"/>
      <c r="E10" s="13">
        <f>'Detailed Analysis'!L159+'Detailed Analysis'!J159+'Detailed Analysis'!K159</f>
        <v>24759.599999999999</v>
      </c>
      <c r="F10" s="13">
        <f>SUM(C10:E10)</f>
        <v>24759.599999999999</v>
      </c>
      <c r="G10" s="14"/>
      <c r="H10" s="15"/>
      <c r="I10" s="16"/>
      <c r="J10" s="15"/>
      <c r="K10" s="16"/>
      <c r="L10" s="15"/>
      <c r="M10" s="16"/>
      <c r="N10" s="15"/>
    </row>
    <row r="11" spans="1:14" x14ac:dyDescent="0.25">
      <c r="A11" s="12">
        <f>A10+1</f>
        <v>2</v>
      </c>
      <c r="B11" t="s">
        <v>113</v>
      </c>
      <c r="C11" s="13"/>
      <c r="D11" s="13"/>
      <c r="E11" s="13">
        <f>'Detailed Analysis'!O159</f>
        <v>95319.809999999983</v>
      </c>
      <c r="F11" s="13">
        <f t="shared" ref="F11:F19" si="0">SUM(C11:E11)</f>
        <v>95319.809999999983</v>
      </c>
      <c r="G11" s="14" t="s">
        <v>133</v>
      </c>
      <c r="H11" s="15"/>
      <c r="I11" s="16"/>
      <c r="J11" s="15"/>
      <c r="K11" s="16"/>
      <c r="L11" s="15"/>
      <c r="M11" s="16"/>
      <c r="N11" s="15"/>
    </row>
    <row r="12" spans="1:14" x14ac:dyDescent="0.25">
      <c r="A12" s="12">
        <f t="shared" ref="A12:A20" si="1">A11+1</f>
        <v>3</v>
      </c>
      <c r="B12" t="s">
        <v>114</v>
      </c>
      <c r="C12" s="13"/>
      <c r="D12" s="13"/>
      <c r="E12" s="13">
        <f>'Detailed Analysis'!M159</f>
        <v>62983.420000000006</v>
      </c>
      <c r="F12" s="13">
        <f t="shared" si="0"/>
        <v>62983.420000000006</v>
      </c>
      <c r="G12" s="14" t="s">
        <v>134</v>
      </c>
      <c r="H12" s="15"/>
      <c r="I12" s="16"/>
      <c r="J12" s="15"/>
      <c r="K12" s="16"/>
      <c r="L12" s="15"/>
      <c r="M12" s="16"/>
      <c r="N12" s="15"/>
    </row>
    <row r="13" spans="1:14" x14ac:dyDescent="0.25">
      <c r="A13" s="12">
        <f t="shared" si="1"/>
        <v>4</v>
      </c>
      <c r="B13" t="s">
        <v>132</v>
      </c>
      <c r="C13" s="13"/>
      <c r="D13" s="13"/>
      <c r="E13" s="13">
        <f>'Detailed Analysis'!N159</f>
        <v>6605.5</v>
      </c>
      <c r="F13" s="13">
        <f t="shared" si="0"/>
        <v>6605.5</v>
      </c>
      <c r="G13" s="14"/>
      <c r="H13" s="15"/>
      <c r="I13" s="16"/>
      <c r="J13" s="15"/>
      <c r="K13" s="16"/>
      <c r="L13" s="15"/>
      <c r="M13" s="16"/>
      <c r="N13" s="15"/>
    </row>
    <row r="14" spans="1:14" x14ac:dyDescent="0.25">
      <c r="A14" s="12">
        <f t="shared" si="1"/>
        <v>5</v>
      </c>
      <c r="B14" t="s">
        <v>14</v>
      </c>
      <c r="C14" s="17"/>
      <c r="D14" s="17"/>
      <c r="E14" s="17"/>
      <c r="F14" s="13">
        <f t="shared" si="0"/>
        <v>0</v>
      </c>
      <c r="G14" s="14"/>
      <c r="H14" s="15"/>
      <c r="I14" s="18"/>
      <c r="J14" s="15"/>
      <c r="K14" s="18"/>
      <c r="L14" s="15"/>
      <c r="M14" s="18"/>
      <c r="N14" s="15"/>
    </row>
    <row r="15" spans="1:14" x14ac:dyDescent="0.25">
      <c r="A15" s="12">
        <f t="shared" si="1"/>
        <v>6</v>
      </c>
      <c r="B15" t="s">
        <v>15</v>
      </c>
      <c r="C15" s="17"/>
      <c r="D15" s="17">
        <f>'Detailed Analysis'!Q159</f>
        <v>22750</v>
      </c>
      <c r="E15" s="17"/>
      <c r="F15" s="13">
        <f t="shared" si="0"/>
        <v>22750</v>
      </c>
      <c r="G15" s="14"/>
      <c r="H15" s="15"/>
      <c r="I15" s="18"/>
      <c r="J15" s="15"/>
      <c r="K15" s="18"/>
      <c r="L15" s="15"/>
      <c r="M15" s="18"/>
      <c r="N15" s="15"/>
    </row>
    <row r="16" spans="1:14" x14ac:dyDescent="0.25">
      <c r="A16" s="12">
        <f t="shared" si="1"/>
        <v>7</v>
      </c>
      <c r="B16" t="s">
        <v>115</v>
      </c>
      <c r="C16" s="17"/>
      <c r="D16" s="17"/>
      <c r="E16" s="17">
        <f>'Detailed Analysis'!U159</f>
        <v>54950.31</v>
      </c>
      <c r="F16" s="13">
        <f t="shared" si="0"/>
        <v>54950.31</v>
      </c>
      <c r="G16" s="14" t="s">
        <v>133</v>
      </c>
      <c r="H16" s="15"/>
      <c r="I16" s="18"/>
      <c r="J16" s="15"/>
      <c r="K16" s="18"/>
      <c r="L16" s="15"/>
      <c r="M16" s="18"/>
      <c r="N16" s="15"/>
    </row>
    <row r="17" spans="1:14" x14ac:dyDescent="0.25">
      <c r="A17" s="12">
        <f t="shared" si="1"/>
        <v>8</v>
      </c>
      <c r="B17" t="s">
        <v>117</v>
      </c>
      <c r="C17" s="17"/>
      <c r="D17" s="17"/>
      <c r="E17" s="17">
        <f>'Detailed Analysis'!S159</f>
        <v>6250</v>
      </c>
      <c r="F17" s="13">
        <f t="shared" si="0"/>
        <v>6250</v>
      </c>
      <c r="G17" s="14"/>
      <c r="H17" s="15"/>
      <c r="I17" s="18"/>
      <c r="J17" s="15"/>
      <c r="K17" s="18"/>
      <c r="L17" s="15"/>
      <c r="M17" s="18"/>
      <c r="N17" s="15"/>
    </row>
    <row r="18" spans="1:14" x14ac:dyDescent="0.25">
      <c r="A18" s="12">
        <f t="shared" si="1"/>
        <v>9</v>
      </c>
      <c r="B18" t="s">
        <v>116</v>
      </c>
      <c r="C18" s="17"/>
      <c r="D18" s="17"/>
      <c r="E18" s="17">
        <f>'Detailed Analysis'!T159</f>
        <v>2200</v>
      </c>
      <c r="F18" s="13">
        <f t="shared" si="0"/>
        <v>2200</v>
      </c>
      <c r="G18" s="14"/>
      <c r="H18" s="15"/>
      <c r="I18" s="18"/>
      <c r="J18" s="15"/>
      <c r="K18" s="18"/>
      <c r="L18" s="15"/>
      <c r="M18" s="18"/>
      <c r="N18" s="15"/>
    </row>
    <row r="19" spans="1:14" x14ac:dyDescent="0.25">
      <c r="A19" s="12">
        <f t="shared" si="1"/>
        <v>10</v>
      </c>
      <c r="B19" s="19" t="s">
        <v>5</v>
      </c>
      <c r="C19" s="20"/>
      <c r="D19" s="20"/>
      <c r="E19" s="20">
        <f>'Detailed Analysis'!R159</f>
        <v>2075</v>
      </c>
      <c r="F19" s="21">
        <f t="shared" si="0"/>
        <v>2075</v>
      </c>
      <c r="G19" s="14"/>
      <c r="I19" s="16"/>
      <c r="K19" s="16"/>
      <c r="M19" s="16"/>
    </row>
    <row r="20" spans="1:14" x14ac:dyDescent="0.25">
      <c r="A20" s="12">
        <f t="shared" si="1"/>
        <v>11</v>
      </c>
      <c r="B20" t="s">
        <v>6</v>
      </c>
      <c r="C20" s="13">
        <f>SUM(C10:C19)</f>
        <v>0</v>
      </c>
      <c r="D20" s="13">
        <f>SUM(D10:D19)</f>
        <v>22750</v>
      </c>
      <c r="E20" s="13">
        <f>SUM(E10:E19)</f>
        <v>255143.63999999998</v>
      </c>
      <c r="F20" s="13">
        <f>SUM(F10:F19)</f>
        <v>277893.64</v>
      </c>
      <c r="G20" s="14"/>
    </row>
    <row r="21" spans="1:14" x14ac:dyDescent="0.25">
      <c r="C21" s="17"/>
      <c r="D21" s="17"/>
      <c r="E21" s="17"/>
      <c r="F21" s="13"/>
      <c r="G21" s="14"/>
    </row>
    <row r="22" spans="1:14" x14ac:dyDescent="0.25">
      <c r="B22" t="s">
        <v>17</v>
      </c>
      <c r="C22" s="17"/>
      <c r="D22" s="17"/>
      <c r="E22" s="17"/>
      <c r="F22" s="13"/>
      <c r="G22" s="14"/>
    </row>
    <row r="23" spans="1:14" x14ac:dyDescent="0.25">
      <c r="C23" s="17"/>
      <c r="D23" s="17"/>
      <c r="E23" s="17"/>
      <c r="F23" s="13"/>
    </row>
    <row r="24" spans="1:14" x14ac:dyDescent="0.25">
      <c r="C24" s="17"/>
      <c r="D24" s="17"/>
      <c r="E24" s="17"/>
    </row>
    <row r="25" spans="1:14" x14ac:dyDescent="0.25">
      <c r="C25" s="14"/>
      <c r="D25" s="14"/>
      <c r="E25" s="14"/>
    </row>
    <row r="26" spans="1:14" x14ac:dyDescent="0.25">
      <c r="C26" s="14"/>
      <c r="D26" s="14"/>
      <c r="E26" s="14"/>
    </row>
    <row r="27" spans="1:14" x14ac:dyDescent="0.25">
      <c r="C27" s="14"/>
      <c r="D27" s="14"/>
      <c r="E27" s="14"/>
    </row>
    <row r="28" spans="1:14" x14ac:dyDescent="0.25">
      <c r="C28" s="22"/>
      <c r="D28" s="22"/>
      <c r="E28" s="22"/>
    </row>
    <row r="29" spans="1:14" x14ac:dyDescent="0.25">
      <c r="C29" s="22"/>
      <c r="D29" s="22"/>
      <c r="E29" s="22"/>
    </row>
    <row r="30" spans="1:14" x14ac:dyDescent="0.25">
      <c r="C30" s="22"/>
      <c r="D30" s="22"/>
      <c r="E30" s="22"/>
    </row>
    <row r="31" spans="1:14" x14ac:dyDescent="0.25">
      <c r="C31" s="22"/>
      <c r="D31" s="22"/>
      <c r="E31" s="22"/>
    </row>
  </sheetData>
  <mergeCells count="1">
    <mergeCell ref="E1:F1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9203-9D74-418B-B312-5DAEF5BBE594}">
  <dimension ref="A1:V16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4.7109375" bestFit="1" customWidth="1"/>
    <col min="3" max="3" width="12.7109375" customWidth="1"/>
    <col min="6" max="6" width="32.85546875" bestFit="1" customWidth="1"/>
    <col min="7" max="7" width="50" bestFit="1" customWidth="1"/>
    <col min="8" max="8" width="12.5703125" bestFit="1" customWidth="1"/>
    <col min="9" max="9" width="11.5703125" bestFit="1" customWidth="1"/>
    <col min="10" max="10" width="15.7109375" bestFit="1" customWidth="1"/>
    <col min="11" max="11" width="15.7109375" customWidth="1"/>
    <col min="12" max="12" width="12.7109375" bestFit="1" customWidth="1"/>
    <col min="13" max="13" width="16.42578125" bestFit="1" customWidth="1"/>
    <col min="14" max="14" width="18.42578125" bestFit="1" customWidth="1"/>
    <col min="15" max="16" width="13.140625" bestFit="1" customWidth="1"/>
    <col min="17" max="17" width="11.5703125" bestFit="1" customWidth="1"/>
    <col min="18" max="19" width="10.5703125" bestFit="1" customWidth="1"/>
    <col min="20" max="20" width="10.85546875" bestFit="1" customWidth="1"/>
    <col min="21" max="21" width="11.5703125" bestFit="1" customWidth="1"/>
    <col min="22" max="22" width="12.5703125" bestFit="1" customWidth="1"/>
  </cols>
  <sheetData>
    <row r="1" spans="1:21" x14ac:dyDescent="0.25">
      <c r="G1" s="26">
        <f>SUM(H82:H91)</f>
        <v>91519.699999999983</v>
      </c>
      <c r="J1" t="s">
        <v>123</v>
      </c>
      <c r="K1" t="s">
        <v>123</v>
      </c>
      <c r="L1" t="s">
        <v>119</v>
      </c>
      <c r="M1" t="s">
        <v>13</v>
      </c>
      <c r="N1" t="s">
        <v>119</v>
      </c>
      <c r="O1" t="s">
        <v>122</v>
      </c>
      <c r="P1" t="s">
        <v>122</v>
      </c>
      <c r="Q1" t="s">
        <v>125</v>
      </c>
      <c r="R1" t="s">
        <v>5</v>
      </c>
      <c r="S1" t="s">
        <v>127</v>
      </c>
      <c r="T1" t="s">
        <v>128</v>
      </c>
      <c r="U1" t="s">
        <v>130</v>
      </c>
    </row>
    <row r="2" spans="1:21" x14ac:dyDescent="0.25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3" t="s">
        <v>26</v>
      </c>
      <c r="I2" s="23" t="s">
        <v>27</v>
      </c>
      <c r="J2" s="2" t="s">
        <v>124</v>
      </c>
      <c r="K2" s="2" t="s">
        <v>124</v>
      </c>
      <c r="L2" t="s">
        <v>118</v>
      </c>
      <c r="M2" t="s">
        <v>120</v>
      </c>
      <c r="N2" t="s">
        <v>121</v>
      </c>
      <c r="O2" t="s">
        <v>108</v>
      </c>
      <c r="P2" t="s">
        <v>108</v>
      </c>
      <c r="Q2" t="s">
        <v>126</v>
      </c>
      <c r="T2" t="s">
        <v>129</v>
      </c>
      <c r="U2" t="s">
        <v>131</v>
      </c>
    </row>
    <row r="3" spans="1:21" x14ac:dyDescent="0.25">
      <c r="A3" t="s">
        <v>28</v>
      </c>
      <c r="B3">
        <v>923</v>
      </c>
      <c r="C3" s="24">
        <v>44651</v>
      </c>
      <c r="D3">
        <v>1421443</v>
      </c>
      <c r="E3" t="s">
        <v>29</v>
      </c>
      <c r="F3" t="s">
        <v>30</v>
      </c>
      <c r="H3" s="25"/>
      <c r="I3" s="25">
        <v>416.73</v>
      </c>
      <c r="J3" s="25"/>
      <c r="K3" s="25">
        <v>416.73</v>
      </c>
    </row>
    <row r="4" spans="1:21" x14ac:dyDescent="0.25">
      <c r="A4" t="s">
        <v>28</v>
      </c>
      <c r="B4">
        <v>923</v>
      </c>
      <c r="C4" s="24">
        <v>44681</v>
      </c>
      <c r="D4">
        <v>1423153</v>
      </c>
      <c r="E4" t="s">
        <v>29</v>
      </c>
      <c r="F4" t="s">
        <v>30</v>
      </c>
      <c r="G4" s="2"/>
      <c r="H4" s="25"/>
      <c r="I4" s="25">
        <v>2187.54</v>
      </c>
      <c r="J4" s="25"/>
      <c r="K4" s="25">
        <v>2187.54</v>
      </c>
    </row>
    <row r="5" spans="1:21" x14ac:dyDescent="0.25">
      <c r="A5" t="s">
        <v>28</v>
      </c>
      <c r="B5">
        <v>923</v>
      </c>
      <c r="C5" s="24">
        <v>44712</v>
      </c>
      <c r="D5">
        <v>1425026</v>
      </c>
      <c r="E5" t="s">
        <v>29</v>
      </c>
      <c r="F5" t="s">
        <v>30</v>
      </c>
      <c r="H5" s="25">
        <v>1743.85</v>
      </c>
      <c r="I5" s="25"/>
      <c r="J5" s="25">
        <v>1743.85</v>
      </c>
      <c r="K5" s="25"/>
    </row>
    <row r="6" spans="1:21" x14ac:dyDescent="0.25">
      <c r="A6" t="s">
        <v>28</v>
      </c>
      <c r="B6">
        <v>923</v>
      </c>
      <c r="C6" s="24">
        <v>44742</v>
      </c>
      <c r="D6">
        <v>1426995</v>
      </c>
      <c r="E6" t="s">
        <v>29</v>
      </c>
      <c r="F6" t="s">
        <v>30</v>
      </c>
      <c r="H6" s="25"/>
      <c r="I6" s="25">
        <v>164.59</v>
      </c>
      <c r="J6" s="25"/>
      <c r="K6" s="25">
        <v>164.59</v>
      </c>
    </row>
    <row r="7" spans="1:21" x14ac:dyDescent="0.25">
      <c r="A7" t="s">
        <v>28</v>
      </c>
      <c r="B7">
        <v>923</v>
      </c>
      <c r="C7" s="24">
        <v>44742</v>
      </c>
      <c r="D7">
        <v>1427036</v>
      </c>
      <c r="E7" t="s">
        <v>29</v>
      </c>
      <c r="F7" t="s">
        <v>30</v>
      </c>
      <c r="H7" s="25">
        <v>164.59</v>
      </c>
      <c r="I7" s="25"/>
      <c r="J7" s="25">
        <v>164.59</v>
      </c>
      <c r="K7" s="25"/>
    </row>
    <row r="8" spans="1:21" x14ac:dyDescent="0.25">
      <c r="A8" t="s">
        <v>28</v>
      </c>
      <c r="B8">
        <v>923</v>
      </c>
      <c r="C8" s="24">
        <v>44742</v>
      </c>
      <c r="D8">
        <v>1427039</v>
      </c>
      <c r="E8" t="s">
        <v>29</v>
      </c>
      <c r="F8" t="s">
        <v>30</v>
      </c>
      <c r="H8" s="25"/>
      <c r="I8" s="25">
        <v>158.31</v>
      </c>
      <c r="J8" s="25"/>
      <c r="K8" s="25">
        <v>158.31</v>
      </c>
    </row>
    <row r="9" spans="1:21" x14ac:dyDescent="0.25">
      <c r="A9" t="s">
        <v>28</v>
      </c>
      <c r="B9">
        <v>923</v>
      </c>
      <c r="C9" s="24">
        <v>44773</v>
      </c>
      <c r="D9">
        <v>1428786</v>
      </c>
      <c r="E9" t="s">
        <v>29</v>
      </c>
      <c r="F9" t="s">
        <v>30</v>
      </c>
      <c r="H9" s="25"/>
      <c r="I9" s="25">
        <v>40.64</v>
      </c>
      <c r="J9" s="25"/>
      <c r="K9" s="25">
        <v>40.64</v>
      </c>
    </row>
    <row r="10" spans="1:21" x14ac:dyDescent="0.25">
      <c r="A10" t="s">
        <v>28</v>
      </c>
      <c r="B10">
        <v>923</v>
      </c>
      <c r="C10" s="24">
        <v>44804</v>
      </c>
      <c r="D10">
        <v>1430772</v>
      </c>
      <c r="E10" t="s">
        <v>29</v>
      </c>
      <c r="F10" t="s">
        <v>30</v>
      </c>
      <c r="H10" s="25"/>
      <c r="I10" s="25">
        <v>112.84</v>
      </c>
      <c r="J10" s="25"/>
      <c r="K10" s="25">
        <v>112.84</v>
      </c>
    </row>
    <row r="11" spans="1:21" x14ac:dyDescent="0.25">
      <c r="A11" t="s">
        <v>28</v>
      </c>
      <c r="B11">
        <v>923</v>
      </c>
      <c r="C11" s="24">
        <v>44834</v>
      </c>
      <c r="D11">
        <v>1432764</v>
      </c>
      <c r="E11" t="s">
        <v>29</v>
      </c>
      <c r="F11" t="s">
        <v>30</v>
      </c>
      <c r="H11" s="25"/>
      <c r="I11" s="25">
        <v>766.37</v>
      </c>
      <c r="J11" s="25"/>
      <c r="K11" s="25">
        <v>766.37</v>
      </c>
    </row>
    <row r="12" spans="1:21" x14ac:dyDescent="0.25">
      <c r="A12" t="s">
        <v>28</v>
      </c>
      <c r="B12">
        <v>923</v>
      </c>
      <c r="C12" s="24">
        <v>44865</v>
      </c>
      <c r="D12">
        <v>1434607</v>
      </c>
      <c r="E12" t="s">
        <v>29</v>
      </c>
      <c r="F12" t="s">
        <v>30</v>
      </c>
      <c r="H12" s="25"/>
      <c r="I12" s="25">
        <v>1122.1400000000001</v>
      </c>
      <c r="J12" s="25"/>
      <c r="K12" s="25">
        <v>1122.1400000000001</v>
      </c>
    </row>
    <row r="13" spans="1:21" x14ac:dyDescent="0.25">
      <c r="A13" t="s">
        <v>28</v>
      </c>
      <c r="B13">
        <v>923</v>
      </c>
      <c r="C13" s="24">
        <v>44895</v>
      </c>
      <c r="D13">
        <v>1436376</v>
      </c>
      <c r="E13" t="s">
        <v>29</v>
      </c>
      <c r="F13" t="s">
        <v>30</v>
      </c>
      <c r="H13" s="25"/>
      <c r="I13" s="25">
        <v>61.33</v>
      </c>
      <c r="J13" s="25"/>
      <c r="K13" s="25">
        <v>61.33</v>
      </c>
    </row>
    <row r="14" spans="1:21" x14ac:dyDescent="0.25">
      <c r="A14" t="s">
        <v>28</v>
      </c>
      <c r="B14">
        <v>923</v>
      </c>
      <c r="C14" s="24">
        <v>44926</v>
      </c>
      <c r="D14">
        <v>1438383</v>
      </c>
      <c r="E14" t="s">
        <v>29</v>
      </c>
      <c r="F14" t="s">
        <v>30</v>
      </c>
      <c r="H14" s="25"/>
      <c r="I14" s="25">
        <v>312.2</v>
      </c>
      <c r="J14" s="25"/>
      <c r="K14" s="25">
        <v>312.2</v>
      </c>
    </row>
    <row r="15" spans="1:21" x14ac:dyDescent="0.25">
      <c r="A15" t="s">
        <v>28</v>
      </c>
      <c r="B15">
        <v>923</v>
      </c>
      <c r="C15" s="24">
        <v>44957</v>
      </c>
      <c r="D15">
        <v>1440260</v>
      </c>
      <c r="E15" t="s">
        <v>29</v>
      </c>
      <c r="F15" t="s">
        <v>30</v>
      </c>
      <c r="H15" s="25"/>
      <c r="I15" s="25">
        <v>148.86000000000001</v>
      </c>
      <c r="J15" s="25"/>
      <c r="K15" s="25">
        <v>148.86000000000001</v>
      </c>
    </row>
    <row r="16" spans="1:21" x14ac:dyDescent="0.25">
      <c r="A16" t="s">
        <v>28</v>
      </c>
      <c r="B16">
        <v>923</v>
      </c>
      <c r="C16" s="24">
        <v>44985</v>
      </c>
      <c r="D16">
        <v>1442117</v>
      </c>
      <c r="E16" t="s">
        <v>29</v>
      </c>
      <c r="F16" t="s">
        <v>30</v>
      </c>
      <c r="H16" s="25"/>
      <c r="I16" s="25">
        <v>80.540000000000006</v>
      </c>
      <c r="J16" s="25"/>
      <c r="K16" s="25">
        <v>80.540000000000006</v>
      </c>
    </row>
    <row r="17" spans="1:11" x14ac:dyDescent="0.25">
      <c r="A17" t="s">
        <v>28</v>
      </c>
      <c r="B17">
        <v>923.221</v>
      </c>
      <c r="C17" s="24">
        <v>44651</v>
      </c>
      <c r="D17">
        <v>1421443</v>
      </c>
      <c r="E17" t="s">
        <v>29</v>
      </c>
      <c r="F17" t="s">
        <v>30</v>
      </c>
      <c r="H17" s="25">
        <v>53.64</v>
      </c>
      <c r="I17" s="25"/>
      <c r="J17" s="25">
        <v>53.64</v>
      </c>
      <c r="K17" s="25"/>
    </row>
    <row r="18" spans="1:11" x14ac:dyDescent="0.25">
      <c r="A18" t="s">
        <v>28</v>
      </c>
      <c r="B18">
        <v>923.221</v>
      </c>
      <c r="C18" s="24">
        <v>44681</v>
      </c>
      <c r="D18">
        <v>1423153</v>
      </c>
      <c r="E18" t="s">
        <v>29</v>
      </c>
      <c r="F18" t="s">
        <v>30</v>
      </c>
      <c r="H18" s="25">
        <v>288.95999999999998</v>
      </c>
      <c r="I18" s="25"/>
      <c r="J18" s="25">
        <v>288.95999999999998</v>
      </c>
      <c r="K18" s="25"/>
    </row>
    <row r="19" spans="1:11" x14ac:dyDescent="0.25">
      <c r="A19" t="s">
        <v>28</v>
      </c>
      <c r="B19">
        <v>923.221</v>
      </c>
      <c r="C19" s="24">
        <v>44712</v>
      </c>
      <c r="D19">
        <v>1425026</v>
      </c>
      <c r="E19" t="s">
        <v>29</v>
      </c>
      <c r="F19" t="s">
        <v>30</v>
      </c>
      <c r="H19" s="25"/>
      <c r="I19" s="25">
        <v>232.55</v>
      </c>
      <c r="J19" s="25"/>
      <c r="K19" s="25">
        <v>232.55</v>
      </c>
    </row>
    <row r="20" spans="1:11" x14ac:dyDescent="0.25">
      <c r="A20" t="s">
        <v>28</v>
      </c>
      <c r="B20">
        <v>923.221</v>
      </c>
      <c r="C20" s="24">
        <v>44742</v>
      </c>
      <c r="D20">
        <v>1426995</v>
      </c>
      <c r="E20" t="s">
        <v>29</v>
      </c>
      <c r="F20" t="s">
        <v>30</v>
      </c>
      <c r="H20" s="25">
        <v>21.43</v>
      </c>
      <c r="I20" s="25"/>
      <c r="J20" s="25">
        <v>21.43</v>
      </c>
      <c r="K20" s="25"/>
    </row>
    <row r="21" spans="1:11" x14ac:dyDescent="0.25">
      <c r="A21" t="s">
        <v>28</v>
      </c>
      <c r="B21">
        <v>923.221</v>
      </c>
      <c r="C21" s="24">
        <v>44742</v>
      </c>
      <c r="D21">
        <v>1427036</v>
      </c>
      <c r="E21" t="s">
        <v>29</v>
      </c>
      <c r="F21" t="s">
        <v>30</v>
      </c>
      <c r="H21" s="25"/>
      <c r="I21" s="25">
        <v>21.43</v>
      </c>
      <c r="J21" s="25"/>
      <c r="K21" s="25">
        <v>21.43</v>
      </c>
    </row>
    <row r="22" spans="1:11" x14ac:dyDescent="0.25">
      <c r="A22" t="s">
        <v>28</v>
      </c>
      <c r="B22">
        <v>923.221</v>
      </c>
      <c r="C22" s="24">
        <v>44742</v>
      </c>
      <c r="D22">
        <v>1427039</v>
      </c>
      <c r="E22" t="s">
        <v>29</v>
      </c>
      <c r="F22" t="s">
        <v>30</v>
      </c>
      <c r="H22" s="25">
        <v>20.62</v>
      </c>
      <c r="I22" s="25"/>
      <c r="J22" s="25">
        <v>20.62</v>
      </c>
      <c r="K22" s="25"/>
    </row>
    <row r="23" spans="1:11" x14ac:dyDescent="0.25">
      <c r="A23" t="s">
        <v>28</v>
      </c>
      <c r="B23">
        <v>923.221</v>
      </c>
      <c r="C23" s="24">
        <v>44773</v>
      </c>
      <c r="D23">
        <v>1428786</v>
      </c>
      <c r="E23" t="s">
        <v>29</v>
      </c>
      <c r="F23" t="s">
        <v>30</v>
      </c>
      <c r="H23" s="25">
        <v>4.6900000000000004</v>
      </c>
      <c r="I23" s="25"/>
      <c r="J23" s="25">
        <v>4.6900000000000004</v>
      </c>
      <c r="K23" s="25"/>
    </row>
    <row r="24" spans="1:11" x14ac:dyDescent="0.25">
      <c r="A24" t="s">
        <v>28</v>
      </c>
      <c r="B24">
        <v>923.221</v>
      </c>
      <c r="C24" s="24">
        <v>44804</v>
      </c>
      <c r="D24">
        <v>1430772</v>
      </c>
      <c r="E24" t="s">
        <v>29</v>
      </c>
      <c r="F24" t="s">
        <v>30</v>
      </c>
      <c r="H24" s="25">
        <v>5.83</v>
      </c>
      <c r="I24" s="25"/>
      <c r="J24" s="25">
        <v>5.83</v>
      </c>
      <c r="K24" s="25"/>
    </row>
    <row r="25" spans="1:11" x14ac:dyDescent="0.25">
      <c r="A25" t="s">
        <v>28</v>
      </c>
      <c r="B25">
        <v>923.221</v>
      </c>
      <c r="C25" s="24">
        <v>44834</v>
      </c>
      <c r="D25">
        <v>1432764</v>
      </c>
      <c r="E25" t="s">
        <v>29</v>
      </c>
      <c r="F25" t="s">
        <v>30</v>
      </c>
      <c r="H25" s="25">
        <v>18.64</v>
      </c>
      <c r="I25" s="25"/>
      <c r="J25" s="25">
        <v>18.64</v>
      </c>
      <c r="K25" s="25"/>
    </row>
    <row r="26" spans="1:11" x14ac:dyDescent="0.25">
      <c r="A26" t="s">
        <v>28</v>
      </c>
      <c r="B26">
        <v>923.221</v>
      </c>
      <c r="C26" s="24">
        <v>44865</v>
      </c>
      <c r="D26">
        <v>1434607</v>
      </c>
      <c r="E26" t="s">
        <v>29</v>
      </c>
      <c r="F26" t="s">
        <v>30</v>
      </c>
      <c r="H26" s="25">
        <v>27.96</v>
      </c>
      <c r="I26" s="25"/>
      <c r="J26" s="25">
        <v>27.96</v>
      </c>
      <c r="K26" s="25"/>
    </row>
    <row r="27" spans="1:11" x14ac:dyDescent="0.25">
      <c r="A27" t="s">
        <v>28</v>
      </c>
      <c r="B27">
        <v>923.221</v>
      </c>
      <c r="C27" s="24">
        <v>44895</v>
      </c>
      <c r="D27">
        <v>1436376</v>
      </c>
      <c r="E27" t="s">
        <v>29</v>
      </c>
      <c r="F27" t="s">
        <v>30</v>
      </c>
      <c r="H27" s="25">
        <v>1.54</v>
      </c>
      <c r="I27" s="25"/>
      <c r="J27" s="25">
        <v>1.54</v>
      </c>
      <c r="K27" s="25"/>
    </row>
    <row r="28" spans="1:11" x14ac:dyDescent="0.25">
      <c r="A28" t="s">
        <v>28</v>
      </c>
      <c r="B28">
        <v>923.221</v>
      </c>
      <c r="C28" s="24">
        <v>44926</v>
      </c>
      <c r="D28">
        <v>1438383</v>
      </c>
      <c r="E28" t="s">
        <v>29</v>
      </c>
      <c r="F28" t="s">
        <v>30</v>
      </c>
      <c r="H28" s="25">
        <v>8.16</v>
      </c>
      <c r="I28" s="25"/>
      <c r="J28" s="25">
        <v>8.16</v>
      </c>
      <c r="K28" s="25"/>
    </row>
    <row r="29" spans="1:11" x14ac:dyDescent="0.25">
      <c r="A29" t="s">
        <v>28</v>
      </c>
      <c r="B29">
        <v>923.221</v>
      </c>
      <c r="C29" s="24">
        <v>44957</v>
      </c>
      <c r="D29">
        <v>1440260</v>
      </c>
      <c r="E29" t="s">
        <v>29</v>
      </c>
      <c r="F29" t="s">
        <v>30</v>
      </c>
      <c r="H29" s="25">
        <v>3.93</v>
      </c>
      <c r="I29" s="25"/>
      <c r="J29" s="25">
        <v>3.93</v>
      </c>
      <c r="K29" s="25"/>
    </row>
    <row r="30" spans="1:11" x14ac:dyDescent="0.25">
      <c r="A30" t="s">
        <v>28</v>
      </c>
      <c r="B30">
        <v>923.221</v>
      </c>
      <c r="C30" s="24">
        <v>44985</v>
      </c>
      <c r="D30">
        <v>1442117</v>
      </c>
      <c r="E30" t="s">
        <v>29</v>
      </c>
      <c r="F30" t="s">
        <v>30</v>
      </c>
      <c r="H30" s="25">
        <v>2.0699999999999998</v>
      </c>
      <c r="I30" s="25"/>
      <c r="J30" s="25">
        <v>2.0699999999999998</v>
      </c>
      <c r="K30" s="25"/>
    </row>
    <row r="31" spans="1:11" x14ac:dyDescent="0.25">
      <c r="A31" t="s">
        <v>28</v>
      </c>
      <c r="B31">
        <v>923.22199999999998</v>
      </c>
      <c r="C31" s="24">
        <v>44651</v>
      </c>
      <c r="D31">
        <v>1421443</v>
      </c>
      <c r="E31" t="s">
        <v>29</v>
      </c>
      <c r="F31" t="s">
        <v>30</v>
      </c>
      <c r="H31" s="25">
        <v>56.41</v>
      </c>
      <c r="I31" s="25"/>
      <c r="J31" s="25">
        <v>56.41</v>
      </c>
      <c r="K31" s="25"/>
    </row>
    <row r="32" spans="1:11" x14ac:dyDescent="0.25">
      <c r="A32" t="s">
        <v>28</v>
      </c>
      <c r="B32">
        <v>923.22199999999998</v>
      </c>
      <c r="C32" s="24">
        <v>44681</v>
      </c>
      <c r="D32">
        <v>1423153</v>
      </c>
      <c r="E32" t="s">
        <v>29</v>
      </c>
      <c r="F32" t="s">
        <v>30</v>
      </c>
      <c r="H32" s="25">
        <v>296.47000000000003</v>
      </c>
      <c r="I32" s="25"/>
      <c r="J32" s="25">
        <v>296.47000000000003</v>
      </c>
      <c r="K32" s="25"/>
    </row>
    <row r="33" spans="1:11" x14ac:dyDescent="0.25">
      <c r="A33" t="s">
        <v>28</v>
      </c>
      <c r="B33">
        <v>923.22199999999998</v>
      </c>
      <c r="C33" s="24">
        <v>44712</v>
      </c>
      <c r="D33">
        <v>1425026</v>
      </c>
      <c r="E33" t="s">
        <v>29</v>
      </c>
      <c r="F33" t="s">
        <v>30</v>
      </c>
      <c r="H33" s="25"/>
      <c r="I33" s="25">
        <v>229.39</v>
      </c>
      <c r="J33" s="25"/>
      <c r="K33" s="25">
        <v>229.39</v>
      </c>
    </row>
    <row r="34" spans="1:11" x14ac:dyDescent="0.25">
      <c r="A34" t="s">
        <v>28</v>
      </c>
      <c r="B34">
        <v>923.22199999999998</v>
      </c>
      <c r="C34" s="24">
        <v>44742</v>
      </c>
      <c r="D34">
        <v>1426995</v>
      </c>
      <c r="E34" t="s">
        <v>29</v>
      </c>
      <c r="F34" t="s">
        <v>30</v>
      </c>
      <c r="H34" s="25">
        <v>21.7</v>
      </c>
      <c r="I34" s="25"/>
      <c r="J34" s="25">
        <v>21.7</v>
      </c>
      <c r="K34" s="25"/>
    </row>
    <row r="35" spans="1:11" x14ac:dyDescent="0.25">
      <c r="A35" t="s">
        <v>28</v>
      </c>
      <c r="B35">
        <v>923.22199999999998</v>
      </c>
      <c r="C35" s="24">
        <v>44742</v>
      </c>
      <c r="D35">
        <v>1427036</v>
      </c>
      <c r="E35" t="s">
        <v>29</v>
      </c>
      <c r="F35" t="s">
        <v>30</v>
      </c>
      <c r="H35" s="25"/>
      <c r="I35" s="25">
        <v>21.7</v>
      </c>
      <c r="J35" s="25"/>
      <c r="K35" s="25">
        <v>21.7</v>
      </c>
    </row>
    <row r="36" spans="1:11" x14ac:dyDescent="0.25">
      <c r="A36" t="s">
        <v>28</v>
      </c>
      <c r="B36">
        <v>923.22199999999998</v>
      </c>
      <c r="C36" s="24">
        <v>44742</v>
      </c>
      <c r="D36">
        <v>1427039</v>
      </c>
      <c r="E36" t="s">
        <v>29</v>
      </c>
      <c r="F36" t="s">
        <v>30</v>
      </c>
      <c r="H36" s="25">
        <v>20.87</v>
      </c>
      <c r="I36" s="25"/>
      <c r="J36" s="25">
        <v>20.87</v>
      </c>
      <c r="K36" s="25"/>
    </row>
    <row r="37" spans="1:11" x14ac:dyDescent="0.25">
      <c r="A37" t="s">
        <v>28</v>
      </c>
      <c r="B37">
        <v>923.22199999999998</v>
      </c>
      <c r="C37" s="24">
        <v>44773</v>
      </c>
      <c r="D37">
        <v>1428786</v>
      </c>
      <c r="E37" t="s">
        <v>29</v>
      </c>
      <c r="F37" t="s">
        <v>30</v>
      </c>
      <c r="H37" s="25">
        <v>5.0999999999999996</v>
      </c>
      <c r="I37" s="25"/>
      <c r="J37" s="25">
        <v>5.0999999999999996</v>
      </c>
      <c r="K37" s="25"/>
    </row>
    <row r="38" spans="1:11" x14ac:dyDescent="0.25">
      <c r="A38" t="s">
        <v>28</v>
      </c>
      <c r="B38">
        <v>923.22199999999998</v>
      </c>
      <c r="C38" s="24">
        <v>44804</v>
      </c>
      <c r="D38">
        <v>1430772</v>
      </c>
      <c r="E38" t="s">
        <v>29</v>
      </c>
      <c r="F38" t="s">
        <v>30</v>
      </c>
      <c r="H38" s="25">
        <v>15.19</v>
      </c>
      <c r="I38" s="25"/>
      <c r="J38" s="25">
        <v>15.19</v>
      </c>
      <c r="K38" s="25"/>
    </row>
    <row r="39" spans="1:11" x14ac:dyDescent="0.25">
      <c r="A39" t="s">
        <v>28</v>
      </c>
      <c r="B39">
        <v>923.22199999999998</v>
      </c>
      <c r="C39" s="24">
        <v>44834</v>
      </c>
      <c r="D39">
        <v>1432764</v>
      </c>
      <c r="E39" t="s">
        <v>29</v>
      </c>
      <c r="F39" t="s">
        <v>30</v>
      </c>
      <c r="H39" s="25">
        <v>104.55</v>
      </c>
      <c r="I39" s="25"/>
      <c r="J39" s="25">
        <v>104.55</v>
      </c>
      <c r="K39" s="25"/>
    </row>
    <row r="40" spans="1:11" x14ac:dyDescent="0.25">
      <c r="A40" t="s">
        <v>28</v>
      </c>
      <c r="B40">
        <v>923.22199999999998</v>
      </c>
      <c r="C40" s="24">
        <v>44865</v>
      </c>
      <c r="D40">
        <v>1434607</v>
      </c>
      <c r="E40" t="s">
        <v>29</v>
      </c>
      <c r="F40" t="s">
        <v>30</v>
      </c>
      <c r="H40" s="25">
        <v>155.97</v>
      </c>
      <c r="I40" s="25"/>
      <c r="J40" s="25">
        <v>155.97</v>
      </c>
      <c r="K40" s="25"/>
    </row>
    <row r="41" spans="1:11" x14ac:dyDescent="0.25">
      <c r="A41" t="s">
        <v>28</v>
      </c>
      <c r="B41">
        <v>923.22199999999998</v>
      </c>
      <c r="C41" s="24">
        <v>44895</v>
      </c>
      <c r="D41">
        <v>1436376</v>
      </c>
      <c r="E41" t="s">
        <v>29</v>
      </c>
      <c r="F41" t="s">
        <v>30</v>
      </c>
      <c r="H41" s="25">
        <v>8.82</v>
      </c>
      <c r="I41" s="25"/>
      <c r="J41" s="25">
        <v>8.82</v>
      </c>
      <c r="K41" s="25"/>
    </row>
    <row r="42" spans="1:11" x14ac:dyDescent="0.25">
      <c r="A42" t="s">
        <v>28</v>
      </c>
      <c r="B42">
        <v>923.22199999999998</v>
      </c>
      <c r="C42" s="24">
        <v>44926</v>
      </c>
      <c r="D42">
        <v>1438383</v>
      </c>
      <c r="E42" t="s">
        <v>29</v>
      </c>
      <c r="F42" t="s">
        <v>30</v>
      </c>
      <c r="H42" s="25">
        <v>45.74</v>
      </c>
      <c r="I42" s="25"/>
      <c r="J42" s="25">
        <v>45.74</v>
      </c>
      <c r="K42" s="25"/>
    </row>
    <row r="43" spans="1:11" x14ac:dyDescent="0.25">
      <c r="A43" t="s">
        <v>28</v>
      </c>
      <c r="B43">
        <v>923.22199999999998</v>
      </c>
      <c r="C43" s="24">
        <v>44957</v>
      </c>
      <c r="D43">
        <v>1440260</v>
      </c>
      <c r="E43" t="s">
        <v>29</v>
      </c>
      <c r="F43" t="s">
        <v>30</v>
      </c>
      <c r="H43" s="25">
        <v>22.37</v>
      </c>
      <c r="I43" s="25"/>
      <c r="J43" s="25">
        <v>22.37</v>
      </c>
      <c r="K43" s="25"/>
    </row>
    <row r="44" spans="1:11" x14ac:dyDescent="0.25">
      <c r="A44" t="s">
        <v>28</v>
      </c>
      <c r="B44">
        <v>923.22199999999998</v>
      </c>
      <c r="C44" s="24">
        <v>44985</v>
      </c>
      <c r="D44">
        <v>1442117</v>
      </c>
      <c r="E44" t="s">
        <v>29</v>
      </c>
      <c r="F44" t="s">
        <v>30</v>
      </c>
      <c r="H44" s="25">
        <v>11.76</v>
      </c>
      <c r="I44" s="25"/>
      <c r="J44" s="25">
        <v>11.76</v>
      </c>
      <c r="K44" s="25"/>
    </row>
    <row r="45" spans="1:11" x14ac:dyDescent="0.25">
      <c r="A45" t="s">
        <v>28</v>
      </c>
      <c r="B45">
        <v>923.23</v>
      </c>
      <c r="C45" s="24">
        <v>44651</v>
      </c>
      <c r="D45">
        <v>1421443</v>
      </c>
      <c r="E45" t="s">
        <v>29</v>
      </c>
      <c r="F45" t="s">
        <v>30</v>
      </c>
      <c r="H45" s="25">
        <v>61.6</v>
      </c>
      <c r="I45" s="25"/>
      <c r="J45" s="25">
        <v>61.6</v>
      </c>
      <c r="K45" s="25"/>
    </row>
    <row r="46" spans="1:11" x14ac:dyDescent="0.25">
      <c r="A46" t="s">
        <v>28</v>
      </c>
      <c r="B46">
        <v>923.23</v>
      </c>
      <c r="C46" s="24">
        <v>44681</v>
      </c>
      <c r="D46">
        <v>1423153</v>
      </c>
      <c r="E46" t="s">
        <v>29</v>
      </c>
      <c r="F46" t="s">
        <v>30</v>
      </c>
      <c r="H46" s="25">
        <v>315.77999999999997</v>
      </c>
      <c r="I46" s="25"/>
      <c r="J46" s="25">
        <v>315.77999999999997</v>
      </c>
      <c r="K46" s="25"/>
    </row>
    <row r="47" spans="1:11" x14ac:dyDescent="0.25">
      <c r="A47" t="s">
        <v>28</v>
      </c>
      <c r="B47">
        <v>923.23</v>
      </c>
      <c r="C47" s="24">
        <v>44712</v>
      </c>
      <c r="D47">
        <v>1425026</v>
      </c>
      <c r="E47" t="s">
        <v>29</v>
      </c>
      <c r="F47" t="s">
        <v>30</v>
      </c>
      <c r="H47" s="25"/>
      <c r="I47" s="25">
        <v>279.25</v>
      </c>
      <c r="J47" s="25"/>
      <c r="K47" s="25">
        <v>279.25</v>
      </c>
    </row>
    <row r="48" spans="1:11" x14ac:dyDescent="0.25">
      <c r="A48" t="s">
        <v>28</v>
      </c>
      <c r="B48">
        <v>923.23</v>
      </c>
      <c r="C48" s="24">
        <v>44742</v>
      </c>
      <c r="D48">
        <v>1426995</v>
      </c>
      <c r="E48" t="s">
        <v>29</v>
      </c>
      <c r="F48" t="s">
        <v>30</v>
      </c>
      <c r="H48" s="25">
        <v>25.01</v>
      </c>
      <c r="I48" s="25"/>
      <c r="J48" s="25">
        <v>25.01</v>
      </c>
      <c r="K48" s="25"/>
    </row>
    <row r="49" spans="1:11" x14ac:dyDescent="0.25">
      <c r="A49" t="s">
        <v>28</v>
      </c>
      <c r="B49">
        <v>923.23</v>
      </c>
      <c r="C49" s="24">
        <v>44742</v>
      </c>
      <c r="D49">
        <v>1427036</v>
      </c>
      <c r="E49" t="s">
        <v>29</v>
      </c>
      <c r="F49" t="s">
        <v>30</v>
      </c>
      <c r="H49" s="25"/>
      <c r="I49" s="25">
        <v>25.01</v>
      </c>
      <c r="J49" s="25"/>
      <c r="K49" s="25">
        <v>25.01</v>
      </c>
    </row>
    <row r="50" spans="1:11" x14ac:dyDescent="0.25">
      <c r="A50" t="s">
        <v>28</v>
      </c>
      <c r="B50">
        <v>923.23</v>
      </c>
      <c r="C50" s="24">
        <v>44742</v>
      </c>
      <c r="D50">
        <v>1427039</v>
      </c>
      <c r="E50" t="s">
        <v>29</v>
      </c>
      <c r="F50" t="s">
        <v>30</v>
      </c>
      <c r="H50" s="25">
        <v>24.06</v>
      </c>
      <c r="I50" s="25"/>
      <c r="J50" s="25">
        <v>24.06</v>
      </c>
      <c r="K50" s="25"/>
    </row>
    <row r="51" spans="1:11" x14ac:dyDescent="0.25">
      <c r="A51" t="s">
        <v>28</v>
      </c>
      <c r="B51">
        <v>923.23</v>
      </c>
      <c r="C51" s="24">
        <v>44773</v>
      </c>
      <c r="D51">
        <v>1428786</v>
      </c>
      <c r="E51" t="s">
        <v>29</v>
      </c>
      <c r="F51" t="s">
        <v>30</v>
      </c>
      <c r="H51" s="25">
        <v>6.21</v>
      </c>
      <c r="I51" s="25"/>
      <c r="J51" s="25">
        <v>6.21</v>
      </c>
      <c r="K51" s="25"/>
    </row>
    <row r="52" spans="1:11" x14ac:dyDescent="0.25">
      <c r="A52" t="s">
        <v>28</v>
      </c>
      <c r="B52">
        <v>923.23</v>
      </c>
      <c r="C52" s="24">
        <v>44804</v>
      </c>
      <c r="D52">
        <v>1430772</v>
      </c>
      <c r="E52" t="s">
        <v>29</v>
      </c>
      <c r="F52" t="s">
        <v>30</v>
      </c>
      <c r="H52" s="25">
        <v>18.98</v>
      </c>
      <c r="I52" s="25"/>
      <c r="J52" s="25">
        <v>18.98</v>
      </c>
      <c r="K52" s="25"/>
    </row>
    <row r="53" spans="1:11" x14ac:dyDescent="0.25">
      <c r="A53" t="s">
        <v>28</v>
      </c>
      <c r="B53">
        <v>923.23</v>
      </c>
      <c r="C53" s="24">
        <v>44834</v>
      </c>
      <c r="D53">
        <v>1432764</v>
      </c>
      <c r="E53" t="s">
        <v>29</v>
      </c>
      <c r="F53" t="s">
        <v>30</v>
      </c>
      <c r="H53" s="25">
        <v>125.37</v>
      </c>
      <c r="I53" s="25"/>
      <c r="J53" s="25">
        <v>125.37</v>
      </c>
      <c r="K53" s="25"/>
    </row>
    <row r="54" spans="1:11" x14ac:dyDescent="0.25">
      <c r="A54" t="s">
        <v>28</v>
      </c>
      <c r="B54">
        <v>923.23</v>
      </c>
      <c r="C54" s="24">
        <v>44865</v>
      </c>
      <c r="D54">
        <v>1434607</v>
      </c>
      <c r="E54" t="s">
        <v>29</v>
      </c>
      <c r="F54" t="s">
        <v>30</v>
      </c>
      <c r="H54" s="25">
        <v>187.77</v>
      </c>
      <c r="I54" s="25"/>
      <c r="J54" s="25">
        <v>187.77</v>
      </c>
      <c r="K54" s="25"/>
    </row>
    <row r="55" spans="1:11" x14ac:dyDescent="0.25">
      <c r="A55" t="s">
        <v>28</v>
      </c>
      <c r="B55">
        <v>923.23</v>
      </c>
      <c r="C55" s="24">
        <v>44895</v>
      </c>
      <c r="D55">
        <v>1436376</v>
      </c>
      <c r="E55" t="s">
        <v>29</v>
      </c>
      <c r="F55" t="s">
        <v>30</v>
      </c>
      <c r="H55" s="25">
        <v>10.65</v>
      </c>
      <c r="I55" s="25"/>
      <c r="J55" s="25">
        <v>10.65</v>
      </c>
      <c r="K55" s="25"/>
    </row>
    <row r="56" spans="1:11" x14ac:dyDescent="0.25">
      <c r="A56" t="s">
        <v>28</v>
      </c>
      <c r="B56">
        <v>923.23</v>
      </c>
      <c r="C56" s="24">
        <v>44926</v>
      </c>
      <c r="D56">
        <v>1438383</v>
      </c>
      <c r="E56" t="s">
        <v>29</v>
      </c>
      <c r="F56" t="s">
        <v>30</v>
      </c>
      <c r="H56" s="25">
        <v>53.55</v>
      </c>
      <c r="I56" s="25"/>
      <c r="J56" s="25">
        <v>53.55</v>
      </c>
      <c r="K56" s="25"/>
    </row>
    <row r="57" spans="1:11" x14ac:dyDescent="0.25">
      <c r="A57" t="s">
        <v>28</v>
      </c>
      <c r="B57">
        <v>923.23</v>
      </c>
      <c r="C57" s="24">
        <v>44957</v>
      </c>
      <c r="D57">
        <v>1440260</v>
      </c>
      <c r="E57" t="s">
        <v>29</v>
      </c>
      <c r="F57" t="s">
        <v>30</v>
      </c>
      <c r="H57" s="25">
        <v>25.64</v>
      </c>
      <c r="I57" s="25"/>
      <c r="J57" s="25">
        <v>25.64</v>
      </c>
      <c r="K57" s="25"/>
    </row>
    <row r="58" spans="1:11" x14ac:dyDescent="0.25">
      <c r="A58" t="s">
        <v>28</v>
      </c>
      <c r="B58">
        <v>923.23</v>
      </c>
      <c r="C58" s="24">
        <v>44985</v>
      </c>
      <c r="D58">
        <v>1442117</v>
      </c>
      <c r="E58" t="s">
        <v>29</v>
      </c>
      <c r="F58" t="s">
        <v>30</v>
      </c>
      <c r="H58" s="25">
        <v>13.87</v>
      </c>
      <c r="I58" s="25"/>
      <c r="J58" s="25">
        <v>13.87</v>
      </c>
      <c r="K58" s="25"/>
    </row>
    <row r="59" spans="1:11" x14ac:dyDescent="0.25">
      <c r="A59" t="s">
        <v>28</v>
      </c>
      <c r="B59">
        <v>923.24</v>
      </c>
      <c r="C59" s="24">
        <v>44651</v>
      </c>
      <c r="D59">
        <v>1421443</v>
      </c>
      <c r="E59" t="s">
        <v>29</v>
      </c>
      <c r="F59" t="s">
        <v>30</v>
      </c>
      <c r="H59" s="25">
        <v>245.08</v>
      </c>
      <c r="I59" s="25"/>
      <c r="J59" s="25">
        <v>245.08</v>
      </c>
      <c r="K59" s="25"/>
    </row>
    <row r="60" spans="1:11" x14ac:dyDescent="0.25">
      <c r="A60" t="s">
        <v>28</v>
      </c>
      <c r="B60">
        <v>923.24</v>
      </c>
      <c r="C60" s="24">
        <v>44681</v>
      </c>
      <c r="D60">
        <v>1423153</v>
      </c>
      <c r="E60" t="s">
        <v>29</v>
      </c>
      <c r="F60" t="s">
        <v>30</v>
      </c>
      <c r="H60" s="25">
        <v>1286.33</v>
      </c>
      <c r="I60" s="25"/>
      <c r="J60" s="25">
        <v>1286.33</v>
      </c>
      <c r="K60" s="25"/>
    </row>
    <row r="61" spans="1:11" x14ac:dyDescent="0.25">
      <c r="A61" t="s">
        <v>28</v>
      </c>
      <c r="B61">
        <v>923.24</v>
      </c>
      <c r="C61" s="24">
        <v>44712</v>
      </c>
      <c r="D61">
        <v>1425026</v>
      </c>
      <c r="E61" t="s">
        <v>29</v>
      </c>
      <c r="F61" t="s">
        <v>30</v>
      </c>
      <c r="H61" s="25"/>
      <c r="I61" s="25">
        <v>999.77</v>
      </c>
      <c r="J61" s="25"/>
      <c r="K61" s="25">
        <v>999.77</v>
      </c>
    </row>
    <row r="62" spans="1:11" x14ac:dyDescent="0.25">
      <c r="A62" t="s">
        <v>28</v>
      </c>
      <c r="B62">
        <v>923.24</v>
      </c>
      <c r="C62" s="24">
        <v>44742</v>
      </c>
      <c r="D62">
        <v>1426995</v>
      </c>
      <c r="E62" t="s">
        <v>29</v>
      </c>
      <c r="F62" t="s">
        <v>30</v>
      </c>
      <c r="H62" s="25">
        <v>96.18</v>
      </c>
      <c r="I62" s="25"/>
      <c r="J62" s="25">
        <v>96.18</v>
      </c>
      <c r="K62" s="25"/>
    </row>
    <row r="63" spans="1:11" x14ac:dyDescent="0.25">
      <c r="A63" t="s">
        <v>28</v>
      </c>
      <c r="B63">
        <v>923.24</v>
      </c>
      <c r="C63" s="24">
        <v>44742</v>
      </c>
      <c r="D63">
        <v>1427036</v>
      </c>
      <c r="E63" t="s">
        <v>29</v>
      </c>
      <c r="F63" t="s">
        <v>30</v>
      </c>
      <c r="H63" s="25"/>
      <c r="I63" s="25">
        <v>96.18</v>
      </c>
      <c r="J63" s="25"/>
      <c r="K63" s="25">
        <v>96.18</v>
      </c>
    </row>
    <row r="64" spans="1:11" x14ac:dyDescent="0.25">
      <c r="A64" t="s">
        <v>28</v>
      </c>
      <c r="B64">
        <v>923.24</v>
      </c>
      <c r="C64" s="24">
        <v>44742</v>
      </c>
      <c r="D64">
        <v>1427039</v>
      </c>
      <c r="E64" t="s">
        <v>29</v>
      </c>
      <c r="F64" t="s">
        <v>30</v>
      </c>
      <c r="H64" s="25">
        <v>92.5</v>
      </c>
      <c r="I64" s="25"/>
      <c r="J64" s="25">
        <v>92.5</v>
      </c>
      <c r="K64" s="25"/>
    </row>
    <row r="65" spans="1:19" x14ac:dyDescent="0.25">
      <c r="A65" t="s">
        <v>28</v>
      </c>
      <c r="B65">
        <v>923.24</v>
      </c>
      <c r="C65" s="24">
        <v>44773</v>
      </c>
      <c r="D65">
        <v>1428786</v>
      </c>
      <c r="E65" t="s">
        <v>29</v>
      </c>
      <c r="F65" t="s">
        <v>30</v>
      </c>
      <c r="H65" s="25">
        <v>24.64</v>
      </c>
      <c r="I65" s="25"/>
      <c r="J65" s="25">
        <v>24.64</v>
      </c>
      <c r="K65" s="25"/>
    </row>
    <row r="66" spans="1:19" x14ac:dyDescent="0.25">
      <c r="A66" t="s">
        <v>28</v>
      </c>
      <c r="B66">
        <v>923.24</v>
      </c>
      <c r="C66" s="24">
        <v>44804</v>
      </c>
      <c r="D66">
        <v>1430772</v>
      </c>
      <c r="E66" t="s">
        <v>29</v>
      </c>
      <c r="F66" t="s">
        <v>30</v>
      </c>
      <c r="H66" s="25">
        <v>72.84</v>
      </c>
      <c r="I66" s="25"/>
      <c r="J66" s="25">
        <v>72.84</v>
      </c>
      <c r="K66" s="25"/>
    </row>
    <row r="67" spans="1:19" x14ac:dyDescent="0.25">
      <c r="A67" t="s">
        <v>28</v>
      </c>
      <c r="B67">
        <v>923.24</v>
      </c>
      <c r="C67" s="24">
        <v>44834</v>
      </c>
      <c r="D67">
        <v>1432764</v>
      </c>
      <c r="E67" t="s">
        <v>29</v>
      </c>
      <c r="F67" t="s">
        <v>30</v>
      </c>
      <c r="H67" s="25">
        <v>516.62</v>
      </c>
      <c r="I67" s="25"/>
      <c r="J67" s="25">
        <v>516.62</v>
      </c>
      <c r="K67" s="25"/>
    </row>
    <row r="68" spans="1:19" x14ac:dyDescent="0.25">
      <c r="A68" t="s">
        <v>28</v>
      </c>
      <c r="B68">
        <v>923.24</v>
      </c>
      <c r="C68" s="24">
        <v>44865</v>
      </c>
      <c r="D68">
        <v>1434607</v>
      </c>
      <c r="E68" t="s">
        <v>29</v>
      </c>
      <c r="F68" t="s">
        <v>30</v>
      </c>
      <c r="H68" s="25">
        <v>748.41</v>
      </c>
      <c r="I68" s="25"/>
      <c r="J68" s="25">
        <v>748.41</v>
      </c>
      <c r="K68" s="25"/>
    </row>
    <row r="69" spans="1:19" x14ac:dyDescent="0.25">
      <c r="A69" t="s">
        <v>28</v>
      </c>
      <c r="B69">
        <v>923.24</v>
      </c>
      <c r="C69" s="24">
        <v>44895</v>
      </c>
      <c r="D69">
        <v>1436376</v>
      </c>
      <c r="E69" t="s">
        <v>29</v>
      </c>
      <c r="F69" t="s">
        <v>30</v>
      </c>
      <c r="H69" s="25">
        <v>40.32</v>
      </c>
      <c r="I69" s="25"/>
      <c r="J69" s="25">
        <v>40.32</v>
      </c>
      <c r="K69" s="25"/>
    </row>
    <row r="70" spans="1:19" x14ac:dyDescent="0.25">
      <c r="A70" t="s">
        <v>28</v>
      </c>
      <c r="B70">
        <v>923.24</v>
      </c>
      <c r="C70" s="24">
        <v>44926</v>
      </c>
      <c r="D70">
        <v>1438383</v>
      </c>
      <c r="E70" t="s">
        <v>29</v>
      </c>
      <c r="F70" t="s">
        <v>30</v>
      </c>
      <c r="H70" s="25">
        <v>204.43</v>
      </c>
      <c r="I70" s="25"/>
      <c r="J70" s="25">
        <v>204.43</v>
      </c>
      <c r="K70" s="25"/>
    </row>
    <row r="71" spans="1:19" x14ac:dyDescent="0.25">
      <c r="A71" t="s">
        <v>28</v>
      </c>
      <c r="B71">
        <v>923.24</v>
      </c>
      <c r="C71" s="24">
        <v>44957</v>
      </c>
      <c r="D71">
        <v>1440260</v>
      </c>
      <c r="E71" t="s">
        <v>29</v>
      </c>
      <c r="F71" t="s">
        <v>30</v>
      </c>
      <c r="H71" s="25">
        <v>96.75</v>
      </c>
      <c r="I71" s="25"/>
      <c r="J71" s="25">
        <v>96.75</v>
      </c>
      <c r="K71" s="25"/>
    </row>
    <row r="72" spans="1:19" x14ac:dyDescent="0.25">
      <c r="A72" t="s">
        <v>28</v>
      </c>
      <c r="B72">
        <v>923.24</v>
      </c>
      <c r="C72" s="24">
        <v>44985</v>
      </c>
      <c r="D72">
        <v>1442117</v>
      </c>
      <c r="E72" t="s">
        <v>29</v>
      </c>
      <c r="F72" t="s">
        <v>30</v>
      </c>
      <c r="H72" s="25">
        <v>52.7</v>
      </c>
      <c r="I72" s="25"/>
      <c r="J72" s="25">
        <v>52.7</v>
      </c>
      <c r="K72" s="25"/>
    </row>
    <row r="73" spans="1:19" x14ac:dyDescent="0.25">
      <c r="A73" t="s">
        <v>31</v>
      </c>
      <c r="B73">
        <v>923</v>
      </c>
      <c r="C73" s="24">
        <v>44651</v>
      </c>
      <c r="D73">
        <v>1421440</v>
      </c>
      <c r="E73" t="s">
        <v>32</v>
      </c>
      <c r="F73" t="s">
        <v>33</v>
      </c>
      <c r="G73" t="s">
        <v>34</v>
      </c>
      <c r="H73" s="25">
        <v>11638.27</v>
      </c>
      <c r="I73" s="25"/>
      <c r="L73" s="26">
        <f>H73</f>
        <v>11638.27</v>
      </c>
      <c r="O73" s="26"/>
    </row>
    <row r="74" spans="1:19" x14ac:dyDescent="0.25">
      <c r="A74" t="s">
        <v>31</v>
      </c>
      <c r="B74">
        <v>923</v>
      </c>
      <c r="C74" s="24">
        <v>44681</v>
      </c>
      <c r="D74">
        <v>1422716</v>
      </c>
      <c r="E74" t="s">
        <v>32</v>
      </c>
      <c r="F74" t="s">
        <v>35</v>
      </c>
      <c r="G74" t="s">
        <v>34</v>
      </c>
      <c r="H74" s="25">
        <v>4036.27</v>
      </c>
      <c r="I74" s="25"/>
      <c r="L74" s="26">
        <f>H74</f>
        <v>4036.27</v>
      </c>
      <c r="O74" s="26"/>
    </row>
    <row r="75" spans="1:19" x14ac:dyDescent="0.25">
      <c r="A75" t="s">
        <v>31</v>
      </c>
      <c r="B75">
        <v>923</v>
      </c>
      <c r="C75" s="24">
        <v>44690</v>
      </c>
      <c r="D75">
        <v>1423298</v>
      </c>
      <c r="E75" t="s">
        <v>32</v>
      </c>
      <c r="F75" t="s">
        <v>35</v>
      </c>
      <c r="G75" t="s">
        <v>36</v>
      </c>
      <c r="H75" s="25">
        <v>6538.5</v>
      </c>
      <c r="I75" s="25"/>
      <c r="L75" s="26">
        <f>H75</f>
        <v>6538.5</v>
      </c>
      <c r="O75" s="26"/>
    </row>
    <row r="76" spans="1:19" x14ac:dyDescent="0.25">
      <c r="A76" t="s">
        <v>31</v>
      </c>
      <c r="B76">
        <v>923</v>
      </c>
      <c r="C76" s="24">
        <v>44712</v>
      </c>
      <c r="D76">
        <v>1424359</v>
      </c>
      <c r="E76" t="s">
        <v>29</v>
      </c>
      <c r="F76" t="s">
        <v>37</v>
      </c>
      <c r="H76" s="25"/>
      <c r="I76" s="25">
        <v>26453.040000000001</v>
      </c>
      <c r="L76" s="26">
        <f>-I76</f>
        <v>-26453.040000000001</v>
      </c>
      <c r="O76" s="26"/>
      <c r="P76" s="26"/>
    </row>
    <row r="77" spans="1:19" x14ac:dyDescent="0.25">
      <c r="A77" t="s">
        <v>31</v>
      </c>
      <c r="B77">
        <v>923</v>
      </c>
      <c r="C77" s="24">
        <v>44652</v>
      </c>
      <c r="D77">
        <v>1421890</v>
      </c>
      <c r="E77" t="s">
        <v>32</v>
      </c>
      <c r="F77" t="s">
        <v>38</v>
      </c>
      <c r="G77" t="s">
        <v>39</v>
      </c>
      <c r="H77" s="25">
        <v>22750</v>
      </c>
      <c r="I77" s="25"/>
      <c r="Q77" s="26">
        <f>H77</f>
        <v>22750</v>
      </c>
    </row>
    <row r="78" spans="1:19" x14ac:dyDescent="0.25">
      <c r="A78" t="s">
        <v>31</v>
      </c>
      <c r="B78">
        <v>923</v>
      </c>
      <c r="C78" s="24">
        <v>44713</v>
      </c>
      <c r="D78">
        <v>1425693</v>
      </c>
      <c r="E78" t="s">
        <v>32</v>
      </c>
      <c r="F78" t="s">
        <v>40</v>
      </c>
      <c r="G78" t="s">
        <v>39</v>
      </c>
      <c r="H78" s="25">
        <v>550</v>
      </c>
      <c r="I78" s="25"/>
      <c r="R78" s="26">
        <f>H78</f>
        <v>550</v>
      </c>
    </row>
    <row r="79" spans="1:19" x14ac:dyDescent="0.25">
      <c r="A79" t="s">
        <v>31</v>
      </c>
      <c r="B79">
        <v>923</v>
      </c>
      <c r="C79" s="24">
        <v>44651</v>
      </c>
      <c r="D79">
        <v>1421068</v>
      </c>
      <c r="E79" t="s">
        <v>32</v>
      </c>
      <c r="F79" t="s">
        <v>41</v>
      </c>
      <c r="G79" t="s">
        <v>42</v>
      </c>
      <c r="H79" s="25">
        <v>200</v>
      </c>
      <c r="I79" s="25"/>
      <c r="R79" s="26">
        <f>H79</f>
        <v>200</v>
      </c>
    </row>
    <row r="80" spans="1:19" x14ac:dyDescent="0.25">
      <c r="A80" t="s">
        <v>31</v>
      </c>
      <c r="B80">
        <v>923</v>
      </c>
      <c r="C80" s="24">
        <v>44896</v>
      </c>
      <c r="D80">
        <v>1437181</v>
      </c>
      <c r="E80" t="s">
        <v>32</v>
      </c>
      <c r="F80" t="s">
        <v>43</v>
      </c>
      <c r="G80" t="s">
        <v>39</v>
      </c>
      <c r="H80" s="25">
        <v>5750</v>
      </c>
      <c r="I80" s="25"/>
      <c r="S80" s="26">
        <f>H80</f>
        <v>5750</v>
      </c>
    </row>
    <row r="81" spans="1:20" x14ac:dyDescent="0.25">
      <c r="A81" t="s">
        <v>31</v>
      </c>
      <c r="B81">
        <v>923</v>
      </c>
      <c r="C81" s="24">
        <v>44926</v>
      </c>
      <c r="D81">
        <v>1438068</v>
      </c>
      <c r="E81" t="s">
        <v>32</v>
      </c>
      <c r="F81" t="s">
        <v>44</v>
      </c>
      <c r="G81" t="s">
        <v>45</v>
      </c>
      <c r="H81" s="25">
        <v>2200</v>
      </c>
      <c r="I81" s="25"/>
      <c r="T81" s="26">
        <f>H81</f>
        <v>2200</v>
      </c>
    </row>
    <row r="82" spans="1:20" x14ac:dyDescent="0.25">
      <c r="A82" t="s">
        <v>31</v>
      </c>
      <c r="B82">
        <v>923.4</v>
      </c>
      <c r="C82" s="24">
        <v>44712</v>
      </c>
      <c r="D82">
        <v>1424359</v>
      </c>
      <c r="E82" t="s">
        <v>29</v>
      </c>
      <c r="F82" t="s">
        <v>37</v>
      </c>
      <c r="H82" s="25">
        <v>26453.040000000001</v>
      </c>
      <c r="I82" s="25"/>
      <c r="O82" s="26">
        <f t="shared" ref="O82:O91" si="0">H82</f>
        <v>26453.040000000001</v>
      </c>
    </row>
    <row r="83" spans="1:20" x14ac:dyDescent="0.25">
      <c r="A83" t="s">
        <v>31</v>
      </c>
      <c r="B83">
        <v>923.4</v>
      </c>
      <c r="C83" s="24">
        <v>44712</v>
      </c>
      <c r="D83">
        <v>1424359</v>
      </c>
      <c r="E83" t="s">
        <v>29</v>
      </c>
      <c r="F83" t="s">
        <v>37</v>
      </c>
      <c r="H83" s="25">
        <v>33189.269999999997</v>
      </c>
      <c r="I83" s="25"/>
      <c r="O83" s="26">
        <f t="shared" si="0"/>
        <v>33189.269999999997</v>
      </c>
    </row>
    <row r="84" spans="1:20" x14ac:dyDescent="0.25">
      <c r="A84" t="s">
        <v>31</v>
      </c>
      <c r="B84">
        <v>923.4</v>
      </c>
      <c r="C84" s="24">
        <v>44712</v>
      </c>
      <c r="D84">
        <v>1424530</v>
      </c>
      <c r="E84" t="s">
        <v>32</v>
      </c>
      <c r="F84" t="s">
        <v>89</v>
      </c>
      <c r="G84" t="s">
        <v>34</v>
      </c>
      <c r="H84" s="25">
        <v>5826.2</v>
      </c>
      <c r="I84" s="25"/>
      <c r="O84" s="26">
        <f t="shared" si="0"/>
        <v>5826.2</v>
      </c>
    </row>
    <row r="85" spans="1:20" x14ac:dyDescent="0.25">
      <c r="A85" t="s">
        <v>31</v>
      </c>
      <c r="B85">
        <v>923.4</v>
      </c>
      <c r="C85" s="24">
        <v>44733</v>
      </c>
      <c r="D85">
        <v>1425826</v>
      </c>
      <c r="E85" t="s">
        <v>32</v>
      </c>
      <c r="F85" t="s">
        <v>90</v>
      </c>
      <c r="G85" t="s">
        <v>36</v>
      </c>
      <c r="H85" s="25">
        <v>3886.22</v>
      </c>
      <c r="I85" s="25"/>
      <c r="O85" s="26">
        <f t="shared" si="0"/>
        <v>3886.22</v>
      </c>
    </row>
    <row r="86" spans="1:20" x14ac:dyDescent="0.25">
      <c r="A86" t="s">
        <v>31</v>
      </c>
      <c r="B86">
        <v>923.4</v>
      </c>
      <c r="C86" s="24">
        <v>44742</v>
      </c>
      <c r="D86">
        <v>1426541</v>
      </c>
      <c r="E86" t="s">
        <v>32</v>
      </c>
      <c r="F86" t="s">
        <v>91</v>
      </c>
      <c r="G86" t="s">
        <v>34</v>
      </c>
      <c r="H86" s="25">
        <v>3886.15</v>
      </c>
      <c r="I86" s="25"/>
      <c r="O86" s="26">
        <f t="shared" si="0"/>
        <v>3886.15</v>
      </c>
    </row>
    <row r="87" spans="1:20" x14ac:dyDescent="0.25">
      <c r="A87" t="s">
        <v>31</v>
      </c>
      <c r="B87">
        <v>923.4</v>
      </c>
      <c r="C87" s="24">
        <v>44760</v>
      </c>
      <c r="D87">
        <v>1427536</v>
      </c>
      <c r="E87" t="s">
        <v>32</v>
      </c>
      <c r="F87" t="s">
        <v>92</v>
      </c>
      <c r="G87" t="s">
        <v>36</v>
      </c>
      <c r="H87" s="25">
        <v>7401.92</v>
      </c>
      <c r="I87" s="25"/>
      <c r="O87" s="26">
        <f t="shared" si="0"/>
        <v>7401.92</v>
      </c>
    </row>
    <row r="88" spans="1:20" x14ac:dyDescent="0.25">
      <c r="A88" t="s">
        <v>31</v>
      </c>
      <c r="B88">
        <v>923.4</v>
      </c>
      <c r="C88" s="24">
        <v>44773</v>
      </c>
      <c r="D88">
        <v>1428406</v>
      </c>
      <c r="E88" t="s">
        <v>32</v>
      </c>
      <c r="F88" t="s">
        <v>93</v>
      </c>
      <c r="G88" t="s">
        <v>34</v>
      </c>
      <c r="H88" s="25">
        <v>3450.91</v>
      </c>
      <c r="I88" s="25"/>
      <c r="O88" s="26">
        <f t="shared" si="0"/>
        <v>3450.91</v>
      </c>
    </row>
    <row r="89" spans="1:20" x14ac:dyDescent="0.25">
      <c r="A89" t="s">
        <v>31</v>
      </c>
      <c r="B89">
        <v>923.4</v>
      </c>
      <c r="C89" s="24">
        <v>44783</v>
      </c>
      <c r="D89">
        <v>1428840</v>
      </c>
      <c r="E89" t="s">
        <v>32</v>
      </c>
      <c r="F89" t="s">
        <v>94</v>
      </c>
      <c r="G89" t="s">
        <v>36</v>
      </c>
      <c r="H89" s="25">
        <v>4558.8999999999996</v>
      </c>
      <c r="I89" s="25"/>
      <c r="O89" s="26">
        <f t="shared" si="0"/>
        <v>4558.8999999999996</v>
      </c>
    </row>
    <row r="90" spans="1:20" x14ac:dyDescent="0.25">
      <c r="A90" t="s">
        <v>31</v>
      </c>
      <c r="B90">
        <v>923.4</v>
      </c>
      <c r="C90" s="24">
        <v>44804</v>
      </c>
      <c r="D90">
        <v>1430338</v>
      </c>
      <c r="E90" t="s">
        <v>32</v>
      </c>
      <c r="F90" t="s">
        <v>95</v>
      </c>
      <c r="G90" t="s">
        <v>34</v>
      </c>
      <c r="H90" s="25">
        <v>2307.09</v>
      </c>
      <c r="I90" s="25"/>
      <c r="O90" s="26">
        <f t="shared" si="0"/>
        <v>2307.09</v>
      </c>
    </row>
    <row r="91" spans="1:20" x14ac:dyDescent="0.25">
      <c r="A91" t="s">
        <v>31</v>
      </c>
      <c r="B91">
        <v>923.4</v>
      </c>
      <c r="C91" s="24">
        <v>44834</v>
      </c>
      <c r="D91">
        <v>1432368</v>
      </c>
      <c r="E91" t="s">
        <v>32</v>
      </c>
      <c r="F91" t="s">
        <v>96</v>
      </c>
      <c r="G91" t="s">
        <v>34</v>
      </c>
      <c r="H91" s="25">
        <v>560</v>
      </c>
      <c r="I91" s="25"/>
      <c r="O91" s="26">
        <f t="shared" si="0"/>
        <v>560</v>
      </c>
    </row>
    <row r="92" spans="1:20" x14ac:dyDescent="0.25">
      <c r="A92" t="s">
        <v>46</v>
      </c>
      <c r="B92">
        <v>923</v>
      </c>
      <c r="C92" s="24">
        <v>44651</v>
      </c>
      <c r="D92">
        <v>1421440</v>
      </c>
      <c r="E92" t="s">
        <v>32</v>
      </c>
      <c r="F92" t="s">
        <v>47</v>
      </c>
      <c r="G92" t="s">
        <v>34</v>
      </c>
      <c r="H92" s="25">
        <v>892.5</v>
      </c>
      <c r="I92" s="25"/>
      <c r="N92" s="26">
        <f>H92</f>
        <v>892.5</v>
      </c>
    </row>
    <row r="93" spans="1:20" x14ac:dyDescent="0.25">
      <c r="A93" t="s">
        <v>46</v>
      </c>
      <c r="B93">
        <v>923</v>
      </c>
      <c r="C93" s="24">
        <v>44651</v>
      </c>
      <c r="D93">
        <v>1421440</v>
      </c>
      <c r="E93" t="s">
        <v>32</v>
      </c>
      <c r="F93" t="s">
        <v>48</v>
      </c>
      <c r="G93" t="s">
        <v>34</v>
      </c>
      <c r="H93" s="25">
        <v>2082.5</v>
      </c>
      <c r="I93" s="25"/>
      <c r="L93" s="26">
        <f>H93</f>
        <v>2082.5</v>
      </c>
    </row>
    <row r="94" spans="1:20" x14ac:dyDescent="0.25">
      <c r="A94" t="s">
        <v>46</v>
      </c>
      <c r="B94">
        <v>923</v>
      </c>
      <c r="C94" s="24">
        <v>44681</v>
      </c>
      <c r="D94">
        <v>1422540</v>
      </c>
      <c r="E94" t="s">
        <v>29</v>
      </c>
      <c r="F94" t="s">
        <v>49</v>
      </c>
      <c r="H94" s="25"/>
      <c r="I94" s="25">
        <v>892.5</v>
      </c>
      <c r="N94" s="26">
        <f>-I94</f>
        <v>-892.5</v>
      </c>
    </row>
    <row r="95" spans="1:20" x14ac:dyDescent="0.25">
      <c r="A95" t="s">
        <v>46</v>
      </c>
      <c r="B95">
        <v>923</v>
      </c>
      <c r="C95" s="24">
        <v>44672</v>
      </c>
      <c r="D95">
        <v>1422716</v>
      </c>
      <c r="E95" t="s">
        <v>32</v>
      </c>
      <c r="F95" t="s">
        <v>50</v>
      </c>
      <c r="G95" t="s">
        <v>36</v>
      </c>
      <c r="H95" s="25">
        <v>33189.269999999997</v>
      </c>
      <c r="I95" s="25"/>
      <c r="O95" s="26">
        <f>H95</f>
        <v>33189.269999999997</v>
      </c>
    </row>
    <row r="96" spans="1:20" x14ac:dyDescent="0.25">
      <c r="A96" t="s">
        <v>46</v>
      </c>
      <c r="B96">
        <v>923</v>
      </c>
      <c r="C96" s="24">
        <v>44681</v>
      </c>
      <c r="D96">
        <v>1422716</v>
      </c>
      <c r="E96" t="s">
        <v>32</v>
      </c>
      <c r="F96" t="s">
        <v>51</v>
      </c>
      <c r="G96" t="s">
        <v>34</v>
      </c>
      <c r="H96" s="25">
        <v>2120</v>
      </c>
      <c r="I96" s="25"/>
      <c r="L96" s="26">
        <f>H96</f>
        <v>2120</v>
      </c>
    </row>
    <row r="97" spans="1:18" x14ac:dyDescent="0.25">
      <c r="A97" t="s">
        <v>46</v>
      </c>
      <c r="B97">
        <v>923</v>
      </c>
      <c r="C97" s="24">
        <v>44712</v>
      </c>
      <c r="D97">
        <v>1424359</v>
      </c>
      <c r="E97" t="s">
        <v>29</v>
      </c>
      <c r="F97" t="s">
        <v>37</v>
      </c>
      <c r="H97" s="25"/>
      <c r="I97" s="25">
        <v>33189.269999999997</v>
      </c>
      <c r="O97" s="26">
        <f>-I97</f>
        <v>-33189.269999999997</v>
      </c>
    </row>
    <row r="98" spans="1:18" x14ac:dyDescent="0.25">
      <c r="A98" t="s">
        <v>46</v>
      </c>
      <c r="B98">
        <v>923</v>
      </c>
      <c r="C98" s="24">
        <v>44712</v>
      </c>
      <c r="D98">
        <v>1424530</v>
      </c>
      <c r="E98" t="s">
        <v>32</v>
      </c>
      <c r="F98" t="s">
        <v>52</v>
      </c>
      <c r="G98" t="s">
        <v>34</v>
      </c>
      <c r="H98" s="25">
        <v>3235</v>
      </c>
      <c r="I98" s="25"/>
      <c r="L98" s="26">
        <f>H98</f>
        <v>3235</v>
      </c>
    </row>
    <row r="99" spans="1:18" x14ac:dyDescent="0.25">
      <c r="A99" t="s">
        <v>46</v>
      </c>
      <c r="B99">
        <v>923</v>
      </c>
      <c r="C99" s="24">
        <v>44742</v>
      </c>
      <c r="D99">
        <v>1426541</v>
      </c>
      <c r="E99" t="s">
        <v>32</v>
      </c>
      <c r="F99" t="s">
        <v>53</v>
      </c>
      <c r="G99" t="s">
        <v>34</v>
      </c>
      <c r="H99" s="25">
        <v>3760</v>
      </c>
      <c r="I99" s="25"/>
      <c r="L99" s="26">
        <f>H99</f>
        <v>3760</v>
      </c>
    </row>
    <row r="100" spans="1:18" x14ac:dyDescent="0.25">
      <c r="A100" t="s">
        <v>46</v>
      </c>
      <c r="B100">
        <v>923</v>
      </c>
      <c r="C100" s="24">
        <v>44773</v>
      </c>
      <c r="D100">
        <v>1428406</v>
      </c>
      <c r="E100" t="s">
        <v>32</v>
      </c>
      <c r="F100" t="s">
        <v>54</v>
      </c>
      <c r="G100" t="s">
        <v>34</v>
      </c>
      <c r="H100" s="25">
        <v>1240</v>
      </c>
      <c r="I100" s="25"/>
      <c r="L100" s="26">
        <f>H100</f>
        <v>1240</v>
      </c>
    </row>
    <row r="101" spans="1:18" x14ac:dyDescent="0.25">
      <c r="A101" t="s">
        <v>46</v>
      </c>
      <c r="B101">
        <v>923</v>
      </c>
      <c r="C101" s="24">
        <v>44804</v>
      </c>
      <c r="D101">
        <v>1430338</v>
      </c>
      <c r="E101" t="s">
        <v>32</v>
      </c>
      <c r="F101" t="s">
        <v>55</v>
      </c>
      <c r="G101" t="s">
        <v>34</v>
      </c>
      <c r="H101" s="25">
        <v>4237.29</v>
      </c>
      <c r="I101" s="25"/>
      <c r="L101" s="26">
        <f>H101</f>
        <v>4237.29</v>
      </c>
    </row>
    <row r="102" spans="1:18" x14ac:dyDescent="0.25">
      <c r="A102" t="s">
        <v>46</v>
      </c>
      <c r="B102">
        <v>923</v>
      </c>
      <c r="C102" s="24">
        <v>44834</v>
      </c>
      <c r="D102">
        <v>1432368</v>
      </c>
      <c r="E102" t="s">
        <v>32</v>
      </c>
      <c r="F102" t="s">
        <v>56</v>
      </c>
      <c r="G102" t="s">
        <v>34</v>
      </c>
      <c r="H102" s="25">
        <v>1375.78</v>
      </c>
      <c r="I102" s="25"/>
      <c r="L102" s="26">
        <f>H102</f>
        <v>1375.78</v>
      </c>
    </row>
    <row r="103" spans="1:18" x14ac:dyDescent="0.25">
      <c r="A103" t="s">
        <v>46</v>
      </c>
      <c r="B103">
        <v>923</v>
      </c>
      <c r="C103" s="24">
        <v>44840</v>
      </c>
      <c r="D103">
        <v>1433019</v>
      </c>
      <c r="E103" t="s">
        <v>32</v>
      </c>
      <c r="F103" t="s">
        <v>57</v>
      </c>
      <c r="G103" t="s">
        <v>58</v>
      </c>
      <c r="H103" s="25">
        <v>925</v>
      </c>
      <c r="I103" s="25"/>
      <c r="R103" s="26">
        <f>H103</f>
        <v>925</v>
      </c>
    </row>
    <row r="104" spans="1:18" x14ac:dyDescent="0.25">
      <c r="A104" t="s">
        <v>46</v>
      </c>
      <c r="B104">
        <v>923</v>
      </c>
      <c r="C104" s="24">
        <v>44865</v>
      </c>
      <c r="D104">
        <v>1434203</v>
      </c>
      <c r="E104" t="s">
        <v>32</v>
      </c>
      <c r="F104" t="s">
        <v>59</v>
      </c>
      <c r="G104" t="s">
        <v>34</v>
      </c>
      <c r="H104" s="25">
        <v>1840</v>
      </c>
      <c r="I104" s="25"/>
      <c r="L104" s="26">
        <f>H104</f>
        <v>1840</v>
      </c>
    </row>
    <row r="105" spans="1:18" x14ac:dyDescent="0.25">
      <c r="A105" t="s">
        <v>46</v>
      </c>
      <c r="B105">
        <v>923</v>
      </c>
      <c r="C105" s="24">
        <v>44895</v>
      </c>
      <c r="D105">
        <v>1436005</v>
      </c>
      <c r="E105" t="s">
        <v>32</v>
      </c>
      <c r="F105" t="s">
        <v>60</v>
      </c>
      <c r="G105" t="s">
        <v>34</v>
      </c>
      <c r="H105" s="25">
        <v>1759</v>
      </c>
      <c r="I105" s="25"/>
      <c r="L105" s="26">
        <f>H105</f>
        <v>1759</v>
      </c>
    </row>
    <row r="106" spans="1:18" x14ac:dyDescent="0.25">
      <c r="A106" t="s">
        <v>46</v>
      </c>
      <c r="B106">
        <v>923</v>
      </c>
      <c r="C106" s="24">
        <v>44925</v>
      </c>
      <c r="D106">
        <v>1437947</v>
      </c>
      <c r="E106" t="s">
        <v>32</v>
      </c>
      <c r="F106" t="s">
        <v>61</v>
      </c>
      <c r="G106" t="s">
        <v>34</v>
      </c>
      <c r="H106" s="25">
        <v>2320</v>
      </c>
      <c r="I106" s="25"/>
      <c r="L106" s="26">
        <f>H106</f>
        <v>2320</v>
      </c>
    </row>
    <row r="107" spans="1:18" x14ac:dyDescent="0.25">
      <c r="A107" t="s">
        <v>46</v>
      </c>
      <c r="B107">
        <v>923</v>
      </c>
      <c r="C107" s="24">
        <v>44957</v>
      </c>
      <c r="D107">
        <v>1439854</v>
      </c>
      <c r="E107" t="s">
        <v>32</v>
      </c>
      <c r="F107" t="s">
        <v>62</v>
      </c>
      <c r="G107" t="s">
        <v>34</v>
      </c>
      <c r="H107" s="25">
        <v>2056.25</v>
      </c>
      <c r="I107" s="25"/>
      <c r="L107" s="26">
        <f>H107</f>
        <v>2056.25</v>
      </c>
    </row>
    <row r="108" spans="1:18" x14ac:dyDescent="0.25">
      <c r="A108" t="s">
        <v>46</v>
      </c>
      <c r="B108">
        <v>923</v>
      </c>
      <c r="C108" s="24">
        <v>44985</v>
      </c>
      <c r="D108">
        <v>1441460</v>
      </c>
      <c r="E108" t="s">
        <v>32</v>
      </c>
      <c r="F108" t="s">
        <v>63</v>
      </c>
      <c r="G108" t="s">
        <v>34</v>
      </c>
      <c r="H108" s="25">
        <v>2975</v>
      </c>
      <c r="I108" s="25"/>
      <c r="L108" s="26">
        <f>H108</f>
        <v>2975</v>
      </c>
    </row>
    <row r="109" spans="1:18" x14ac:dyDescent="0.25">
      <c r="A109" t="s">
        <v>46</v>
      </c>
      <c r="B109">
        <v>923.221</v>
      </c>
      <c r="C109" s="24">
        <v>44854</v>
      </c>
      <c r="D109">
        <v>1433154</v>
      </c>
      <c r="E109" t="s">
        <v>32</v>
      </c>
      <c r="F109" t="s">
        <v>64</v>
      </c>
      <c r="G109" t="s">
        <v>65</v>
      </c>
      <c r="H109" s="25">
        <v>6238.21</v>
      </c>
      <c r="I109" s="25"/>
      <c r="M109" s="26">
        <f t="shared" ref="M109:M128" si="1">H109</f>
        <v>6238.21</v>
      </c>
    </row>
    <row r="110" spans="1:18" x14ac:dyDescent="0.25">
      <c r="A110" t="s">
        <v>46</v>
      </c>
      <c r="B110">
        <v>923.221</v>
      </c>
      <c r="C110" s="24">
        <v>44865</v>
      </c>
      <c r="D110">
        <v>1434203</v>
      </c>
      <c r="E110" t="s">
        <v>32</v>
      </c>
      <c r="F110" t="s">
        <v>66</v>
      </c>
      <c r="G110" t="s">
        <v>34</v>
      </c>
      <c r="H110" s="25">
        <v>40</v>
      </c>
      <c r="I110" s="25"/>
      <c r="M110" s="26">
        <f t="shared" si="1"/>
        <v>40</v>
      </c>
    </row>
    <row r="111" spans="1:18" x14ac:dyDescent="0.25">
      <c r="A111" t="s">
        <v>46</v>
      </c>
      <c r="B111">
        <v>923.221</v>
      </c>
      <c r="C111" s="24">
        <v>44880</v>
      </c>
      <c r="D111">
        <v>1434826</v>
      </c>
      <c r="E111" t="s">
        <v>32</v>
      </c>
      <c r="F111" t="s">
        <v>64</v>
      </c>
      <c r="G111" t="s">
        <v>65</v>
      </c>
      <c r="H111" s="25">
        <v>10712.44</v>
      </c>
      <c r="I111" s="25"/>
      <c r="M111" s="26">
        <f t="shared" si="1"/>
        <v>10712.44</v>
      </c>
    </row>
    <row r="112" spans="1:18" x14ac:dyDescent="0.25">
      <c r="A112" t="s">
        <v>46</v>
      </c>
      <c r="B112">
        <v>923.221</v>
      </c>
      <c r="C112" s="24">
        <v>44895</v>
      </c>
      <c r="D112">
        <v>1436005</v>
      </c>
      <c r="E112" t="s">
        <v>32</v>
      </c>
      <c r="F112" t="s">
        <v>67</v>
      </c>
      <c r="G112" t="s">
        <v>34</v>
      </c>
      <c r="H112" s="25">
        <v>500</v>
      </c>
      <c r="I112" s="25"/>
      <c r="M112" s="26">
        <f t="shared" si="1"/>
        <v>500</v>
      </c>
    </row>
    <row r="113" spans="1:13" x14ac:dyDescent="0.25">
      <c r="A113" t="s">
        <v>46</v>
      </c>
      <c r="B113">
        <v>923.221</v>
      </c>
      <c r="C113" s="24">
        <v>44904</v>
      </c>
      <c r="D113">
        <v>1436586</v>
      </c>
      <c r="E113" t="s">
        <v>32</v>
      </c>
      <c r="F113" t="s">
        <v>68</v>
      </c>
      <c r="G113" t="s">
        <v>65</v>
      </c>
      <c r="H113" s="25">
        <v>2959.78</v>
      </c>
      <c r="I113" s="25"/>
      <c r="M113" s="26">
        <f t="shared" si="1"/>
        <v>2959.78</v>
      </c>
    </row>
    <row r="114" spans="1:13" x14ac:dyDescent="0.25">
      <c r="A114" t="s">
        <v>46</v>
      </c>
      <c r="B114">
        <v>923.221</v>
      </c>
      <c r="C114" s="24">
        <v>44925</v>
      </c>
      <c r="D114">
        <v>1437947</v>
      </c>
      <c r="E114" t="s">
        <v>32</v>
      </c>
      <c r="F114" t="s">
        <v>69</v>
      </c>
      <c r="G114" t="s">
        <v>34</v>
      </c>
      <c r="H114" s="25">
        <v>300</v>
      </c>
      <c r="I114" s="25"/>
      <c r="M114" s="26">
        <f t="shared" si="1"/>
        <v>300</v>
      </c>
    </row>
    <row r="115" spans="1:13" x14ac:dyDescent="0.25">
      <c r="A115" t="s">
        <v>46</v>
      </c>
      <c r="B115">
        <v>923.221</v>
      </c>
      <c r="C115" s="24">
        <v>44943</v>
      </c>
      <c r="D115">
        <v>1438745</v>
      </c>
      <c r="E115" t="s">
        <v>32</v>
      </c>
      <c r="F115" t="s">
        <v>68</v>
      </c>
      <c r="G115" t="s">
        <v>65</v>
      </c>
      <c r="H115" s="25">
        <v>751.57</v>
      </c>
      <c r="I115" s="25"/>
      <c r="M115" s="26">
        <f t="shared" si="1"/>
        <v>751.57</v>
      </c>
    </row>
    <row r="116" spans="1:13" x14ac:dyDescent="0.25">
      <c r="A116" t="s">
        <v>46</v>
      </c>
      <c r="B116">
        <v>923.221</v>
      </c>
      <c r="C116" s="24">
        <v>44957</v>
      </c>
      <c r="D116">
        <v>1439854</v>
      </c>
      <c r="E116" t="s">
        <v>32</v>
      </c>
      <c r="F116" t="s">
        <v>70</v>
      </c>
      <c r="G116" t="s">
        <v>34</v>
      </c>
      <c r="H116" s="25">
        <v>1203.1300000000001</v>
      </c>
      <c r="I116" s="25"/>
      <c r="M116" s="26">
        <f t="shared" si="1"/>
        <v>1203.1300000000001</v>
      </c>
    </row>
    <row r="117" spans="1:13" x14ac:dyDescent="0.25">
      <c r="A117" t="s">
        <v>46</v>
      </c>
      <c r="B117">
        <v>923.221</v>
      </c>
      <c r="C117" s="24">
        <v>44958</v>
      </c>
      <c r="D117">
        <v>1440516</v>
      </c>
      <c r="E117" t="s">
        <v>32</v>
      </c>
      <c r="F117" t="s">
        <v>71</v>
      </c>
      <c r="G117" t="s">
        <v>65</v>
      </c>
      <c r="H117" s="25">
        <v>7495.97</v>
      </c>
      <c r="I117" s="25"/>
      <c r="M117" s="26">
        <f t="shared" si="1"/>
        <v>7495.97</v>
      </c>
    </row>
    <row r="118" spans="1:13" x14ac:dyDescent="0.25">
      <c r="A118" t="s">
        <v>46</v>
      </c>
      <c r="B118">
        <v>923.221</v>
      </c>
      <c r="C118" s="24">
        <v>44985</v>
      </c>
      <c r="D118">
        <v>1441460</v>
      </c>
      <c r="E118" t="s">
        <v>32</v>
      </c>
      <c r="F118" t="s">
        <v>72</v>
      </c>
      <c r="G118" t="s">
        <v>34</v>
      </c>
      <c r="H118" s="25">
        <v>1290.6300000000001</v>
      </c>
      <c r="I118" s="25"/>
      <c r="M118" s="26">
        <f t="shared" si="1"/>
        <v>1290.6300000000001</v>
      </c>
    </row>
    <row r="119" spans="1:13" x14ac:dyDescent="0.25">
      <c r="A119" t="s">
        <v>46</v>
      </c>
      <c r="B119">
        <v>923.22199999999998</v>
      </c>
      <c r="C119" s="24">
        <v>44854</v>
      </c>
      <c r="D119">
        <v>1433154</v>
      </c>
      <c r="E119" t="s">
        <v>32</v>
      </c>
      <c r="F119" t="s">
        <v>64</v>
      </c>
      <c r="G119" t="s">
        <v>65</v>
      </c>
      <c r="H119" s="25">
        <v>6238.21</v>
      </c>
      <c r="I119" s="25"/>
      <c r="M119" s="26">
        <f t="shared" si="1"/>
        <v>6238.21</v>
      </c>
    </row>
    <row r="120" spans="1:13" x14ac:dyDescent="0.25">
      <c r="A120" t="s">
        <v>46</v>
      </c>
      <c r="B120">
        <v>923.22199999999998</v>
      </c>
      <c r="C120" s="24">
        <v>44865</v>
      </c>
      <c r="D120">
        <v>1434203</v>
      </c>
      <c r="E120" t="s">
        <v>32</v>
      </c>
      <c r="F120" t="s">
        <v>66</v>
      </c>
      <c r="G120" t="s">
        <v>34</v>
      </c>
      <c r="H120" s="25">
        <v>40</v>
      </c>
      <c r="I120" s="25"/>
      <c r="M120" s="26">
        <f t="shared" si="1"/>
        <v>40</v>
      </c>
    </row>
    <row r="121" spans="1:13" x14ac:dyDescent="0.25">
      <c r="A121" t="s">
        <v>46</v>
      </c>
      <c r="B121">
        <v>923.22199999999998</v>
      </c>
      <c r="C121" s="24">
        <v>44880</v>
      </c>
      <c r="D121">
        <v>1434826</v>
      </c>
      <c r="E121" t="s">
        <v>32</v>
      </c>
      <c r="F121" t="s">
        <v>64</v>
      </c>
      <c r="G121" t="s">
        <v>65</v>
      </c>
      <c r="H121" s="25">
        <v>10712.44</v>
      </c>
      <c r="I121" s="25"/>
      <c r="M121" s="26">
        <f t="shared" si="1"/>
        <v>10712.44</v>
      </c>
    </row>
    <row r="122" spans="1:13" x14ac:dyDescent="0.25">
      <c r="A122" t="s">
        <v>46</v>
      </c>
      <c r="B122">
        <v>923.22199999999998</v>
      </c>
      <c r="C122" s="24">
        <v>44895</v>
      </c>
      <c r="D122">
        <v>1436005</v>
      </c>
      <c r="E122" t="s">
        <v>32</v>
      </c>
      <c r="F122" t="s">
        <v>67</v>
      </c>
      <c r="G122" t="s">
        <v>34</v>
      </c>
      <c r="H122" s="25">
        <v>500</v>
      </c>
      <c r="I122" s="25"/>
      <c r="M122" s="26">
        <f t="shared" si="1"/>
        <v>500</v>
      </c>
    </row>
    <row r="123" spans="1:13" x14ac:dyDescent="0.25">
      <c r="A123" t="s">
        <v>46</v>
      </c>
      <c r="B123">
        <v>923.22199999999998</v>
      </c>
      <c r="C123" s="24">
        <v>44904</v>
      </c>
      <c r="D123">
        <v>1436586</v>
      </c>
      <c r="E123" t="s">
        <v>32</v>
      </c>
      <c r="F123" t="s">
        <v>68</v>
      </c>
      <c r="G123" t="s">
        <v>65</v>
      </c>
      <c r="H123" s="25">
        <v>2959.77</v>
      </c>
      <c r="I123" s="25"/>
      <c r="M123" s="26">
        <f t="shared" si="1"/>
        <v>2959.77</v>
      </c>
    </row>
    <row r="124" spans="1:13" x14ac:dyDescent="0.25">
      <c r="A124" t="s">
        <v>46</v>
      </c>
      <c r="B124">
        <v>923.22199999999998</v>
      </c>
      <c r="C124" s="24">
        <v>44925</v>
      </c>
      <c r="D124">
        <v>1437947</v>
      </c>
      <c r="E124" t="s">
        <v>32</v>
      </c>
      <c r="F124" t="s">
        <v>69</v>
      </c>
      <c r="G124" t="s">
        <v>34</v>
      </c>
      <c r="H124" s="25">
        <v>300</v>
      </c>
      <c r="I124" s="25"/>
      <c r="M124" s="26">
        <f t="shared" si="1"/>
        <v>300</v>
      </c>
    </row>
    <row r="125" spans="1:13" x14ac:dyDescent="0.25">
      <c r="A125" t="s">
        <v>46</v>
      </c>
      <c r="B125">
        <v>923.22199999999998</v>
      </c>
      <c r="C125" s="24">
        <v>44943</v>
      </c>
      <c r="D125">
        <v>1438745</v>
      </c>
      <c r="E125" t="s">
        <v>32</v>
      </c>
      <c r="F125" t="s">
        <v>68</v>
      </c>
      <c r="G125" t="s">
        <v>65</v>
      </c>
      <c r="H125" s="25">
        <v>751.56</v>
      </c>
      <c r="I125" s="25"/>
      <c r="M125" s="26">
        <f t="shared" si="1"/>
        <v>751.56</v>
      </c>
    </row>
    <row r="126" spans="1:13" x14ac:dyDescent="0.25">
      <c r="A126" t="s">
        <v>46</v>
      </c>
      <c r="B126">
        <v>923.22199999999998</v>
      </c>
      <c r="C126" s="24">
        <v>44957</v>
      </c>
      <c r="D126">
        <v>1439854</v>
      </c>
      <c r="E126" t="s">
        <v>32</v>
      </c>
      <c r="F126" t="s">
        <v>70</v>
      </c>
      <c r="G126" t="s">
        <v>34</v>
      </c>
      <c r="H126" s="25">
        <v>1203.1199999999999</v>
      </c>
      <c r="I126" s="25"/>
      <c r="M126" s="26">
        <f t="shared" si="1"/>
        <v>1203.1199999999999</v>
      </c>
    </row>
    <row r="127" spans="1:13" x14ac:dyDescent="0.25">
      <c r="A127" t="s">
        <v>46</v>
      </c>
      <c r="B127">
        <v>923.22199999999998</v>
      </c>
      <c r="C127" s="24">
        <v>44958</v>
      </c>
      <c r="D127">
        <v>1440516</v>
      </c>
      <c r="E127" t="s">
        <v>32</v>
      </c>
      <c r="F127" t="s">
        <v>71</v>
      </c>
      <c r="G127" t="s">
        <v>65</v>
      </c>
      <c r="H127" s="25">
        <v>7495.97</v>
      </c>
      <c r="I127" s="25"/>
      <c r="M127" s="26">
        <f t="shared" si="1"/>
        <v>7495.97</v>
      </c>
    </row>
    <row r="128" spans="1:13" x14ac:dyDescent="0.25">
      <c r="A128" t="s">
        <v>46</v>
      </c>
      <c r="B128">
        <v>923.22199999999998</v>
      </c>
      <c r="C128" s="24">
        <v>44985</v>
      </c>
      <c r="D128">
        <v>1441460</v>
      </c>
      <c r="E128" t="s">
        <v>32</v>
      </c>
      <c r="F128" t="s">
        <v>72</v>
      </c>
      <c r="G128" t="s">
        <v>34</v>
      </c>
      <c r="H128" s="25">
        <v>1290.6199999999999</v>
      </c>
      <c r="I128" s="25"/>
      <c r="M128" s="26">
        <f t="shared" si="1"/>
        <v>1290.6199999999999</v>
      </c>
    </row>
    <row r="129" spans="1:21" x14ac:dyDescent="0.25">
      <c r="A129" t="s">
        <v>46</v>
      </c>
      <c r="B129">
        <v>923.24</v>
      </c>
      <c r="C129" s="24">
        <v>44681</v>
      </c>
      <c r="D129">
        <v>1422540</v>
      </c>
      <c r="E129" t="s">
        <v>29</v>
      </c>
      <c r="F129" t="s">
        <v>49</v>
      </c>
      <c r="H129" s="25">
        <v>892.5</v>
      </c>
      <c r="I129" s="25"/>
      <c r="N129" s="26">
        <f>H129</f>
        <v>892.5</v>
      </c>
    </row>
    <row r="130" spans="1:21" x14ac:dyDescent="0.25">
      <c r="A130" t="s">
        <v>46</v>
      </c>
      <c r="B130">
        <v>923.24</v>
      </c>
      <c r="C130" s="24">
        <v>44681</v>
      </c>
      <c r="D130">
        <v>1422716</v>
      </c>
      <c r="E130" t="s">
        <v>32</v>
      </c>
      <c r="F130" t="s">
        <v>73</v>
      </c>
      <c r="G130" t="s">
        <v>34</v>
      </c>
      <c r="H130" s="25">
        <v>360</v>
      </c>
      <c r="I130" s="25"/>
      <c r="N130" s="26">
        <f t="shared" ref="N130:N141" si="2">H130</f>
        <v>360</v>
      </c>
    </row>
    <row r="131" spans="1:21" x14ac:dyDescent="0.25">
      <c r="A131" t="s">
        <v>46</v>
      </c>
      <c r="B131">
        <v>923.24</v>
      </c>
      <c r="C131" s="24">
        <v>44712</v>
      </c>
      <c r="D131">
        <v>1424530</v>
      </c>
      <c r="E131" t="s">
        <v>32</v>
      </c>
      <c r="F131" t="s">
        <v>74</v>
      </c>
      <c r="G131" t="s">
        <v>34</v>
      </c>
      <c r="H131" s="25">
        <v>200</v>
      </c>
      <c r="I131" s="25"/>
      <c r="N131" s="26">
        <f t="shared" si="2"/>
        <v>200</v>
      </c>
    </row>
    <row r="132" spans="1:21" x14ac:dyDescent="0.25">
      <c r="A132" t="s">
        <v>46</v>
      </c>
      <c r="B132">
        <v>923.24</v>
      </c>
      <c r="C132" s="24">
        <v>44742</v>
      </c>
      <c r="D132">
        <v>1426541</v>
      </c>
      <c r="E132" t="s">
        <v>32</v>
      </c>
      <c r="F132" t="s">
        <v>75</v>
      </c>
      <c r="G132" t="s">
        <v>34</v>
      </c>
      <c r="H132" s="25">
        <v>1120</v>
      </c>
      <c r="I132" s="25"/>
      <c r="N132" s="26">
        <f t="shared" si="2"/>
        <v>1120</v>
      </c>
    </row>
    <row r="133" spans="1:21" x14ac:dyDescent="0.25">
      <c r="A133" t="s">
        <v>46</v>
      </c>
      <c r="B133">
        <v>923.24</v>
      </c>
      <c r="C133" s="24">
        <v>44773</v>
      </c>
      <c r="D133">
        <v>1428406</v>
      </c>
      <c r="E133" t="s">
        <v>32</v>
      </c>
      <c r="F133" t="s">
        <v>76</v>
      </c>
      <c r="G133" t="s">
        <v>34</v>
      </c>
      <c r="H133" s="25">
        <v>360</v>
      </c>
      <c r="I133" s="25"/>
      <c r="N133" s="26">
        <f t="shared" si="2"/>
        <v>360</v>
      </c>
    </row>
    <row r="134" spans="1:21" x14ac:dyDescent="0.25">
      <c r="A134" t="s">
        <v>46</v>
      </c>
      <c r="B134">
        <v>923.24</v>
      </c>
      <c r="C134" s="24">
        <v>44773</v>
      </c>
      <c r="D134">
        <v>1428406</v>
      </c>
      <c r="E134" t="s">
        <v>32</v>
      </c>
      <c r="F134" t="s">
        <v>77</v>
      </c>
      <c r="G134" t="s">
        <v>34</v>
      </c>
      <c r="H134" s="25">
        <v>680</v>
      </c>
      <c r="I134" s="25"/>
      <c r="N134" s="26">
        <f t="shared" si="2"/>
        <v>680</v>
      </c>
    </row>
    <row r="135" spans="1:21" x14ac:dyDescent="0.25">
      <c r="A135" t="s">
        <v>46</v>
      </c>
      <c r="B135">
        <v>923.24</v>
      </c>
      <c r="C135" s="24">
        <v>44804</v>
      </c>
      <c r="D135">
        <v>1430338</v>
      </c>
      <c r="E135" t="s">
        <v>32</v>
      </c>
      <c r="F135" t="s">
        <v>78</v>
      </c>
      <c r="G135" t="s">
        <v>34</v>
      </c>
      <c r="H135" s="25">
        <v>888</v>
      </c>
      <c r="I135" s="25"/>
      <c r="N135" s="26">
        <f t="shared" si="2"/>
        <v>888</v>
      </c>
    </row>
    <row r="136" spans="1:21" x14ac:dyDescent="0.25">
      <c r="A136" t="s">
        <v>46</v>
      </c>
      <c r="B136">
        <v>923.24</v>
      </c>
      <c r="C136" s="24">
        <v>44834</v>
      </c>
      <c r="D136">
        <v>1432368</v>
      </c>
      <c r="E136" t="s">
        <v>32</v>
      </c>
      <c r="F136" t="s">
        <v>79</v>
      </c>
      <c r="G136" t="s">
        <v>34</v>
      </c>
      <c r="H136" s="25">
        <v>80</v>
      </c>
      <c r="I136" s="25"/>
      <c r="N136" s="26">
        <f t="shared" si="2"/>
        <v>80</v>
      </c>
    </row>
    <row r="137" spans="1:21" x14ac:dyDescent="0.25">
      <c r="A137" t="s">
        <v>46</v>
      </c>
      <c r="B137">
        <v>923.24</v>
      </c>
      <c r="C137" s="24">
        <v>44834</v>
      </c>
      <c r="D137">
        <v>1432368</v>
      </c>
      <c r="E137" t="s">
        <v>32</v>
      </c>
      <c r="F137" t="s">
        <v>80</v>
      </c>
      <c r="G137" t="s">
        <v>34</v>
      </c>
      <c r="H137" s="25">
        <v>80</v>
      </c>
      <c r="I137" s="25"/>
      <c r="N137" s="26">
        <f t="shared" si="2"/>
        <v>80</v>
      </c>
    </row>
    <row r="138" spans="1:21" x14ac:dyDescent="0.25">
      <c r="A138" t="s">
        <v>46</v>
      </c>
      <c r="B138">
        <v>923.24</v>
      </c>
      <c r="C138" s="24">
        <v>44865</v>
      </c>
      <c r="D138">
        <v>1434203</v>
      </c>
      <c r="E138" t="s">
        <v>32</v>
      </c>
      <c r="F138" t="s">
        <v>81</v>
      </c>
      <c r="G138" t="s">
        <v>34</v>
      </c>
      <c r="H138" s="25">
        <v>600</v>
      </c>
      <c r="I138" s="25"/>
      <c r="N138" s="26">
        <f t="shared" si="2"/>
        <v>600</v>
      </c>
    </row>
    <row r="139" spans="1:21" x14ac:dyDescent="0.25">
      <c r="A139" t="s">
        <v>46</v>
      </c>
      <c r="B139">
        <v>923.24</v>
      </c>
      <c r="C139" s="24">
        <v>44895</v>
      </c>
      <c r="D139">
        <v>1436005</v>
      </c>
      <c r="E139" t="s">
        <v>32</v>
      </c>
      <c r="F139" t="s">
        <v>82</v>
      </c>
      <c r="G139" t="s">
        <v>34</v>
      </c>
      <c r="H139" s="25">
        <v>120</v>
      </c>
      <c r="I139" s="25"/>
      <c r="N139" s="26">
        <f t="shared" si="2"/>
        <v>120</v>
      </c>
    </row>
    <row r="140" spans="1:21" x14ac:dyDescent="0.25">
      <c r="A140" t="s">
        <v>46</v>
      </c>
      <c r="B140">
        <v>923.24</v>
      </c>
      <c r="C140" s="24">
        <v>44957</v>
      </c>
      <c r="D140">
        <v>1439854</v>
      </c>
      <c r="E140" t="s">
        <v>32</v>
      </c>
      <c r="F140" t="s">
        <v>83</v>
      </c>
      <c r="G140" t="s">
        <v>34</v>
      </c>
      <c r="H140" s="25">
        <v>262.5</v>
      </c>
      <c r="I140" s="25"/>
      <c r="N140" s="26">
        <f t="shared" si="2"/>
        <v>262.5</v>
      </c>
    </row>
    <row r="141" spans="1:21" x14ac:dyDescent="0.25">
      <c r="A141" t="s">
        <v>46</v>
      </c>
      <c r="B141">
        <v>923.24</v>
      </c>
      <c r="C141" s="24">
        <v>44985</v>
      </c>
      <c r="D141">
        <v>1441460</v>
      </c>
      <c r="E141" t="s">
        <v>32</v>
      </c>
      <c r="F141" t="s">
        <v>84</v>
      </c>
      <c r="G141" t="s">
        <v>34</v>
      </c>
      <c r="H141" s="25">
        <v>962.5</v>
      </c>
      <c r="I141" s="25"/>
      <c r="N141" s="26">
        <f t="shared" si="2"/>
        <v>962.5</v>
      </c>
    </row>
    <row r="142" spans="1:21" x14ac:dyDescent="0.25">
      <c r="A142" t="s">
        <v>85</v>
      </c>
      <c r="B142">
        <v>923</v>
      </c>
      <c r="C142" s="24">
        <v>44831</v>
      </c>
      <c r="D142">
        <v>1432193</v>
      </c>
      <c r="E142" t="s">
        <v>32</v>
      </c>
      <c r="F142" t="s">
        <v>86</v>
      </c>
      <c r="G142" t="s">
        <v>87</v>
      </c>
      <c r="H142" s="25">
        <v>26000</v>
      </c>
      <c r="I142" s="25"/>
      <c r="U142" s="26">
        <f>H142</f>
        <v>26000</v>
      </c>
    </row>
    <row r="143" spans="1:21" x14ac:dyDescent="0.25">
      <c r="A143" t="s">
        <v>85</v>
      </c>
      <c r="B143">
        <v>923</v>
      </c>
      <c r="C143" s="24">
        <v>44865</v>
      </c>
      <c r="D143">
        <v>1434212</v>
      </c>
      <c r="E143" t="s">
        <v>32</v>
      </c>
      <c r="F143" t="s">
        <v>86</v>
      </c>
      <c r="G143" t="s">
        <v>87</v>
      </c>
      <c r="H143" s="25">
        <v>26000</v>
      </c>
      <c r="I143" s="25"/>
      <c r="U143" s="26">
        <f>H143</f>
        <v>26000</v>
      </c>
    </row>
    <row r="144" spans="1:21" x14ac:dyDescent="0.25">
      <c r="A144" t="s">
        <v>85</v>
      </c>
      <c r="B144">
        <v>923</v>
      </c>
      <c r="C144" s="24">
        <v>44932</v>
      </c>
      <c r="D144">
        <v>1438146</v>
      </c>
      <c r="E144" t="s">
        <v>32</v>
      </c>
      <c r="F144" t="s">
        <v>88</v>
      </c>
      <c r="G144" t="s">
        <v>87</v>
      </c>
      <c r="H144" s="25">
        <v>2950.31</v>
      </c>
      <c r="I144" s="25"/>
      <c r="U144" s="26">
        <f>H144</f>
        <v>2950.31</v>
      </c>
    </row>
    <row r="145" spans="1:22" x14ac:dyDescent="0.25">
      <c r="A145" t="s">
        <v>97</v>
      </c>
      <c r="B145">
        <v>923.4</v>
      </c>
      <c r="C145" s="24">
        <v>44682</v>
      </c>
      <c r="D145">
        <v>1423994</v>
      </c>
      <c r="E145" t="s">
        <v>32</v>
      </c>
      <c r="F145" t="s">
        <v>98</v>
      </c>
      <c r="G145" t="s">
        <v>99</v>
      </c>
      <c r="H145" s="27">
        <v>913.36</v>
      </c>
      <c r="I145" s="27"/>
      <c r="O145" s="26">
        <f>H145</f>
        <v>913.36</v>
      </c>
    </row>
    <row r="146" spans="1:22" x14ac:dyDescent="0.25">
      <c r="H146" s="25">
        <f>SUM(H3:H145)</f>
        <v>342119.06999999995</v>
      </c>
      <c r="I146" s="25">
        <f>SUM(I3:I145)</f>
        <v>68012.179999999993</v>
      </c>
    </row>
    <row r="147" spans="1:22" x14ac:dyDescent="0.25">
      <c r="G147" t="s">
        <v>100</v>
      </c>
      <c r="H147" s="27">
        <f>H146-I146</f>
        <v>274106.88999999996</v>
      </c>
      <c r="I147" s="25"/>
    </row>
    <row r="148" spans="1:22" x14ac:dyDescent="0.25">
      <c r="A148" t="s">
        <v>135</v>
      </c>
      <c r="B148" s="28">
        <v>921</v>
      </c>
      <c r="C148" s="33" t="s">
        <v>136</v>
      </c>
      <c r="D148">
        <v>1431665</v>
      </c>
      <c r="F148" t="s">
        <v>101</v>
      </c>
      <c r="G148" t="s">
        <v>102</v>
      </c>
      <c r="H148" s="29">
        <v>500</v>
      </c>
      <c r="I148" s="25"/>
      <c r="S148" s="26">
        <f>H148</f>
        <v>500</v>
      </c>
    </row>
    <row r="149" spans="1:22" x14ac:dyDescent="0.25">
      <c r="A149" t="s">
        <v>135</v>
      </c>
      <c r="B149" s="28">
        <v>417.15600000000001</v>
      </c>
      <c r="C149" s="33" t="s">
        <v>137</v>
      </c>
      <c r="D149">
        <v>1409587</v>
      </c>
      <c r="F149" t="s">
        <v>103</v>
      </c>
      <c r="G149" t="s">
        <v>104</v>
      </c>
      <c r="H149" s="29">
        <v>400</v>
      </c>
      <c r="I149" s="25"/>
      <c r="R149" s="26">
        <f>H149</f>
        <v>400</v>
      </c>
    </row>
    <row r="150" spans="1:22" x14ac:dyDescent="0.25">
      <c r="A150" t="s">
        <v>138</v>
      </c>
      <c r="B150" s="28">
        <v>417.15600000000001</v>
      </c>
      <c r="C150" s="33" t="s">
        <v>139</v>
      </c>
      <c r="D150">
        <v>1427536</v>
      </c>
      <c r="F150" t="s">
        <v>105</v>
      </c>
      <c r="G150" t="s">
        <v>106</v>
      </c>
      <c r="H150" s="29">
        <v>931.5</v>
      </c>
      <c r="I150" s="25"/>
      <c r="O150" s="26">
        <f>H150</f>
        <v>931.5</v>
      </c>
    </row>
    <row r="151" spans="1:22" x14ac:dyDescent="0.25">
      <c r="A151" t="s">
        <v>135</v>
      </c>
      <c r="B151" s="28">
        <v>417.15699999999998</v>
      </c>
      <c r="C151" s="34">
        <v>44988</v>
      </c>
      <c r="D151">
        <v>1441460</v>
      </c>
      <c r="F151" t="s">
        <v>105</v>
      </c>
      <c r="G151" t="s">
        <v>107</v>
      </c>
      <c r="H151" s="25">
        <v>350</v>
      </c>
      <c r="I151" s="25"/>
      <c r="O151" s="26">
        <f>H151</f>
        <v>350</v>
      </c>
    </row>
    <row r="152" spans="1:22" x14ac:dyDescent="0.25">
      <c r="A152" t="s">
        <v>135</v>
      </c>
      <c r="B152" s="28">
        <v>417.15699999999998</v>
      </c>
      <c r="C152" s="34">
        <v>44967</v>
      </c>
      <c r="D152">
        <v>1439854</v>
      </c>
      <c r="F152" t="s">
        <v>105</v>
      </c>
      <c r="G152" t="s">
        <v>107</v>
      </c>
      <c r="H152" s="25">
        <v>568.75</v>
      </c>
      <c r="I152" s="25"/>
      <c r="O152" s="26">
        <f t="shared" ref="O152:O155" si="3">H152</f>
        <v>568.75</v>
      </c>
    </row>
    <row r="153" spans="1:22" x14ac:dyDescent="0.25">
      <c r="A153" t="s">
        <v>135</v>
      </c>
      <c r="B153" s="28">
        <v>417.15699999999998</v>
      </c>
      <c r="C153" s="34">
        <v>44939</v>
      </c>
      <c r="D153">
        <v>1437947</v>
      </c>
      <c r="F153" t="s">
        <v>105</v>
      </c>
      <c r="G153" t="s">
        <v>107</v>
      </c>
      <c r="H153" s="25">
        <v>40</v>
      </c>
      <c r="I153" s="25"/>
      <c r="O153" s="26">
        <f t="shared" si="3"/>
        <v>40</v>
      </c>
    </row>
    <row r="154" spans="1:22" x14ac:dyDescent="0.25">
      <c r="A154" t="s">
        <v>135</v>
      </c>
      <c r="B154" s="28">
        <v>417.15699999999998</v>
      </c>
      <c r="C154" s="34">
        <v>44904</v>
      </c>
      <c r="D154">
        <v>1436005</v>
      </c>
      <c r="F154" t="s">
        <v>105</v>
      </c>
      <c r="G154" t="s">
        <v>107</v>
      </c>
      <c r="H154" s="25">
        <v>240</v>
      </c>
      <c r="I154" s="25"/>
      <c r="O154" s="26">
        <f t="shared" si="3"/>
        <v>240</v>
      </c>
    </row>
    <row r="155" spans="1:22" x14ac:dyDescent="0.25">
      <c r="A155" t="s">
        <v>135</v>
      </c>
      <c r="B155" s="28">
        <v>417.15699999999998</v>
      </c>
      <c r="C155" s="34">
        <v>44876</v>
      </c>
      <c r="D155">
        <v>1434203</v>
      </c>
      <c r="F155" t="s">
        <v>105</v>
      </c>
      <c r="G155" t="s">
        <v>107</v>
      </c>
      <c r="H155" s="25">
        <v>240</v>
      </c>
      <c r="I155" s="25"/>
      <c r="O155" s="26">
        <f t="shared" si="3"/>
        <v>240</v>
      </c>
    </row>
    <row r="156" spans="1:22" x14ac:dyDescent="0.25">
      <c r="A156" t="s">
        <v>138</v>
      </c>
      <c r="B156" s="28">
        <v>417.15699999999998</v>
      </c>
      <c r="C156" s="33" t="s">
        <v>140</v>
      </c>
      <c r="D156">
        <v>1430762</v>
      </c>
      <c r="F156" t="s">
        <v>105</v>
      </c>
      <c r="G156" t="s">
        <v>109</v>
      </c>
      <c r="H156" s="30">
        <v>516.5</v>
      </c>
      <c r="I156" s="25"/>
      <c r="O156" s="26">
        <f>H156</f>
        <v>516.5</v>
      </c>
    </row>
    <row r="157" spans="1:22" x14ac:dyDescent="0.25">
      <c r="B157" s="28"/>
      <c r="E157" s="25"/>
      <c r="G157" t="s">
        <v>110</v>
      </c>
      <c r="H157" s="31">
        <f>SUM(H148:H156)</f>
        <v>3786.75</v>
      </c>
      <c r="I157" s="25"/>
    </row>
    <row r="158" spans="1:22" ht="15.75" thickBot="1" x14ac:dyDescent="0.3">
      <c r="B158" s="28"/>
      <c r="E158" s="25"/>
      <c r="G158" t="s">
        <v>111</v>
      </c>
      <c r="H158" s="32">
        <f>H147+H157</f>
        <v>277893.63999999996</v>
      </c>
      <c r="I158" s="25"/>
    </row>
    <row r="159" spans="1:22" ht="15.75" thickTop="1" x14ac:dyDescent="0.25">
      <c r="E159">
        <v>0</v>
      </c>
      <c r="J159" s="26">
        <f>SUM(J3:J156)</f>
        <v>7476.15</v>
      </c>
      <c r="K159" s="26">
        <f>-SUM(K3:K156)</f>
        <v>-7477.3700000000008</v>
      </c>
      <c r="L159" s="26">
        <f t="shared" ref="L159:U159" si="4">SUM(L3:L156)</f>
        <v>24760.82</v>
      </c>
      <c r="M159" s="26">
        <f t="shared" si="4"/>
        <v>62983.420000000006</v>
      </c>
      <c r="N159" s="26">
        <f t="shared" si="4"/>
        <v>6605.5</v>
      </c>
      <c r="O159" s="26">
        <f t="shared" si="4"/>
        <v>95319.809999999983</v>
      </c>
      <c r="P159" s="26">
        <f t="shared" si="4"/>
        <v>0</v>
      </c>
      <c r="Q159" s="26">
        <f t="shared" si="4"/>
        <v>22750</v>
      </c>
      <c r="R159" s="26">
        <f t="shared" si="4"/>
        <v>2075</v>
      </c>
      <c r="S159" s="26">
        <f t="shared" si="4"/>
        <v>6250</v>
      </c>
      <c r="T159" s="26">
        <f t="shared" si="4"/>
        <v>2200</v>
      </c>
      <c r="U159" s="26">
        <f t="shared" si="4"/>
        <v>54950.31</v>
      </c>
      <c r="V159" s="26">
        <f>SUM(J159:U159)</f>
        <v>277893.64</v>
      </c>
    </row>
    <row r="160" spans="1:22" x14ac:dyDescent="0.25">
      <c r="V160" s="26">
        <f>V159-H158</f>
        <v>0</v>
      </c>
    </row>
    <row r="163" spans="2:15" x14ac:dyDescent="0.25">
      <c r="B163">
        <v>923.4</v>
      </c>
      <c r="C163" s="26">
        <f>H82+H83+H84+H85+H86+H87+H88+H88+H89+H90+H91</f>
        <v>94970.609999999986</v>
      </c>
      <c r="D163">
        <f>91519.7+913.26</f>
        <v>92432.959999999992</v>
      </c>
    </row>
    <row r="164" spans="2:15" x14ac:dyDescent="0.25">
      <c r="C164">
        <v>92433.06</v>
      </c>
      <c r="O164" s="25"/>
    </row>
    <row r="165" spans="2:15" x14ac:dyDescent="0.25">
      <c r="C165" s="26">
        <f>C163-C164</f>
        <v>2537.5499999999884</v>
      </c>
      <c r="O165" s="25"/>
    </row>
    <row r="166" spans="2:15" x14ac:dyDescent="0.25">
      <c r="O166" s="25"/>
    </row>
    <row r="167" spans="2:15" x14ac:dyDescent="0.25">
      <c r="O167" s="25"/>
    </row>
    <row r="168" spans="2:15" x14ac:dyDescent="0.25">
      <c r="O168" s="25"/>
    </row>
    <row r="169" spans="2:15" x14ac:dyDescent="0.25">
      <c r="O16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Schedule</vt:lpstr>
      <vt:lpstr>Detailed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2023-05-19T15:57:40Z</cp:lastPrinted>
  <dcterms:created xsi:type="dcterms:W3CDTF">2023-04-05T20:27:08Z</dcterms:created>
  <dcterms:modified xsi:type="dcterms:W3CDTF">2023-09-21T20:06:29Z</dcterms:modified>
</cp:coreProperties>
</file>