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X:\Travis\Rate Applications\2023 rate application\Data Requests\PSC data request no. 1\Kenergy responses by item no\Item 3a. 3b - Debt\"/>
    </mc:Choice>
  </mc:AlternateContent>
  <xr:revisionPtr revIDLastSave="0" documentId="13_ncr:1_{19DD5A6C-5ADD-432A-BBCB-0A3C22D19044}" xr6:coauthVersionLast="47" xr6:coauthVersionMax="47" xr10:uidLastSave="{00000000-0000-0000-0000-000000000000}"/>
  <bookViews>
    <workbookView xWindow="-120" yWindow="-120" windowWidth="29040" windowHeight="15720" activeTab="2" xr2:uid="{7B759958-E608-464E-8240-018BA900E3AF}"/>
  </bookViews>
  <sheets>
    <sheet name="Schedule B1 (Page 1)" sheetId="1" r:id="rId1"/>
    <sheet name="Schedule B1 (Page 2)" sheetId="2" r:id="rId2"/>
    <sheet name="Schedule B2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6" i="1" l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15" i="1"/>
  <c r="A15" i="2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L23" i="2" l="1"/>
  <c r="E40" i="2"/>
  <c r="E49" i="2"/>
  <c r="E50" i="2" l="1"/>
  <c r="L52" i="2"/>
  <c r="K49" i="2"/>
  <c r="K50" i="2" s="1"/>
  <c r="E47" i="2"/>
  <c r="K46" i="2"/>
  <c r="K45" i="2"/>
  <c r="K44" i="2"/>
  <c r="K43" i="2"/>
  <c r="K42" i="2"/>
  <c r="K41" i="2"/>
  <c r="K40" i="2"/>
  <c r="E38" i="2"/>
  <c r="K37" i="2"/>
  <c r="K36" i="2"/>
  <c r="K35" i="2"/>
  <c r="K34" i="2"/>
  <c r="K33" i="2"/>
  <c r="K32" i="2"/>
  <c r="K31" i="2"/>
  <c r="K30" i="2"/>
  <c r="K29" i="2"/>
  <c r="K28" i="2"/>
  <c r="K27" i="2"/>
  <c r="K26" i="2"/>
  <c r="K25" i="2"/>
  <c r="E23" i="2"/>
  <c r="K22" i="2"/>
  <c r="K21" i="2"/>
  <c r="K20" i="2"/>
  <c r="K19" i="2"/>
  <c r="K18" i="2"/>
  <c r="K17" i="2"/>
  <c r="K16" i="2"/>
  <c r="K15" i="2"/>
  <c r="K14" i="2"/>
  <c r="E52" i="2" l="1"/>
  <c r="H57" i="2" s="1"/>
  <c r="K47" i="2"/>
  <c r="K38" i="2"/>
  <c r="K23" i="2"/>
  <c r="K52" i="2" l="1"/>
  <c r="H54" i="2" s="1"/>
  <c r="E50" i="1" l="1"/>
  <c r="E47" i="1"/>
  <c r="E38" i="1"/>
  <c r="E23" i="1"/>
  <c r="E52" i="1" s="1"/>
  <c r="K49" i="1"/>
  <c r="K50" i="1" s="1"/>
  <c r="K46" i="1"/>
  <c r="K45" i="1"/>
  <c r="K44" i="1"/>
  <c r="K43" i="1"/>
  <c r="K42" i="1"/>
  <c r="K41" i="1"/>
  <c r="K40" i="1"/>
  <c r="K26" i="1"/>
  <c r="K27" i="1"/>
  <c r="K28" i="1"/>
  <c r="K29" i="1"/>
  <c r="K30" i="1"/>
  <c r="K31" i="1"/>
  <c r="K32" i="1"/>
  <c r="K33" i="1"/>
  <c r="K34" i="1"/>
  <c r="K35" i="1"/>
  <c r="K36" i="1"/>
  <c r="K37" i="1"/>
  <c r="K25" i="1"/>
  <c r="K15" i="1"/>
  <c r="K16" i="1"/>
  <c r="K17" i="1"/>
  <c r="K18" i="1"/>
  <c r="K19" i="1"/>
  <c r="K20" i="1"/>
  <c r="K21" i="1"/>
  <c r="K22" i="1"/>
  <c r="K14" i="1"/>
  <c r="K47" i="1" l="1"/>
  <c r="K23" i="1"/>
  <c r="K38" i="1"/>
  <c r="K52" i="1"/>
  <c r="H54" i="1" s="1"/>
  <c r="J15" i="3"/>
  <c r="H24" i="3"/>
  <c r="G21" i="3"/>
  <c r="J14" i="3"/>
  <c r="E17" i="3"/>
  <c r="J17" i="3" l="1"/>
  <c r="J19" i="3" s="1"/>
  <c r="I27" i="3"/>
</calcChain>
</file>

<file path=xl/sharedStrings.xml><?xml version="1.0" encoding="utf-8"?>
<sst xmlns="http://schemas.openxmlformats.org/spreadsheetml/2006/main" count="344" uniqueCount="108">
  <si>
    <t>Actual</t>
  </si>
  <si>
    <t>Bond</t>
  </si>
  <si>
    <t>Annualized</t>
  </si>
  <si>
    <t>Test</t>
  </si>
  <si>
    <t xml:space="preserve">Type </t>
  </si>
  <si>
    <t>Date</t>
  </si>
  <si>
    <t>Cost</t>
  </si>
  <si>
    <t>Rating</t>
  </si>
  <si>
    <t>Year</t>
  </si>
  <si>
    <t>of Debt</t>
  </si>
  <si>
    <t>of</t>
  </si>
  <si>
    <t>Amount</t>
  </si>
  <si>
    <t>Interest</t>
  </si>
  <si>
    <t>Rate at</t>
  </si>
  <si>
    <t>at Time</t>
  </si>
  <si>
    <t>Type of</t>
  </si>
  <si>
    <t>Col. (d) x</t>
  </si>
  <si>
    <t>Line No.</t>
  </si>
  <si>
    <t>Issue</t>
  </si>
  <si>
    <t>Maturity</t>
  </si>
  <si>
    <t>Outstanding</t>
  </si>
  <si>
    <t>Rate</t>
  </si>
  <si>
    <t>of Issue</t>
  </si>
  <si>
    <t>Obligation</t>
  </si>
  <si>
    <t>Col. (g)</t>
  </si>
  <si>
    <t>(a)</t>
  </si>
  <si>
    <t>(b)</t>
  </si>
  <si>
    <t>(c)</t>
  </si>
  <si>
    <t>(d)</t>
  </si>
  <si>
    <t>(e)</t>
  </si>
  <si>
    <t>(f)</t>
  </si>
  <si>
    <t>(g)</t>
  </si>
  <si>
    <t>(h)</t>
  </si>
  <si>
    <t>(i)</t>
  </si>
  <si>
    <t>(j)</t>
  </si>
  <si>
    <t>(k)</t>
  </si>
  <si>
    <t>Kenergy Corp.</t>
  </si>
  <si>
    <t>Item 3 - (a) LT Debt - 2022</t>
  </si>
  <si>
    <t>Schedule of Outstanding Long-Term Debt</t>
  </si>
  <si>
    <t>For the Year Ended December 31, 2022</t>
  </si>
  <si>
    <t>Schedule B1, Page 1</t>
  </si>
  <si>
    <t>Item 3 - (a) LT Debt - Test Period</t>
  </si>
  <si>
    <t>Schedule B1, Page 2</t>
  </si>
  <si>
    <t>Interest Cost</t>
  </si>
  <si>
    <t>Average</t>
  </si>
  <si>
    <t>Effective</t>
  </si>
  <si>
    <t>Insturment</t>
  </si>
  <si>
    <t>Expense</t>
  </si>
  <si>
    <t>Balance</t>
  </si>
  <si>
    <t>Interest Rate</t>
  </si>
  <si>
    <t>Col. (e)</t>
  </si>
  <si>
    <t>Schedule of Short-Term Debt</t>
  </si>
  <si>
    <t>Item 3 - (b) ST Debt - Test Period</t>
  </si>
  <si>
    <t>Schedule B2</t>
  </si>
  <si>
    <t>Total Short Term Debt</t>
  </si>
  <si>
    <t>Average Short Term Debt</t>
  </si>
  <si>
    <t>Actual Interest Paid or Accrued on Short-Term Debt</t>
  </si>
  <si>
    <t xml:space="preserve">   During the Test Year [Report in Col. (f) of this Schedule]</t>
  </si>
  <si>
    <t xml:space="preserve">  [Report in Col. (g) of this Schedule]</t>
  </si>
  <si>
    <t>Test-Year Interest Cost Rate</t>
  </si>
  <si>
    <t xml:space="preserve">   [Actual Interest / Average Short-Term Debt]</t>
  </si>
  <si>
    <t xml:space="preserve">   [Report in Col. (h) of this Schedule]</t>
  </si>
  <si>
    <t>Annualized Cost Rate [Total Col. (i) / Total Col. (d)]</t>
  </si>
  <si>
    <t>CoBank</t>
  </si>
  <si>
    <t>CFC</t>
  </si>
  <si>
    <t>RET-13-1</t>
  </si>
  <si>
    <t>RET-13-2</t>
  </si>
  <si>
    <t>RET-13-3</t>
  </si>
  <si>
    <t>RET-14-1</t>
  </si>
  <si>
    <t>RET-16-1</t>
  </si>
  <si>
    <t>RET-16-2</t>
  </si>
  <si>
    <t>RET-16-3</t>
  </si>
  <si>
    <t>RET-16-4</t>
  </si>
  <si>
    <t>RET-16-5</t>
  </si>
  <si>
    <t>RUS</t>
  </si>
  <si>
    <t>Total RUS</t>
  </si>
  <si>
    <t>FFB-2-3</t>
  </si>
  <si>
    <t>FFB-2-4</t>
  </si>
  <si>
    <t>FFB-2-5</t>
  </si>
  <si>
    <t>FFB-3-1</t>
  </si>
  <si>
    <t>FFB-3-2</t>
  </si>
  <si>
    <t>FFB-4-1</t>
  </si>
  <si>
    <t>FFB-4-2</t>
  </si>
  <si>
    <t>FFB-4-3</t>
  </si>
  <si>
    <t>FFB-5-1</t>
  </si>
  <si>
    <t>FFB-5-2</t>
  </si>
  <si>
    <t>FFB-5-3</t>
  </si>
  <si>
    <t>FFB-5-4</t>
  </si>
  <si>
    <t>FFB-6-1</t>
  </si>
  <si>
    <t>FFB</t>
  </si>
  <si>
    <t>Total FFB</t>
  </si>
  <si>
    <t>t1</t>
  </si>
  <si>
    <t>t6</t>
  </si>
  <si>
    <t>t7</t>
  </si>
  <si>
    <t>t8</t>
  </si>
  <si>
    <t>t10</t>
  </si>
  <si>
    <t>t20</t>
  </si>
  <si>
    <t>t21</t>
  </si>
  <si>
    <t>Total CoBank</t>
  </si>
  <si>
    <t>Total CFC</t>
  </si>
  <si>
    <t>N/A</t>
  </si>
  <si>
    <t>Grand Total</t>
  </si>
  <si>
    <t>Annualized Cost Rate</t>
  </si>
  <si>
    <t xml:space="preserve">  [Total Col. (J) / Total Col. (d)</t>
  </si>
  <si>
    <t>Actual Test Year Cost Rate</t>
  </si>
  <si>
    <t>For the Test Year Ended 02/28/2023</t>
  </si>
  <si>
    <t>Case No. 2023-00276</t>
  </si>
  <si>
    <t>PSC Information Request No.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</si>
</sst>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_);\(0\)"/>
    <numFmt numFmtId="165" formatCode="0.000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7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0" fillId="0" borderId="0" xfId="0" applyAlignment="1">
      <alignment horizontal="right"/>
    </xf>
    <xf numFmtId="43" fontId="1" fillId="0" borderId="0" xfId="1" applyFont="1" applyBorder="1" applyAlignment="1">
      <alignment horizontal="left"/>
    </xf>
    <xf numFmtId="43" fontId="1" fillId="0" borderId="0" xfId="1" applyFont="1" applyBorder="1" applyAlignment="1">
      <alignment horizontal="center"/>
    </xf>
    <xf numFmtId="43" fontId="1" fillId="0" borderId="0" xfId="1" applyFont="1" applyFill="1" applyBorder="1" applyAlignment="1">
      <alignment horizontal="left"/>
    </xf>
    <xf numFmtId="0" fontId="0" fillId="0" borderId="10" xfId="0" applyBorder="1"/>
    <xf numFmtId="10" fontId="0" fillId="0" borderId="0" xfId="3" applyNumberFormat="1" applyFont="1"/>
    <xf numFmtId="10" fontId="0" fillId="0" borderId="0" xfId="0" applyNumberFormat="1"/>
    <xf numFmtId="0" fontId="0" fillId="0" borderId="0" xfId="0" applyAlignment="1">
      <alignment horizontal="left"/>
    </xf>
    <xf numFmtId="44" fontId="0" fillId="0" borderId="0" xfId="2" applyFont="1"/>
    <xf numFmtId="44" fontId="0" fillId="0" borderId="10" xfId="2" applyFont="1" applyBorder="1"/>
    <xf numFmtId="0" fontId="0" fillId="0" borderId="0" xfId="0" applyAlignment="1">
      <alignment horizontal="center"/>
    </xf>
    <xf numFmtId="43" fontId="0" fillId="0" borderId="0" xfId="1" applyFont="1" applyAlignment="1">
      <alignment horizontal="center"/>
    </xf>
    <xf numFmtId="164" fontId="0" fillId="0" borderId="0" xfId="1" applyNumberFormat="1" applyFont="1" applyAlignment="1">
      <alignment horizontal="center"/>
    </xf>
    <xf numFmtId="43" fontId="0" fillId="0" borderId="0" xfId="1" applyFont="1" applyAlignment="1">
      <alignment horizontal="left"/>
    </xf>
    <xf numFmtId="165" fontId="0" fillId="0" borderId="0" xfId="3" applyNumberFormat="1" applyFont="1"/>
    <xf numFmtId="165" fontId="0" fillId="0" borderId="10" xfId="3" applyNumberFormat="1" applyFont="1" applyBorder="1"/>
    <xf numFmtId="0" fontId="0" fillId="0" borderId="10" xfId="0" applyBorder="1" applyAlignment="1">
      <alignment horizontal="center"/>
    </xf>
    <xf numFmtId="44" fontId="0" fillId="0" borderId="0" xfId="0" applyNumberFormat="1"/>
    <xf numFmtId="165" fontId="0" fillId="0" borderId="0" xfId="3" applyNumberFormat="1" applyFont="1" applyBorder="1"/>
    <xf numFmtId="14" fontId="0" fillId="0" borderId="0" xfId="0" applyNumberFormat="1" applyAlignment="1">
      <alignment horizontal="center"/>
    </xf>
    <xf numFmtId="14" fontId="0" fillId="0" borderId="0" xfId="0" applyNumberFormat="1"/>
    <xf numFmtId="10" fontId="0" fillId="0" borderId="0" xfId="0" applyNumberFormat="1" applyAlignment="1">
      <alignment horizontal="center"/>
    </xf>
    <xf numFmtId="0" fontId="3" fillId="0" borderId="0" xfId="0" applyFont="1"/>
    <xf numFmtId="0" fontId="4" fillId="0" borderId="0" xfId="0" applyFont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41D351-9CCD-4C4B-AB13-22FF3F786DBC}">
  <sheetPr>
    <pageSetUpPr fitToPage="1"/>
  </sheetPr>
  <dimension ref="A1:K55"/>
  <sheetViews>
    <sheetView workbookViewId="0">
      <pane xSplit="4" ySplit="13" topLeftCell="E50" activePane="bottomRight" state="frozen"/>
      <selection pane="topRight" activeCell="E1" sqref="E1"/>
      <selection pane="bottomLeft" activeCell="A13" sqref="A13"/>
      <selection pane="bottomRight" sqref="A1:K55"/>
    </sheetView>
  </sheetViews>
  <sheetFormatPr defaultRowHeight="15" x14ac:dyDescent="0.25"/>
  <cols>
    <col min="2" max="2" width="9.5703125" bestFit="1" customWidth="1"/>
    <col min="3" max="4" width="10.7109375" bestFit="1" customWidth="1"/>
    <col min="5" max="5" width="16.28515625" bestFit="1" customWidth="1"/>
    <col min="10" max="10" width="10.28515625" bestFit="1" customWidth="1"/>
    <col min="11" max="11" width="14.28515625" bestFit="1" customWidth="1"/>
  </cols>
  <sheetData>
    <row r="1" spans="1:11" ht="18.75" x14ac:dyDescent="0.3">
      <c r="A1" s="35" t="s">
        <v>36</v>
      </c>
      <c r="B1" s="36"/>
      <c r="C1" s="36"/>
      <c r="D1" s="36"/>
      <c r="K1" s="13" t="s">
        <v>40</v>
      </c>
    </row>
    <row r="2" spans="1:11" ht="18.75" x14ac:dyDescent="0.3">
      <c r="A2" s="35" t="s">
        <v>106</v>
      </c>
      <c r="B2" s="36"/>
      <c r="C2" s="36"/>
      <c r="D2" s="36"/>
    </row>
    <row r="3" spans="1:11" ht="18.75" x14ac:dyDescent="0.3">
      <c r="A3" s="35" t="s">
        <v>107</v>
      </c>
      <c r="B3" s="36"/>
      <c r="C3" s="36"/>
      <c r="D3" s="36"/>
    </row>
    <row r="4" spans="1:11" ht="18.75" x14ac:dyDescent="0.3">
      <c r="A4" s="35" t="s">
        <v>38</v>
      </c>
      <c r="B4" s="36"/>
      <c r="C4" s="36"/>
      <c r="D4" s="36"/>
    </row>
    <row r="5" spans="1:11" ht="18.75" x14ac:dyDescent="0.3">
      <c r="A5" s="35" t="s">
        <v>39</v>
      </c>
      <c r="B5" s="36"/>
      <c r="C5" s="36"/>
      <c r="D5" s="36"/>
    </row>
    <row r="6" spans="1:11" ht="18.75" x14ac:dyDescent="0.3">
      <c r="A6" s="35" t="s">
        <v>37</v>
      </c>
      <c r="B6" s="36"/>
      <c r="C6" s="36"/>
      <c r="D6" s="36"/>
    </row>
    <row r="8" spans="1:11" x14ac:dyDescent="0.25">
      <c r="A8" s="1"/>
      <c r="B8" s="2"/>
      <c r="C8" s="3"/>
      <c r="D8" s="2"/>
      <c r="E8" s="3"/>
      <c r="F8" s="2"/>
      <c r="G8" s="3"/>
      <c r="H8" s="2"/>
      <c r="I8" s="3"/>
      <c r="J8" s="2"/>
      <c r="K8" s="2"/>
    </row>
    <row r="9" spans="1:11" x14ac:dyDescent="0.25">
      <c r="A9" s="5"/>
      <c r="B9" s="6"/>
      <c r="C9" s="7"/>
      <c r="D9" s="6"/>
      <c r="E9" s="7"/>
      <c r="F9" s="6"/>
      <c r="G9" s="7"/>
      <c r="H9" s="6"/>
      <c r="I9" s="7" t="s">
        <v>1</v>
      </c>
      <c r="J9" s="6"/>
      <c r="K9" s="6" t="s">
        <v>2</v>
      </c>
    </row>
    <row r="10" spans="1:11" x14ac:dyDescent="0.25">
      <c r="A10" s="5"/>
      <c r="B10" s="6" t="s">
        <v>4</v>
      </c>
      <c r="C10" s="7" t="s">
        <v>5</v>
      </c>
      <c r="D10" s="6" t="s">
        <v>5</v>
      </c>
      <c r="E10" s="7"/>
      <c r="F10" s="6"/>
      <c r="G10" s="7" t="s">
        <v>6</v>
      </c>
      <c r="H10" s="6" t="s">
        <v>6</v>
      </c>
      <c r="I10" s="7" t="s">
        <v>7</v>
      </c>
      <c r="J10" s="6"/>
      <c r="K10" s="6" t="s">
        <v>6</v>
      </c>
    </row>
    <row r="11" spans="1:11" x14ac:dyDescent="0.25">
      <c r="A11" s="5"/>
      <c r="B11" s="6" t="s">
        <v>9</v>
      </c>
      <c r="C11" s="7" t="s">
        <v>10</v>
      </c>
      <c r="D11" s="6" t="s">
        <v>10</v>
      </c>
      <c r="E11" s="7" t="s">
        <v>11</v>
      </c>
      <c r="F11" s="6" t="s">
        <v>12</v>
      </c>
      <c r="G11" s="7" t="s">
        <v>13</v>
      </c>
      <c r="H11" s="6" t="s">
        <v>13</v>
      </c>
      <c r="I11" s="7" t="s">
        <v>14</v>
      </c>
      <c r="J11" s="6" t="s">
        <v>15</v>
      </c>
      <c r="K11" s="6" t="s">
        <v>16</v>
      </c>
    </row>
    <row r="12" spans="1:11" x14ac:dyDescent="0.25">
      <c r="A12" s="5" t="s">
        <v>17</v>
      </c>
      <c r="B12" s="6" t="s">
        <v>18</v>
      </c>
      <c r="C12" s="7" t="s">
        <v>18</v>
      </c>
      <c r="D12" s="6" t="s">
        <v>19</v>
      </c>
      <c r="E12" s="7" t="s">
        <v>20</v>
      </c>
      <c r="F12" s="6" t="s">
        <v>21</v>
      </c>
      <c r="G12" s="7" t="s">
        <v>18</v>
      </c>
      <c r="H12" s="6" t="s">
        <v>19</v>
      </c>
      <c r="I12" s="7" t="s">
        <v>22</v>
      </c>
      <c r="J12" s="6" t="s">
        <v>23</v>
      </c>
      <c r="K12" s="6" t="s">
        <v>24</v>
      </c>
    </row>
    <row r="13" spans="1:11" x14ac:dyDescent="0.25">
      <c r="A13" s="9"/>
      <c r="B13" s="10" t="s">
        <v>25</v>
      </c>
      <c r="C13" s="11" t="s">
        <v>26</v>
      </c>
      <c r="D13" s="10" t="s">
        <v>27</v>
      </c>
      <c r="E13" s="11" t="s">
        <v>28</v>
      </c>
      <c r="F13" s="10" t="s">
        <v>29</v>
      </c>
      <c r="G13" s="11" t="s">
        <v>30</v>
      </c>
      <c r="H13" s="10" t="s">
        <v>31</v>
      </c>
      <c r="I13" s="11" t="s">
        <v>32</v>
      </c>
      <c r="J13" s="10" t="s">
        <v>33</v>
      </c>
      <c r="K13" s="10" t="s">
        <v>34</v>
      </c>
    </row>
    <row r="14" spans="1:11" x14ac:dyDescent="0.25">
      <c r="A14" s="23">
        <v>1</v>
      </c>
      <c r="B14" t="s">
        <v>65</v>
      </c>
      <c r="C14" s="32">
        <v>34939</v>
      </c>
      <c r="D14" s="33">
        <v>47466</v>
      </c>
      <c r="E14" s="21">
        <v>526702.28</v>
      </c>
      <c r="F14" s="27">
        <v>2.75E-2</v>
      </c>
      <c r="G14" s="27">
        <v>2.75E-2</v>
      </c>
      <c r="H14" s="27">
        <v>2.75E-2</v>
      </c>
      <c r="I14" s="23" t="s">
        <v>100</v>
      </c>
      <c r="J14" s="23" t="s">
        <v>74</v>
      </c>
      <c r="K14" s="21">
        <f>E14*H14</f>
        <v>14484.3127</v>
      </c>
    </row>
    <row r="15" spans="1:11" x14ac:dyDescent="0.25">
      <c r="A15" s="23">
        <f>A14+1</f>
        <v>2</v>
      </c>
      <c r="B15" t="s">
        <v>66</v>
      </c>
      <c r="C15" s="32">
        <v>35192</v>
      </c>
      <c r="D15" s="33">
        <v>47466</v>
      </c>
      <c r="E15" s="21">
        <v>146.1</v>
      </c>
      <c r="F15" s="27">
        <v>1.125E-2</v>
      </c>
      <c r="G15" s="27">
        <v>1.125E-2</v>
      </c>
      <c r="H15" s="27">
        <v>1.125E-2</v>
      </c>
      <c r="I15" s="23" t="s">
        <v>100</v>
      </c>
      <c r="J15" s="23" t="s">
        <v>74</v>
      </c>
      <c r="K15" s="21">
        <f t="shared" ref="K15:K22" si="0">E15*H15</f>
        <v>1.6436249999999999</v>
      </c>
    </row>
    <row r="16" spans="1:11" x14ac:dyDescent="0.25">
      <c r="A16" s="23">
        <f t="shared" ref="A16:A55" si="1">A15+1</f>
        <v>3</v>
      </c>
      <c r="B16" t="s">
        <v>67</v>
      </c>
      <c r="C16" s="32">
        <v>35192</v>
      </c>
      <c r="D16" s="33">
        <v>47466</v>
      </c>
      <c r="E16" s="21">
        <v>499135.38</v>
      </c>
      <c r="F16" s="27">
        <v>1.125E-2</v>
      </c>
      <c r="G16" s="27">
        <v>1.125E-2</v>
      </c>
      <c r="H16" s="27">
        <v>1.125E-2</v>
      </c>
      <c r="I16" s="23" t="s">
        <v>100</v>
      </c>
      <c r="J16" s="23" t="s">
        <v>74</v>
      </c>
      <c r="K16" s="21">
        <f t="shared" si="0"/>
        <v>5615.2730249999995</v>
      </c>
    </row>
    <row r="17" spans="1:11" x14ac:dyDescent="0.25">
      <c r="A17" s="23">
        <f t="shared" si="1"/>
        <v>4</v>
      </c>
      <c r="B17" t="s">
        <v>68</v>
      </c>
      <c r="C17" s="32">
        <v>35779</v>
      </c>
      <c r="D17" s="33">
        <v>48396</v>
      </c>
      <c r="E17" s="21">
        <v>800208</v>
      </c>
      <c r="F17" s="27">
        <v>7.4999999999999997E-3</v>
      </c>
      <c r="G17" s="27">
        <v>7.4999999999999997E-3</v>
      </c>
      <c r="H17" s="27">
        <v>7.4999999999999997E-3</v>
      </c>
      <c r="I17" s="23" t="s">
        <v>100</v>
      </c>
      <c r="J17" s="23" t="s">
        <v>74</v>
      </c>
      <c r="K17" s="21">
        <f t="shared" si="0"/>
        <v>6001.5599999999995</v>
      </c>
    </row>
    <row r="18" spans="1:11" x14ac:dyDescent="0.25">
      <c r="A18" s="23">
        <f t="shared" si="1"/>
        <v>5</v>
      </c>
      <c r="B18" t="s">
        <v>69</v>
      </c>
      <c r="C18" s="32">
        <v>36956</v>
      </c>
      <c r="D18" s="33">
        <v>49706</v>
      </c>
      <c r="E18" s="21">
        <v>8611984.1199999992</v>
      </c>
      <c r="F18" s="27">
        <v>1.125E-2</v>
      </c>
      <c r="G18" s="27">
        <v>1.125E-2</v>
      </c>
      <c r="H18" s="27">
        <v>1.125E-2</v>
      </c>
      <c r="I18" s="23" t="s">
        <v>100</v>
      </c>
      <c r="J18" s="23" t="s">
        <v>74</v>
      </c>
      <c r="K18" s="21">
        <f t="shared" si="0"/>
        <v>96884.821349999984</v>
      </c>
    </row>
    <row r="19" spans="1:11" x14ac:dyDescent="0.25">
      <c r="A19" s="23">
        <f t="shared" si="1"/>
        <v>6</v>
      </c>
      <c r="B19" t="s">
        <v>70</v>
      </c>
      <c r="C19" s="32">
        <v>36998</v>
      </c>
      <c r="D19" s="33">
        <v>49706</v>
      </c>
      <c r="E19" s="21">
        <v>5916010.04</v>
      </c>
      <c r="F19" s="27">
        <v>0.02</v>
      </c>
      <c r="G19" s="27">
        <v>0.02</v>
      </c>
      <c r="H19" s="27">
        <v>0.02</v>
      </c>
      <c r="I19" s="23" t="s">
        <v>100</v>
      </c>
      <c r="J19" s="23" t="s">
        <v>74</v>
      </c>
      <c r="K19" s="21">
        <f t="shared" si="0"/>
        <v>118320.20080000001</v>
      </c>
    </row>
    <row r="20" spans="1:11" x14ac:dyDescent="0.25">
      <c r="A20" s="23">
        <f t="shared" si="1"/>
        <v>7</v>
      </c>
      <c r="B20" t="s">
        <v>71</v>
      </c>
      <c r="C20" s="32">
        <v>37271</v>
      </c>
      <c r="D20" s="33">
        <v>49706</v>
      </c>
      <c r="E20" s="21">
        <v>3164065.32</v>
      </c>
      <c r="F20" s="27">
        <v>0.02</v>
      </c>
      <c r="G20" s="27">
        <v>0.02</v>
      </c>
      <c r="H20" s="27">
        <v>0.02</v>
      </c>
      <c r="I20" s="23" t="s">
        <v>100</v>
      </c>
      <c r="J20" s="23" t="s">
        <v>74</v>
      </c>
      <c r="K20" s="21">
        <f t="shared" si="0"/>
        <v>63281.306400000001</v>
      </c>
    </row>
    <row r="21" spans="1:11" x14ac:dyDescent="0.25">
      <c r="A21" s="23">
        <f t="shared" si="1"/>
        <v>8</v>
      </c>
      <c r="B21" t="s">
        <v>72</v>
      </c>
      <c r="C21" s="32">
        <v>37455</v>
      </c>
      <c r="D21" s="33">
        <v>49706</v>
      </c>
      <c r="E21" s="21">
        <v>4054063.73</v>
      </c>
      <c r="F21" s="27">
        <v>1.6250000000000001E-2</v>
      </c>
      <c r="G21" s="27">
        <v>1.6250000000000001E-2</v>
      </c>
      <c r="H21" s="27">
        <v>1.6250000000000001E-2</v>
      </c>
      <c r="I21" s="23" t="s">
        <v>100</v>
      </c>
      <c r="J21" s="23" t="s">
        <v>74</v>
      </c>
      <c r="K21" s="21">
        <f t="shared" si="0"/>
        <v>65878.535612499996</v>
      </c>
    </row>
    <row r="22" spans="1:11" x14ac:dyDescent="0.25">
      <c r="A22" s="23">
        <f t="shared" si="1"/>
        <v>9</v>
      </c>
      <c r="B22" t="s">
        <v>73</v>
      </c>
      <c r="C22" s="32">
        <v>37693</v>
      </c>
      <c r="D22" s="33">
        <v>49706</v>
      </c>
      <c r="E22" s="22">
        <v>4647831.72</v>
      </c>
      <c r="F22" s="28">
        <v>2.5000000000000001E-3</v>
      </c>
      <c r="G22" s="28">
        <v>2.5000000000000001E-3</v>
      </c>
      <c r="H22" s="28">
        <v>2.5000000000000001E-3</v>
      </c>
      <c r="I22" s="29" t="s">
        <v>100</v>
      </c>
      <c r="J22" s="29" t="s">
        <v>74</v>
      </c>
      <c r="K22" s="22">
        <f t="shared" si="0"/>
        <v>11619.579299999999</v>
      </c>
    </row>
    <row r="23" spans="1:11" x14ac:dyDescent="0.25">
      <c r="A23" s="23">
        <f t="shared" si="1"/>
        <v>10</v>
      </c>
      <c r="B23" s="20" t="s">
        <v>75</v>
      </c>
      <c r="E23" s="21">
        <f>SUM(E14:E22)</f>
        <v>28220146.689999998</v>
      </c>
      <c r="F23" s="27"/>
      <c r="G23" s="27"/>
      <c r="H23" s="27"/>
      <c r="K23" s="21">
        <f>SUM(K14:K22)</f>
        <v>382087.23281249998</v>
      </c>
    </row>
    <row r="24" spans="1:11" x14ac:dyDescent="0.25">
      <c r="A24" s="23">
        <f t="shared" si="1"/>
        <v>11</v>
      </c>
      <c r="E24" s="21"/>
      <c r="F24" s="27"/>
      <c r="G24" s="27"/>
      <c r="H24" s="27"/>
      <c r="K24" s="21"/>
    </row>
    <row r="25" spans="1:11" x14ac:dyDescent="0.25">
      <c r="A25" s="23">
        <f t="shared" si="1"/>
        <v>12</v>
      </c>
      <c r="B25" s="24" t="s">
        <v>76</v>
      </c>
      <c r="C25" s="32">
        <v>41068</v>
      </c>
      <c r="D25" s="33">
        <v>52231</v>
      </c>
      <c r="E25" s="21">
        <v>5565006.5300000003</v>
      </c>
      <c r="F25" s="27">
        <v>2.4220000000000002E-2</v>
      </c>
      <c r="G25" s="27">
        <v>2.4220000000000002E-2</v>
      </c>
      <c r="H25" s="27">
        <v>2.4220000000000002E-2</v>
      </c>
      <c r="I25" s="23" t="s">
        <v>100</v>
      </c>
      <c r="J25" s="23" t="s">
        <v>89</v>
      </c>
      <c r="K25" s="21">
        <f t="shared" ref="K25:K37" si="2">E25*H25</f>
        <v>134784.45815660001</v>
      </c>
    </row>
    <row r="26" spans="1:11" x14ac:dyDescent="0.25">
      <c r="A26" s="23">
        <f t="shared" si="1"/>
        <v>13</v>
      </c>
      <c r="B26" s="24" t="s">
        <v>77</v>
      </c>
      <c r="C26" s="32">
        <v>41172</v>
      </c>
      <c r="D26" s="33">
        <v>52231</v>
      </c>
      <c r="E26" s="21">
        <v>4127855.92</v>
      </c>
      <c r="F26" s="27">
        <v>2.6069999999999999E-2</v>
      </c>
      <c r="G26" s="27">
        <v>2.6069999999999999E-2</v>
      </c>
      <c r="H26" s="27">
        <v>2.6069999999999999E-2</v>
      </c>
      <c r="I26" s="23" t="s">
        <v>100</v>
      </c>
      <c r="J26" s="23" t="s">
        <v>89</v>
      </c>
      <c r="K26" s="21">
        <f t="shared" si="2"/>
        <v>107613.20383439999</v>
      </c>
    </row>
    <row r="27" spans="1:11" x14ac:dyDescent="0.25">
      <c r="A27" s="23">
        <f t="shared" si="1"/>
        <v>14</v>
      </c>
      <c r="B27" s="24" t="s">
        <v>78</v>
      </c>
      <c r="C27" s="32">
        <v>41213</v>
      </c>
      <c r="D27" s="33">
        <v>52231</v>
      </c>
      <c r="E27" s="21">
        <v>338461.16</v>
      </c>
      <c r="F27" s="27">
        <v>2.5650000000000003E-2</v>
      </c>
      <c r="G27" s="27">
        <v>2.5650000000000003E-2</v>
      </c>
      <c r="H27" s="27">
        <v>2.5650000000000003E-2</v>
      </c>
      <c r="I27" s="23" t="s">
        <v>100</v>
      </c>
      <c r="J27" s="23" t="s">
        <v>89</v>
      </c>
      <c r="K27" s="21">
        <f t="shared" si="2"/>
        <v>8681.5287540000008</v>
      </c>
    </row>
    <row r="28" spans="1:11" x14ac:dyDescent="0.25">
      <c r="A28" s="23">
        <f t="shared" si="1"/>
        <v>15</v>
      </c>
      <c r="B28" s="24" t="s">
        <v>79</v>
      </c>
      <c r="C28" s="32">
        <v>41319</v>
      </c>
      <c r="D28" s="33">
        <v>53327</v>
      </c>
      <c r="E28" s="21">
        <v>5643825.5899999999</v>
      </c>
      <c r="F28" s="27">
        <v>2.3790000000000002E-2</v>
      </c>
      <c r="G28" s="27">
        <v>2.3790000000000002E-2</v>
      </c>
      <c r="H28" s="27">
        <v>2.3790000000000002E-2</v>
      </c>
      <c r="I28" s="23" t="s">
        <v>100</v>
      </c>
      <c r="J28" s="23" t="s">
        <v>89</v>
      </c>
      <c r="K28" s="21">
        <f t="shared" si="2"/>
        <v>134266.61078610001</v>
      </c>
    </row>
    <row r="29" spans="1:11" x14ac:dyDescent="0.25">
      <c r="A29" s="23">
        <f t="shared" si="1"/>
        <v>16</v>
      </c>
      <c r="B29" s="24" t="s">
        <v>80</v>
      </c>
      <c r="C29" s="32">
        <v>41341</v>
      </c>
      <c r="D29" s="33">
        <v>53327</v>
      </c>
      <c r="E29" s="21">
        <v>10012039.18</v>
      </c>
      <c r="F29" s="27">
        <v>2.911E-2</v>
      </c>
      <c r="G29" s="27">
        <v>2.911E-2</v>
      </c>
      <c r="H29" s="27">
        <v>2.911E-2</v>
      </c>
      <c r="I29" s="23" t="s">
        <v>100</v>
      </c>
      <c r="J29" s="23" t="s">
        <v>89</v>
      </c>
      <c r="K29" s="21">
        <f t="shared" si="2"/>
        <v>291450.46052979998</v>
      </c>
    </row>
    <row r="30" spans="1:11" x14ac:dyDescent="0.25">
      <c r="A30" s="23">
        <f t="shared" si="1"/>
        <v>17</v>
      </c>
      <c r="B30" s="24" t="s">
        <v>81</v>
      </c>
      <c r="C30" s="32">
        <v>41890</v>
      </c>
      <c r="D30" s="33">
        <v>54057</v>
      </c>
      <c r="E30" s="21">
        <v>6804726.79</v>
      </c>
      <c r="F30" s="27">
        <v>3.1030000000000002E-2</v>
      </c>
      <c r="G30" s="27">
        <v>3.1030000000000002E-2</v>
      </c>
      <c r="H30" s="27">
        <v>3.1030000000000002E-2</v>
      </c>
      <c r="I30" s="23" t="s">
        <v>100</v>
      </c>
      <c r="J30" s="23" t="s">
        <v>89</v>
      </c>
      <c r="K30" s="21">
        <f t="shared" si="2"/>
        <v>211150.67229370002</v>
      </c>
    </row>
    <row r="31" spans="1:11" x14ac:dyDescent="0.25">
      <c r="A31" s="23">
        <f t="shared" si="1"/>
        <v>18</v>
      </c>
      <c r="B31" s="24" t="s">
        <v>82</v>
      </c>
      <c r="C31" s="32">
        <v>42174</v>
      </c>
      <c r="D31" s="33">
        <v>54057</v>
      </c>
      <c r="E31" s="21">
        <v>9329203.5999999996</v>
      </c>
      <c r="F31" s="27">
        <v>2.9920000000000002E-2</v>
      </c>
      <c r="G31" s="27">
        <v>2.9920000000000002E-2</v>
      </c>
      <c r="H31" s="27">
        <v>2.9920000000000002E-2</v>
      </c>
      <c r="I31" s="23" t="s">
        <v>100</v>
      </c>
      <c r="J31" s="23" t="s">
        <v>89</v>
      </c>
      <c r="K31" s="21">
        <f t="shared" si="2"/>
        <v>279129.77171200002</v>
      </c>
    </row>
    <row r="32" spans="1:11" x14ac:dyDescent="0.25">
      <c r="A32" s="23">
        <f t="shared" si="1"/>
        <v>19</v>
      </c>
      <c r="B32" s="24" t="s">
        <v>83</v>
      </c>
      <c r="C32" s="32">
        <v>42544</v>
      </c>
      <c r="D32" s="33">
        <v>54057</v>
      </c>
      <c r="E32" s="21">
        <v>7607340.4100000001</v>
      </c>
      <c r="F32" s="27">
        <v>2.2620000000000001E-2</v>
      </c>
      <c r="G32" s="27">
        <v>2.2620000000000001E-2</v>
      </c>
      <c r="H32" s="27">
        <v>2.2620000000000001E-2</v>
      </c>
      <c r="I32" s="23" t="s">
        <v>100</v>
      </c>
      <c r="J32" s="23" t="s">
        <v>89</v>
      </c>
      <c r="K32" s="21">
        <f t="shared" si="2"/>
        <v>172078.04007420002</v>
      </c>
    </row>
    <row r="33" spans="1:11" x14ac:dyDescent="0.25">
      <c r="A33" s="23">
        <f t="shared" si="1"/>
        <v>20</v>
      </c>
      <c r="B33" s="24" t="s">
        <v>84</v>
      </c>
      <c r="C33" s="32">
        <v>43007</v>
      </c>
      <c r="D33" s="33">
        <v>55518</v>
      </c>
      <c r="E33" s="21">
        <v>7399513.0599999996</v>
      </c>
      <c r="F33" s="27">
        <v>2.81E-2</v>
      </c>
      <c r="G33" s="27">
        <v>2.81E-2</v>
      </c>
      <c r="H33" s="27">
        <v>2.81E-2</v>
      </c>
      <c r="I33" s="23" t="s">
        <v>100</v>
      </c>
      <c r="J33" s="23" t="s">
        <v>89</v>
      </c>
      <c r="K33" s="21">
        <f t="shared" si="2"/>
        <v>207926.31698599999</v>
      </c>
    </row>
    <row r="34" spans="1:11" x14ac:dyDescent="0.25">
      <c r="A34" s="23">
        <f t="shared" si="1"/>
        <v>21</v>
      </c>
      <c r="B34" s="24" t="s">
        <v>85</v>
      </c>
      <c r="C34" s="32">
        <v>43252</v>
      </c>
      <c r="D34" s="33">
        <v>55518</v>
      </c>
      <c r="E34" s="21">
        <v>7423688.3300000001</v>
      </c>
      <c r="F34" s="27">
        <v>3.0520000000000002E-2</v>
      </c>
      <c r="G34" s="27">
        <v>3.0520000000000002E-2</v>
      </c>
      <c r="H34" s="27">
        <v>3.0520000000000002E-2</v>
      </c>
      <c r="I34" s="23" t="s">
        <v>100</v>
      </c>
      <c r="J34" s="23" t="s">
        <v>89</v>
      </c>
      <c r="K34" s="21">
        <f t="shared" si="2"/>
        <v>226570.96783160002</v>
      </c>
    </row>
    <row r="35" spans="1:11" x14ac:dyDescent="0.25">
      <c r="A35" s="23">
        <f t="shared" si="1"/>
        <v>22</v>
      </c>
      <c r="B35" s="24" t="s">
        <v>86</v>
      </c>
      <c r="C35" s="32">
        <v>43629</v>
      </c>
      <c r="D35" s="33">
        <v>55518</v>
      </c>
      <c r="E35" s="21">
        <v>7420830.2400000002</v>
      </c>
      <c r="F35" s="27">
        <v>2.5690000000000001E-2</v>
      </c>
      <c r="G35" s="27">
        <v>2.5690000000000001E-2</v>
      </c>
      <c r="H35" s="27">
        <v>2.5690000000000001E-2</v>
      </c>
      <c r="I35" s="23" t="s">
        <v>100</v>
      </c>
      <c r="J35" s="23" t="s">
        <v>89</v>
      </c>
      <c r="K35" s="21">
        <f t="shared" si="2"/>
        <v>190641.12886560001</v>
      </c>
    </row>
    <row r="36" spans="1:11" x14ac:dyDescent="0.25">
      <c r="A36" s="23">
        <f t="shared" si="1"/>
        <v>23</v>
      </c>
      <c r="B36" s="24" t="s">
        <v>87</v>
      </c>
      <c r="C36" s="32">
        <v>43907</v>
      </c>
      <c r="D36" s="33">
        <v>55518</v>
      </c>
      <c r="E36" s="21">
        <v>7418497.0199999996</v>
      </c>
      <c r="F36" s="27">
        <v>1.252E-2</v>
      </c>
      <c r="G36" s="27">
        <v>1.252E-2</v>
      </c>
      <c r="H36" s="27">
        <v>1.252E-2</v>
      </c>
      <c r="I36" s="23" t="s">
        <v>100</v>
      </c>
      <c r="J36" s="23" t="s">
        <v>89</v>
      </c>
      <c r="K36" s="21">
        <f t="shared" si="2"/>
        <v>92879.582690399999</v>
      </c>
    </row>
    <row r="37" spans="1:11" x14ac:dyDescent="0.25">
      <c r="A37" s="23">
        <f t="shared" si="1"/>
        <v>24</v>
      </c>
      <c r="B37" s="24" t="s">
        <v>88</v>
      </c>
      <c r="C37" s="32">
        <v>44907</v>
      </c>
      <c r="D37" s="33">
        <v>56614</v>
      </c>
      <c r="E37" s="22">
        <v>8750000</v>
      </c>
      <c r="F37" s="28">
        <v>3.7880000000000004E-2</v>
      </c>
      <c r="G37" s="28">
        <v>3.7880000000000004E-2</v>
      </c>
      <c r="H37" s="28">
        <v>3.7880000000000004E-2</v>
      </c>
      <c r="I37" s="29" t="s">
        <v>100</v>
      </c>
      <c r="J37" s="29" t="s">
        <v>89</v>
      </c>
      <c r="K37" s="22">
        <f t="shared" si="2"/>
        <v>331450.00000000006</v>
      </c>
    </row>
    <row r="38" spans="1:11" x14ac:dyDescent="0.25">
      <c r="A38" s="23">
        <f t="shared" si="1"/>
        <v>25</v>
      </c>
      <c r="B38" s="26" t="s">
        <v>90</v>
      </c>
      <c r="E38" s="21">
        <f>SUM(E25:E37)</f>
        <v>87840987.829999983</v>
      </c>
      <c r="F38" s="27"/>
      <c r="G38" s="27"/>
      <c r="H38" s="27"/>
      <c r="I38" s="23"/>
      <c r="K38" s="21">
        <f>SUM(K25:K37)</f>
        <v>2388622.7425144003</v>
      </c>
    </row>
    <row r="39" spans="1:11" x14ac:dyDescent="0.25">
      <c r="A39" s="23">
        <f t="shared" si="1"/>
        <v>26</v>
      </c>
      <c r="E39" s="21"/>
      <c r="F39" s="27"/>
      <c r="G39" s="27"/>
      <c r="H39" s="27"/>
      <c r="I39" s="23"/>
      <c r="K39" s="21"/>
    </row>
    <row r="40" spans="1:11" x14ac:dyDescent="0.25">
      <c r="A40" s="23">
        <f t="shared" si="1"/>
        <v>27</v>
      </c>
      <c r="B40" s="24" t="s">
        <v>91</v>
      </c>
      <c r="C40" s="33">
        <v>35612</v>
      </c>
      <c r="D40" s="33">
        <v>48395</v>
      </c>
      <c r="E40" s="21">
        <v>999324.34</v>
      </c>
      <c r="F40" s="27">
        <v>6.3500000000000001E-2</v>
      </c>
      <c r="G40" s="27">
        <v>6.3500000000000001E-2</v>
      </c>
      <c r="H40" s="27">
        <v>6.3500000000000001E-2</v>
      </c>
      <c r="I40" s="23" t="s">
        <v>100</v>
      </c>
      <c r="J40" s="23" t="s">
        <v>63</v>
      </c>
      <c r="K40" s="21">
        <f t="shared" ref="K40:K49" si="3">E40*H40</f>
        <v>63457.095589999997</v>
      </c>
    </row>
    <row r="41" spans="1:11" x14ac:dyDescent="0.25">
      <c r="A41" s="23">
        <f t="shared" si="1"/>
        <v>28</v>
      </c>
      <c r="B41" s="24" t="s">
        <v>92</v>
      </c>
      <c r="C41" s="33">
        <v>34247</v>
      </c>
      <c r="D41" s="33">
        <v>46783</v>
      </c>
      <c r="E41" s="21">
        <v>502372.19</v>
      </c>
      <c r="F41" s="27">
        <v>2.9700000000000001E-2</v>
      </c>
      <c r="G41" s="27">
        <v>2.9700000000000001E-2</v>
      </c>
      <c r="H41" s="27">
        <v>2.9700000000000001E-2</v>
      </c>
      <c r="I41" s="23" t="s">
        <v>100</v>
      </c>
      <c r="J41" s="23" t="s">
        <v>63</v>
      </c>
      <c r="K41" s="21">
        <f t="shared" si="3"/>
        <v>14920.454043</v>
      </c>
    </row>
    <row r="42" spans="1:11" x14ac:dyDescent="0.25">
      <c r="A42" s="23">
        <f t="shared" si="1"/>
        <v>29</v>
      </c>
      <c r="B42" s="24" t="s">
        <v>93</v>
      </c>
      <c r="C42" s="33">
        <v>34339</v>
      </c>
      <c r="D42" s="33">
        <v>47483</v>
      </c>
      <c r="E42" s="21">
        <v>614470.43000000005</v>
      </c>
      <c r="F42" s="27">
        <v>2.4400000000000002E-2</v>
      </c>
      <c r="G42" s="27">
        <v>2.4400000000000002E-2</v>
      </c>
      <c r="H42" s="27">
        <v>2.4400000000000002E-2</v>
      </c>
      <c r="I42" s="23" t="s">
        <v>100</v>
      </c>
      <c r="J42" s="23" t="s">
        <v>63</v>
      </c>
      <c r="K42" s="21">
        <f t="shared" si="3"/>
        <v>14993.078492000002</v>
      </c>
    </row>
    <row r="43" spans="1:11" x14ac:dyDescent="0.25">
      <c r="A43" s="23">
        <f t="shared" si="1"/>
        <v>30</v>
      </c>
      <c r="B43" s="24" t="s">
        <v>94</v>
      </c>
      <c r="C43" s="33">
        <v>33770</v>
      </c>
      <c r="D43" s="33">
        <v>45838</v>
      </c>
      <c r="E43" s="21">
        <v>349522</v>
      </c>
      <c r="F43" s="27">
        <v>5.3600000000000002E-2</v>
      </c>
      <c r="G43" s="27">
        <v>5.3600000000000002E-2</v>
      </c>
      <c r="H43" s="27">
        <v>5.3600000000000002E-2</v>
      </c>
      <c r="I43" s="23" t="s">
        <v>100</v>
      </c>
      <c r="J43" s="23" t="s">
        <v>63</v>
      </c>
      <c r="K43" s="21">
        <f t="shared" si="3"/>
        <v>18734.379199999999</v>
      </c>
    </row>
    <row r="44" spans="1:11" x14ac:dyDescent="0.25">
      <c r="A44" s="23">
        <f t="shared" si="1"/>
        <v>31</v>
      </c>
      <c r="B44" s="24" t="s">
        <v>95</v>
      </c>
      <c r="C44" s="33">
        <v>37166</v>
      </c>
      <c r="D44" s="33">
        <v>46356</v>
      </c>
      <c r="E44" s="21">
        <v>1022130.44</v>
      </c>
      <c r="F44" s="27">
        <v>6.3E-2</v>
      </c>
      <c r="G44" s="27">
        <v>6.3E-2</v>
      </c>
      <c r="H44" s="27">
        <v>6.3E-2</v>
      </c>
      <c r="I44" s="23" t="s">
        <v>100</v>
      </c>
      <c r="J44" s="23" t="s">
        <v>63</v>
      </c>
      <c r="K44" s="21">
        <f t="shared" si="3"/>
        <v>64394.217720000001</v>
      </c>
    </row>
    <row r="45" spans="1:11" x14ac:dyDescent="0.25">
      <c r="A45" s="23">
        <f t="shared" si="1"/>
        <v>32</v>
      </c>
      <c r="B45" s="24" t="s">
        <v>96</v>
      </c>
      <c r="C45" s="33">
        <v>38217</v>
      </c>
      <c r="D45" s="33">
        <v>45747</v>
      </c>
      <c r="E45" s="21">
        <v>118366.02</v>
      </c>
      <c r="F45" s="27">
        <v>4.4999999999999998E-2</v>
      </c>
      <c r="G45" s="27">
        <v>4.4999999999999998E-2</v>
      </c>
      <c r="H45" s="27">
        <v>4.4999999999999998E-2</v>
      </c>
      <c r="I45" s="23" t="s">
        <v>100</v>
      </c>
      <c r="J45" s="23" t="s">
        <v>63</v>
      </c>
      <c r="K45" s="21">
        <f t="shared" si="3"/>
        <v>5326.4709000000003</v>
      </c>
    </row>
    <row r="46" spans="1:11" x14ac:dyDescent="0.25">
      <c r="A46" s="23">
        <f t="shared" si="1"/>
        <v>33</v>
      </c>
      <c r="B46" s="24" t="s">
        <v>97</v>
      </c>
      <c r="C46" s="33">
        <v>38217</v>
      </c>
      <c r="D46" s="33">
        <v>47208</v>
      </c>
      <c r="E46" s="22">
        <v>426769.76</v>
      </c>
      <c r="F46" s="28">
        <v>4.4999999999999998E-2</v>
      </c>
      <c r="G46" s="28">
        <v>4.4999999999999998E-2</v>
      </c>
      <c r="H46" s="28">
        <v>4.4999999999999998E-2</v>
      </c>
      <c r="I46" s="29" t="s">
        <v>100</v>
      </c>
      <c r="J46" s="29" t="s">
        <v>63</v>
      </c>
      <c r="K46" s="22">
        <f t="shared" si="3"/>
        <v>19204.639200000001</v>
      </c>
    </row>
    <row r="47" spans="1:11" x14ac:dyDescent="0.25">
      <c r="A47" s="23">
        <f t="shared" si="1"/>
        <v>34</v>
      </c>
      <c r="B47" s="26" t="s">
        <v>98</v>
      </c>
      <c r="E47" s="21">
        <f>SUM(E40:E46)</f>
        <v>4032955.1799999997</v>
      </c>
      <c r="F47" s="27"/>
      <c r="G47" s="27"/>
      <c r="H47" s="27"/>
      <c r="I47" s="23"/>
      <c r="K47" s="21">
        <f>SUM(K40:K46)</f>
        <v>201030.33514499999</v>
      </c>
    </row>
    <row r="48" spans="1:11" x14ac:dyDescent="0.25">
      <c r="A48" s="23">
        <f t="shared" si="1"/>
        <v>35</v>
      </c>
      <c r="E48" s="21"/>
      <c r="F48" s="27"/>
      <c r="G48" s="27"/>
      <c r="H48" s="27"/>
      <c r="I48" s="23"/>
      <c r="K48" s="21"/>
    </row>
    <row r="49" spans="1:11" x14ac:dyDescent="0.25">
      <c r="A49" s="23">
        <f t="shared" si="1"/>
        <v>36</v>
      </c>
      <c r="B49" s="25">
        <v>4001</v>
      </c>
      <c r="C49" s="33">
        <v>42255</v>
      </c>
      <c r="D49" s="33">
        <v>50464</v>
      </c>
      <c r="E49" s="22">
        <v>20660245.27</v>
      </c>
      <c r="F49" s="28">
        <v>4.1000000000000002E-2</v>
      </c>
      <c r="G49" s="28">
        <v>4.1000000000000002E-2</v>
      </c>
      <c r="H49" s="28">
        <v>4.1000000000000002E-2</v>
      </c>
      <c r="I49" s="29" t="s">
        <v>100</v>
      </c>
      <c r="J49" s="29" t="s">
        <v>64</v>
      </c>
      <c r="K49" s="22">
        <f t="shared" si="3"/>
        <v>847070.05607000005</v>
      </c>
    </row>
    <row r="50" spans="1:11" x14ac:dyDescent="0.25">
      <c r="A50" s="23">
        <f t="shared" si="1"/>
        <v>37</v>
      </c>
      <c r="B50" s="26" t="s">
        <v>99</v>
      </c>
      <c r="E50" s="30">
        <f>SUM(E49)</f>
        <v>20660245.27</v>
      </c>
      <c r="H50" s="27"/>
      <c r="K50" s="30">
        <f>SUM(K49)</f>
        <v>847070.05607000005</v>
      </c>
    </row>
    <row r="51" spans="1:11" x14ac:dyDescent="0.25">
      <c r="A51" s="23">
        <f t="shared" si="1"/>
        <v>38</v>
      </c>
    </row>
    <row r="52" spans="1:11" x14ac:dyDescent="0.25">
      <c r="A52" s="23">
        <f t="shared" si="1"/>
        <v>39</v>
      </c>
      <c r="B52" t="s">
        <v>101</v>
      </c>
      <c r="E52" s="30">
        <f>E23+E38+E47+E50</f>
        <v>140754334.97</v>
      </c>
      <c r="K52" s="30">
        <f>K23+K38+K47+K50</f>
        <v>3818810.3665419002</v>
      </c>
    </row>
    <row r="53" spans="1:11" x14ac:dyDescent="0.25">
      <c r="A53" s="23">
        <f t="shared" si="1"/>
        <v>40</v>
      </c>
    </row>
    <row r="54" spans="1:11" x14ac:dyDescent="0.25">
      <c r="A54" s="23">
        <f t="shared" si="1"/>
        <v>41</v>
      </c>
      <c r="B54" t="s">
        <v>102</v>
      </c>
      <c r="H54" s="31">
        <f>K52/E52</f>
        <v>2.7131032002359511E-2</v>
      </c>
    </row>
    <row r="55" spans="1:11" x14ac:dyDescent="0.25">
      <c r="A55" s="23">
        <f t="shared" si="1"/>
        <v>42</v>
      </c>
      <c r="B55" t="s">
        <v>103</v>
      </c>
    </row>
  </sheetData>
  <pageMargins left="0.7" right="0.7" top="0.75" bottom="0.75" header="0.3" footer="0.3"/>
  <pageSetup scale="7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8B72B8-BCC6-4649-9B9F-D103C750ED87}">
  <sheetPr>
    <pageSetUpPr fitToPage="1"/>
  </sheetPr>
  <dimension ref="A1:L57"/>
  <sheetViews>
    <sheetView workbookViewId="0">
      <pane xSplit="4" ySplit="13" topLeftCell="E51" activePane="bottomRight" state="frozen"/>
      <selection pane="topRight" activeCell="E1" sqref="E1"/>
      <selection pane="bottomLeft" activeCell="A13" sqref="A13"/>
      <selection pane="bottomRight" activeCell="A3" sqref="A3:E3"/>
    </sheetView>
  </sheetViews>
  <sheetFormatPr defaultRowHeight="15" x14ac:dyDescent="0.25"/>
  <cols>
    <col min="3" max="4" width="10.7109375" bestFit="1" customWidth="1"/>
    <col min="5" max="5" width="16.28515625" bestFit="1" customWidth="1"/>
    <col min="10" max="10" width="10.28515625" bestFit="1" customWidth="1"/>
    <col min="11" max="11" width="14.28515625" bestFit="1" customWidth="1"/>
    <col min="12" max="12" width="15.28515625" customWidth="1"/>
  </cols>
  <sheetData>
    <row r="1" spans="1:12" ht="18.75" x14ac:dyDescent="0.3">
      <c r="A1" s="35" t="s">
        <v>36</v>
      </c>
      <c r="B1" s="36"/>
      <c r="C1" s="36"/>
      <c r="D1" s="36"/>
      <c r="L1" s="13" t="s">
        <v>42</v>
      </c>
    </row>
    <row r="2" spans="1:12" ht="18.75" x14ac:dyDescent="0.3">
      <c r="A2" s="35" t="s">
        <v>106</v>
      </c>
      <c r="B2" s="36"/>
      <c r="C2" s="36"/>
      <c r="D2" s="36"/>
    </row>
    <row r="3" spans="1:12" ht="18.75" x14ac:dyDescent="0.3">
      <c r="A3" s="35" t="s">
        <v>107</v>
      </c>
      <c r="B3" s="36"/>
      <c r="C3" s="36"/>
      <c r="D3" s="36"/>
    </row>
    <row r="4" spans="1:12" ht="18.75" x14ac:dyDescent="0.3">
      <c r="A4" s="35" t="s">
        <v>38</v>
      </c>
      <c r="B4" s="36"/>
      <c r="C4" s="36"/>
      <c r="D4" s="36"/>
    </row>
    <row r="5" spans="1:12" ht="18.75" x14ac:dyDescent="0.3">
      <c r="A5" s="35" t="s">
        <v>105</v>
      </c>
      <c r="B5" s="36"/>
      <c r="C5" s="36"/>
      <c r="D5" s="36"/>
    </row>
    <row r="6" spans="1:12" ht="18.75" x14ac:dyDescent="0.3">
      <c r="A6" s="35" t="s">
        <v>41</v>
      </c>
      <c r="B6" s="36"/>
      <c r="C6" s="36"/>
      <c r="D6" s="36"/>
    </row>
    <row r="8" spans="1:12" x14ac:dyDescent="0.25">
      <c r="A8" s="1"/>
      <c r="B8" s="2"/>
      <c r="C8" s="3"/>
      <c r="D8" s="2"/>
      <c r="E8" s="3"/>
      <c r="F8" s="2"/>
      <c r="G8" s="3"/>
      <c r="H8" s="2"/>
      <c r="I8" s="3"/>
      <c r="J8" s="2"/>
      <c r="K8" s="2"/>
      <c r="L8" s="4" t="s">
        <v>0</v>
      </c>
    </row>
    <row r="9" spans="1:12" x14ac:dyDescent="0.25">
      <c r="A9" s="5"/>
      <c r="B9" s="6"/>
      <c r="C9" s="7"/>
      <c r="D9" s="6"/>
      <c r="E9" s="7"/>
      <c r="F9" s="6"/>
      <c r="G9" s="7"/>
      <c r="H9" s="6"/>
      <c r="I9" s="7" t="s">
        <v>1</v>
      </c>
      <c r="J9" s="6"/>
      <c r="K9" s="6" t="s">
        <v>2</v>
      </c>
      <c r="L9" s="8" t="s">
        <v>3</v>
      </c>
    </row>
    <row r="10" spans="1:12" x14ac:dyDescent="0.25">
      <c r="A10" s="5"/>
      <c r="B10" s="6" t="s">
        <v>4</v>
      </c>
      <c r="C10" s="7" t="s">
        <v>5</v>
      </c>
      <c r="D10" s="6" t="s">
        <v>5</v>
      </c>
      <c r="E10" s="7"/>
      <c r="F10" s="6"/>
      <c r="G10" s="7" t="s">
        <v>6</v>
      </c>
      <c r="H10" s="6" t="s">
        <v>6</v>
      </c>
      <c r="I10" s="7" t="s">
        <v>7</v>
      </c>
      <c r="J10" s="6"/>
      <c r="K10" s="6" t="s">
        <v>6</v>
      </c>
      <c r="L10" s="8" t="s">
        <v>8</v>
      </c>
    </row>
    <row r="11" spans="1:12" x14ac:dyDescent="0.25">
      <c r="A11" s="5"/>
      <c r="B11" s="6" t="s">
        <v>9</v>
      </c>
      <c r="C11" s="7" t="s">
        <v>10</v>
      </c>
      <c r="D11" s="6" t="s">
        <v>10</v>
      </c>
      <c r="E11" s="7" t="s">
        <v>11</v>
      </c>
      <c r="F11" s="6" t="s">
        <v>12</v>
      </c>
      <c r="G11" s="7" t="s">
        <v>13</v>
      </c>
      <c r="H11" s="6" t="s">
        <v>13</v>
      </c>
      <c r="I11" s="7" t="s">
        <v>14</v>
      </c>
      <c r="J11" s="6" t="s">
        <v>15</v>
      </c>
      <c r="K11" s="6" t="s">
        <v>16</v>
      </c>
      <c r="L11" s="8" t="s">
        <v>12</v>
      </c>
    </row>
    <row r="12" spans="1:12" x14ac:dyDescent="0.25">
      <c r="A12" s="5" t="s">
        <v>17</v>
      </c>
      <c r="B12" s="6" t="s">
        <v>18</v>
      </c>
      <c r="C12" s="7" t="s">
        <v>18</v>
      </c>
      <c r="D12" s="6" t="s">
        <v>19</v>
      </c>
      <c r="E12" s="7" t="s">
        <v>20</v>
      </c>
      <c r="F12" s="6" t="s">
        <v>21</v>
      </c>
      <c r="G12" s="7" t="s">
        <v>18</v>
      </c>
      <c r="H12" s="6" t="s">
        <v>19</v>
      </c>
      <c r="I12" s="7" t="s">
        <v>22</v>
      </c>
      <c r="J12" s="6" t="s">
        <v>23</v>
      </c>
      <c r="K12" s="6" t="s">
        <v>24</v>
      </c>
      <c r="L12" s="8" t="s">
        <v>6</v>
      </c>
    </row>
    <row r="13" spans="1:12" x14ac:dyDescent="0.25">
      <c r="A13" s="9"/>
      <c r="B13" s="10" t="s">
        <v>25</v>
      </c>
      <c r="C13" s="11" t="s">
        <v>26</v>
      </c>
      <c r="D13" s="10" t="s">
        <v>27</v>
      </c>
      <c r="E13" s="11" t="s">
        <v>28</v>
      </c>
      <c r="F13" s="10" t="s">
        <v>29</v>
      </c>
      <c r="G13" s="11" t="s">
        <v>30</v>
      </c>
      <c r="H13" s="10" t="s">
        <v>31</v>
      </c>
      <c r="I13" s="11" t="s">
        <v>32</v>
      </c>
      <c r="J13" s="10" t="s">
        <v>33</v>
      </c>
      <c r="K13" s="10" t="s">
        <v>34</v>
      </c>
      <c r="L13" s="12" t="s">
        <v>35</v>
      </c>
    </row>
    <row r="14" spans="1:12" x14ac:dyDescent="0.25">
      <c r="A14" s="23">
        <v>1</v>
      </c>
      <c r="B14" t="s">
        <v>65</v>
      </c>
      <c r="C14" s="32">
        <v>34939</v>
      </c>
      <c r="D14" s="33">
        <v>47466</v>
      </c>
      <c r="E14" s="21">
        <v>515118.81</v>
      </c>
      <c r="F14" s="27">
        <v>2.75E-2</v>
      </c>
      <c r="G14" s="27">
        <v>2.75E-2</v>
      </c>
      <c r="H14" s="27">
        <v>2.75E-2</v>
      </c>
      <c r="I14" s="23" t="s">
        <v>100</v>
      </c>
      <c r="J14" s="23" t="s">
        <v>74</v>
      </c>
      <c r="K14" s="21">
        <f>E14*H14</f>
        <v>14165.767275</v>
      </c>
    </row>
    <row r="15" spans="1:12" x14ac:dyDescent="0.25">
      <c r="A15" s="23">
        <f>A14+1</f>
        <v>2</v>
      </c>
      <c r="B15" t="s">
        <v>66</v>
      </c>
      <c r="C15" s="32">
        <v>35192</v>
      </c>
      <c r="D15" s="33">
        <v>47466</v>
      </c>
      <c r="E15" s="21">
        <v>142.69999999999999</v>
      </c>
      <c r="F15" s="27">
        <v>1.125E-2</v>
      </c>
      <c r="G15" s="27">
        <v>1.125E-2</v>
      </c>
      <c r="H15" s="27">
        <v>1.125E-2</v>
      </c>
      <c r="I15" s="23" t="s">
        <v>100</v>
      </c>
      <c r="J15" s="23" t="s">
        <v>74</v>
      </c>
      <c r="K15" s="21">
        <f t="shared" ref="K15:K22" si="0">E15*H15</f>
        <v>1.6053749999999998</v>
      </c>
    </row>
    <row r="16" spans="1:12" x14ac:dyDescent="0.25">
      <c r="A16" s="23">
        <f t="shared" ref="A16:A57" si="1">A15+1</f>
        <v>3</v>
      </c>
      <c r="B16" t="s">
        <v>67</v>
      </c>
      <c r="C16" s="32">
        <v>35192</v>
      </c>
      <c r="D16" s="33">
        <v>47466</v>
      </c>
      <c r="E16" s="21">
        <v>487545.85</v>
      </c>
      <c r="F16" s="27">
        <v>1.125E-2</v>
      </c>
      <c r="G16" s="27">
        <v>1.125E-2</v>
      </c>
      <c r="H16" s="27">
        <v>1.125E-2</v>
      </c>
      <c r="I16" s="23" t="s">
        <v>100</v>
      </c>
      <c r="J16" s="23" t="s">
        <v>74</v>
      </c>
      <c r="K16" s="21">
        <f t="shared" si="0"/>
        <v>5484.8908124999998</v>
      </c>
    </row>
    <row r="17" spans="1:12" x14ac:dyDescent="0.25">
      <c r="A17" s="23">
        <f t="shared" si="1"/>
        <v>4</v>
      </c>
      <c r="B17" t="s">
        <v>68</v>
      </c>
      <c r="C17" s="32">
        <v>35779</v>
      </c>
      <c r="D17" s="33">
        <v>48396</v>
      </c>
      <c r="E17" s="21">
        <v>786640.79</v>
      </c>
      <c r="F17" s="27">
        <v>7.4999999999999997E-3</v>
      </c>
      <c r="G17" s="27">
        <v>7.4999999999999997E-3</v>
      </c>
      <c r="H17" s="27">
        <v>7.4999999999999997E-3</v>
      </c>
      <c r="I17" s="23" t="s">
        <v>100</v>
      </c>
      <c r="J17" s="23" t="s">
        <v>74</v>
      </c>
      <c r="K17" s="21">
        <f t="shared" si="0"/>
        <v>5899.8059249999997</v>
      </c>
    </row>
    <row r="18" spans="1:12" x14ac:dyDescent="0.25">
      <c r="A18" s="23">
        <f t="shared" si="1"/>
        <v>5</v>
      </c>
      <c r="B18" t="s">
        <v>69</v>
      </c>
      <c r="C18" s="32">
        <v>36956</v>
      </c>
      <c r="D18" s="33">
        <v>49706</v>
      </c>
      <c r="E18" s="21">
        <v>8509834.2100000009</v>
      </c>
      <c r="F18" s="27">
        <v>1.125E-2</v>
      </c>
      <c r="G18" s="27">
        <v>1.125E-2</v>
      </c>
      <c r="H18" s="27">
        <v>1.125E-2</v>
      </c>
      <c r="I18" s="23" t="s">
        <v>100</v>
      </c>
      <c r="J18" s="23" t="s">
        <v>74</v>
      </c>
      <c r="K18" s="21">
        <f t="shared" si="0"/>
        <v>95735.63486250001</v>
      </c>
    </row>
    <row r="19" spans="1:12" x14ac:dyDescent="0.25">
      <c r="A19" s="23">
        <f t="shared" si="1"/>
        <v>6</v>
      </c>
      <c r="B19" t="s">
        <v>70</v>
      </c>
      <c r="C19" s="32">
        <v>36998</v>
      </c>
      <c r="D19" s="33">
        <v>49706</v>
      </c>
      <c r="E19" s="21">
        <v>5849699.2199999997</v>
      </c>
      <c r="F19" s="27">
        <v>0.02</v>
      </c>
      <c r="G19" s="27">
        <v>0.02</v>
      </c>
      <c r="H19" s="27">
        <v>0.02</v>
      </c>
      <c r="I19" s="23" t="s">
        <v>100</v>
      </c>
      <c r="J19" s="23" t="s">
        <v>74</v>
      </c>
      <c r="K19" s="21">
        <f t="shared" si="0"/>
        <v>116993.9844</v>
      </c>
    </row>
    <row r="20" spans="1:12" x14ac:dyDescent="0.25">
      <c r="A20" s="23">
        <f t="shared" si="1"/>
        <v>7</v>
      </c>
      <c r="B20" t="s">
        <v>71</v>
      </c>
      <c r="C20" s="32">
        <v>37271</v>
      </c>
      <c r="D20" s="33">
        <v>49706</v>
      </c>
      <c r="E20" s="21">
        <v>3128591.91</v>
      </c>
      <c r="F20" s="27">
        <v>0.02</v>
      </c>
      <c r="G20" s="27">
        <v>0.02</v>
      </c>
      <c r="H20" s="27">
        <v>0.02</v>
      </c>
      <c r="I20" s="23" t="s">
        <v>100</v>
      </c>
      <c r="J20" s="23" t="s">
        <v>74</v>
      </c>
      <c r="K20" s="21">
        <f t="shared" si="0"/>
        <v>62571.838200000006</v>
      </c>
    </row>
    <row r="21" spans="1:12" x14ac:dyDescent="0.25">
      <c r="A21" s="23">
        <f t="shared" si="1"/>
        <v>8</v>
      </c>
      <c r="B21" t="s">
        <v>72</v>
      </c>
      <c r="C21" s="32">
        <v>37455</v>
      </c>
      <c r="D21" s="33">
        <v>49706</v>
      </c>
      <c r="E21" s="21">
        <v>4007500.74</v>
      </c>
      <c r="F21" s="27">
        <v>1.6250000000000001E-2</v>
      </c>
      <c r="G21" s="27">
        <v>1.6250000000000001E-2</v>
      </c>
      <c r="H21" s="27">
        <v>1.6250000000000001E-2</v>
      </c>
      <c r="I21" s="23" t="s">
        <v>100</v>
      </c>
      <c r="J21" s="23" t="s">
        <v>74</v>
      </c>
      <c r="K21" s="21">
        <f t="shared" si="0"/>
        <v>65121.887025000004</v>
      </c>
    </row>
    <row r="22" spans="1:12" x14ac:dyDescent="0.25">
      <c r="A22" s="23">
        <f t="shared" si="1"/>
        <v>9</v>
      </c>
      <c r="B22" t="s">
        <v>73</v>
      </c>
      <c r="C22" s="32">
        <v>37693</v>
      </c>
      <c r="D22" s="33">
        <v>49706</v>
      </c>
      <c r="E22" s="22">
        <v>4589548.1100000003</v>
      </c>
      <c r="F22" s="28">
        <v>2.5000000000000001E-3</v>
      </c>
      <c r="G22" s="28">
        <v>2.5000000000000001E-3</v>
      </c>
      <c r="H22" s="28">
        <v>2.5000000000000001E-3</v>
      </c>
      <c r="I22" s="29" t="s">
        <v>100</v>
      </c>
      <c r="J22" s="29" t="s">
        <v>74</v>
      </c>
      <c r="K22" s="22">
        <f t="shared" si="0"/>
        <v>11473.870275000001</v>
      </c>
      <c r="L22" s="17"/>
    </row>
    <row r="23" spans="1:12" x14ac:dyDescent="0.25">
      <c r="A23" s="23">
        <f t="shared" si="1"/>
        <v>10</v>
      </c>
      <c r="B23" s="20" t="s">
        <v>75</v>
      </c>
      <c r="E23" s="21">
        <f>SUM(E14:E22)</f>
        <v>27874622.340000004</v>
      </c>
      <c r="F23" s="27"/>
      <c r="G23" s="27"/>
      <c r="H23" s="27"/>
      <c r="K23" s="21">
        <f>SUM(K14:K22)</f>
        <v>377449.28415000002</v>
      </c>
      <c r="L23" s="21">
        <f>349674.9+40678.04</f>
        <v>390352.94</v>
      </c>
    </row>
    <row r="24" spans="1:12" x14ac:dyDescent="0.25">
      <c r="A24" s="23">
        <f t="shared" si="1"/>
        <v>11</v>
      </c>
      <c r="E24" s="21"/>
      <c r="F24" s="27"/>
      <c r="G24" s="27"/>
      <c r="H24" s="27"/>
      <c r="K24" s="21"/>
    </row>
    <row r="25" spans="1:12" x14ac:dyDescent="0.25">
      <c r="A25" s="23">
        <f t="shared" si="1"/>
        <v>12</v>
      </c>
      <c r="B25" s="24" t="s">
        <v>76</v>
      </c>
      <c r="C25" s="32">
        <v>41068</v>
      </c>
      <c r="D25" s="33">
        <v>52231</v>
      </c>
      <c r="E25" s="21">
        <v>5565006.5300000003</v>
      </c>
      <c r="F25" s="27">
        <v>2.4220000000000002E-2</v>
      </c>
      <c r="G25" s="27">
        <v>2.4220000000000002E-2</v>
      </c>
      <c r="H25" s="27">
        <v>2.4220000000000002E-2</v>
      </c>
      <c r="I25" s="23" t="s">
        <v>100</v>
      </c>
      <c r="J25" s="23" t="s">
        <v>89</v>
      </c>
      <c r="K25" s="21">
        <f t="shared" ref="K25:K37" si="2">E25*H25</f>
        <v>134784.45815660001</v>
      </c>
    </row>
    <row r="26" spans="1:12" x14ac:dyDescent="0.25">
      <c r="A26" s="23">
        <f t="shared" si="1"/>
        <v>13</v>
      </c>
      <c r="B26" s="24" t="s">
        <v>77</v>
      </c>
      <c r="C26" s="32">
        <v>41172</v>
      </c>
      <c r="D26" s="33">
        <v>52231</v>
      </c>
      <c r="E26" s="21">
        <v>4127855.92</v>
      </c>
      <c r="F26" s="27">
        <v>2.6069999999999999E-2</v>
      </c>
      <c r="G26" s="27">
        <v>2.6069999999999999E-2</v>
      </c>
      <c r="H26" s="27">
        <v>2.6069999999999999E-2</v>
      </c>
      <c r="I26" s="23" t="s">
        <v>100</v>
      </c>
      <c r="J26" s="23" t="s">
        <v>89</v>
      </c>
      <c r="K26" s="21">
        <f t="shared" si="2"/>
        <v>107613.20383439999</v>
      </c>
    </row>
    <row r="27" spans="1:12" x14ac:dyDescent="0.25">
      <c r="A27" s="23">
        <f t="shared" si="1"/>
        <v>14</v>
      </c>
      <c r="B27" s="24" t="s">
        <v>78</v>
      </c>
      <c r="C27" s="32">
        <v>41213</v>
      </c>
      <c r="D27" s="33">
        <v>52231</v>
      </c>
      <c r="E27" s="21">
        <v>338461.16</v>
      </c>
      <c r="F27" s="27">
        <v>2.5650000000000003E-2</v>
      </c>
      <c r="G27" s="27">
        <v>2.5650000000000003E-2</v>
      </c>
      <c r="H27" s="27">
        <v>2.5650000000000003E-2</v>
      </c>
      <c r="I27" s="23" t="s">
        <v>100</v>
      </c>
      <c r="J27" s="23" t="s">
        <v>89</v>
      </c>
      <c r="K27" s="21">
        <f t="shared" si="2"/>
        <v>8681.5287540000008</v>
      </c>
    </row>
    <row r="28" spans="1:12" x14ac:dyDescent="0.25">
      <c r="A28" s="23">
        <f t="shared" si="1"/>
        <v>15</v>
      </c>
      <c r="B28" s="24" t="s">
        <v>79</v>
      </c>
      <c r="C28" s="32">
        <v>41319</v>
      </c>
      <c r="D28" s="33">
        <v>53327</v>
      </c>
      <c r="E28" s="21">
        <v>5643825.5899999999</v>
      </c>
      <c r="F28" s="27">
        <v>2.3790000000000002E-2</v>
      </c>
      <c r="G28" s="27">
        <v>2.3790000000000002E-2</v>
      </c>
      <c r="H28" s="27">
        <v>2.3790000000000002E-2</v>
      </c>
      <c r="I28" s="23" t="s">
        <v>100</v>
      </c>
      <c r="J28" s="23" t="s">
        <v>89</v>
      </c>
      <c r="K28" s="21">
        <f t="shared" si="2"/>
        <v>134266.61078610001</v>
      </c>
    </row>
    <row r="29" spans="1:12" x14ac:dyDescent="0.25">
      <c r="A29" s="23">
        <f t="shared" si="1"/>
        <v>16</v>
      </c>
      <c r="B29" s="24" t="s">
        <v>80</v>
      </c>
      <c r="C29" s="32">
        <v>41341</v>
      </c>
      <c r="D29" s="33">
        <v>53327</v>
      </c>
      <c r="E29" s="21">
        <v>10012039.18</v>
      </c>
      <c r="F29" s="27">
        <v>2.911E-2</v>
      </c>
      <c r="G29" s="27">
        <v>2.911E-2</v>
      </c>
      <c r="H29" s="27">
        <v>2.911E-2</v>
      </c>
      <c r="I29" s="23" t="s">
        <v>100</v>
      </c>
      <c r="J29" s="23" t="s">
        <v>89</v>
      </c>
      <c r="K29" s="21">
        <f t="shared" si="2"/>
        <v>291450.46052979998</v>
      </c>
    </row>
    <row r="30" spans="1:12" x14ac:dyDescent="0.25">
      <c r="A30" s="23">
        <f t="shared" si="1"/>
        <v>17</v>
      </c>
      <c r="B30" s="24" t="s">
        <v>81</v>
      </c>
      <c r="C30" s="32">
        <v>41890</v>
      </c>
      <c r="D30" s="33">
        <v>54057</v>
      </c>
      <c r="E30" s="21">
        <v>6804726.79</v>
      </c>
      <c r="F30" s="27">
        <v>3.1030000000000002E-2</v>
      </c>
      <c r="G30" s="27">
        <v>3.1030000000000002E-2</v>
      </c>
      <c r="H30" s="27">
        <v>3.1030000000000002E-2</v>
      </c>
      <c r="I30" s="23" t="s">
        <v>100</v>
      </c>
      <c r="J30" s="23" t="s">
        <v>89</v>
      </c>
      <c r="K30" s="21">
        <f t="shared" si="2"/>
        <v>211150.67229370002</v>
      </c>
    </row>
    <row r="31" spans="1:12" x14ac:dyDescent="0.25">
      <c r="A31" s="23">
        <f t="shared" si="1"/>
        <v>18</v>
      </c>
      <c r="B31" s="24" t="s">
        <v>82</v>
      </c>
      <c r="C31" s="32">
        <v>42174</v>
      </c>
      <c r="D31" s="33">
        <v>54057</v>
      </c>
      <c r="E31" s="21">
        <v>9329203.5999999996</v>
      </c>
      <c r="F31" s="27">
        <v>2.9920000000000002E-2</v>
      </c>
      <c r="G31" s="27">
        <v>2.9920000000000002E-2</v>
      </c>
      <c r="H31" s="27">
        <v>2.9920000000000002E-2</v>
      </c>
      <c r="I31" s="23" t="s">
        <v>100</v>
      </c>
      <c r="J31" s="23" t="s">
        <v>89</v>
      </c>
      <c r="K31" s="21">
        <f t="shared" si="2"/>
        <v>279129.77171200002</v>
      </c>
    </row>
    <row r="32" spans="1:12" x14ac:dyDescent="0.25">
      <c r="A32" s="23">
        <f t="shared" si="1"/>
        <v>19</v>
      </c>
      <c r="B32" s="24" t="s">
        <v>83</v>
      </c>
      <c r="C32" s="32">
        <v>42544</v>
      </c>
      <c r="D32" s="33">
        <v>54057</v>
      </c>
      <c r="E32" s="21">
        <v>7607340.4100000001</v>
      </c>
      <c r="F32" s="27">
        <v>2.2620000000000001E-2</v>
      </c>
      <c r="G32" s="27">
        <v>2.2620000000000001E-2</v>
      </c>
      <c r="H32" s="27">
        <v>2.2620000000000001E-2</v>
      </c>
      <c r="I32" s="23" t="s">
        <v>100</v>
      </c>
      <c r="J32" s="23" t="s">
        <v>89</v>
      </c>
      <c r="K32" s="21">
        <f t="shared" si="2"/>
        <v>172078.04007420002</v>
      </c>
    </row>
    <row r="33" spans="1:12" x14ac:dyDescent="0.25">
      <c r="A33" s="23">
        <f t="shared" si="1"/>
        <v>20</v>
      </c>
      <c r="B33" s="24" t="s">
        <v>84</v>
      </c>
      <c r="C33" s="32">
        <v>43007</v>
      </c>
      <c r="D33" s="33">
        <v>55518</v>
      </c>
      <c r="E33" s="21">
        <v>7399513.0599999996</v>
      </c>
      <c r="F33" s="27">
        <v>2.81E-2</v>
      </c>
      <c r="G33" s="27">
        <v>2.81E-2</v>
      </c>
      <c r="H33" s="27">
        <v>2.81E-2</v>
      </c>
      <c r="I33" s="23" t="s">
        <v>100</v>
      </c>
      <c r="J33" s="23" t="s">
        <v>89</v>
      </c>
      <c r="K33" s="21">
        <f t="shared" si="2"/>
        <v>207926.31698599999</v>
      </c>
    </row>
    <row r="34" spans="1:12" x14ac:dyDescent="0.25">
      <c r="A34" s="23">
        <f t="shared" si="1"/>
        <v>21</v>
      </c>
      <c r="B34" s="24" t="s">
        <v>85</v>
      </c>
      <c r="C34" s="32">
        <v>43252</v>
      </c>
      <c r="D34" s="33">
        <v>55518</v>
      </c>
      <c r="E34" s="21">
        <v>7423688.3300000001</v>
      </c>
      <c r="F34" s="27">
        <v>3.0520000000000002E-2</v>
      </c>
      <c r="G34" s="27">
        <v>3.0520000000000002E-2</v>
      </c>
      <c r="H34" s="27">
        <v>3.0520000000000002E-2</v>
      </c>
      <c r="I34" s="23" t="s">
        <v>100</v>
      </c>
      <c r="J34" s="23" t="s">
        <v>89</v>
      </c>
      <c r="K34" s="21">
        <f t="shared" si="2"/>
        <v>226570.96783160002</v>
      </c>
    </row>
    <row r="35" spans="1:12" x14ac:dyDescent="0.25">
      <c r="A35" s="23">
        <f t="shared" si="1"/>
        <v>22</v>
      </c>
      <c r="B35" s="24" t="s">
        <v>86</v>
      </c>
      <c r="C35" s="32">
        <v>43629</v>
      </c>
      <c r="D35" s="33">
        <v>55518</v>
      </c>
      <c r="E35" s="21">
        <v>7420830.2400000002</v>
      </c>
      <c r="F35" s="27">
        <v>2.5690000000000001E-2</v>
      </c>
      <c r="G35" s="27">
        <v>2.5690000000000001E-2</v>
      </c>
      <c r="H35" s="27">
        <v>2.5690000000000001E-2</v>
      </c>
      <c r="I35" s="23" t="s">
        <v>100</v>
      </c>
      <c r="J35" s="23" t="s">
        <v>89</v>
      </c>
      <c r="K35" s="21">
        <f t="shared" si="2"/>
        <v>190641.12886560001</v>
      </c>
    </row>
    <row r="36" spans="1:12" x14ac:dyDescent="0.25">
      <c r="A36" s="23">
        <f t="shared" si="1"/>
        <v>23</v>
      </c>
      <c r="B36" s="24" t="s">
        <v>87</v>
      </c>
      <c r="C36" s="32">
        <v>43907</v>
      </c>
      <c r="D36" s="33">
        <v>55518</v>
      </c>
      <c r="E36" s="21">
        <v>7418497.0199999996</v>
      </c>
      <c r="F36" s="27">
        <v>1.252E-2</v>
      </c>
      <c r="G36" s="27">
        <v>1.252E-2</v>
      </c>
      <c r="H36" s="27">
        <v>1.252E-2</v>
      </c>
      <c r="I36" s="23" t="s">
        <v>100</v>
      </c>
      <c r="J36" s="23" t="s">
        <v>89</v>
      </c>
      <c r="K36" s="21">
        <f t="shared" si="2"/>
        <v>92879.582690399999</v>
      </c>
    </row>
    <row r="37" spans="1:12" x14ac:dyDescent="0.25">
      <c r="A37" s="23">
        <f t="shared" si="1"/>
        <v>24</v>
      </c>
      <c r="B37" s="24" t="s">
        <v>88</v>
      </c>
      <c r="C37" s="32">
        <v>44907</v>
      </c>
      <c r="D37" s="33">
        <v>56614</v>
      </c>
      <c r="E37" s="22">
        <v>8750000</v>
      </c>
      <c r="F37" s="28">
        <v>3.7880000000000004E-2</v>
      </c>
      <c r="G37" s="28">
        <v>3.7880000000000004E-2</v>
      </c>
      <c r="H37" s="28">
        <v>3.7880000000000004E-2</v>
      </c>
      <c r="I37" s="29" t="s">
        <v>100</v>
      </c>
      <c r="J37" s="29" t="s">
        <v>89</v>
      </c>
      <c r="K37" s="22">
        <f t="shared" si="2"/>
        <v>331450.00000000006</v>
      </c>
      <c r="L37" s="17"/>
    </row>
    <row r="38" spans="1:12" x14ac:dyDescent="0.25">
      <c r="A38" s="23">
        <f t="shared" si="1"/>
        <v>25</v>
      </c>
      <c r="B38" s="26" t="s">
        <v>90</v>
      </c>
      <c r="E38" s="21">
        <f>SUM(E25:E37)</f>
        <v>87840987.829999983</v>
      </c>
      <c r="F38" s="27"/>
      <c r="G38" s="27"/>
      <c r="H38" s="27"/>
      <c r="I38" s="23"/>
      <c r="K38" s="21">
        <f>SUM(K25:K37)</f>
        <v>2388622.7425144003</v>
      </c>
      <c r="L38" s="21">
        <v>2136771.2999999998</v>
      </c>
    </row>
    <row r="39" spans="1:12" x14ac:dyDescent="0.25">
      <c r="A39" s="23">
        <f t="shared" si="1"/>
        <v>26</v>
      </c>
      <c r="E39" s="21"/>
      <c r="F39" s="27"/>
      <c r="G39" s="27"/>
      <c r="H39" s="27"/>
      <c r="I39" s="23"/>
      <c r="K39" s="21"/>
    </row>
    <row r="40" spans="1:12" x14ac:dyDescent="0.25">
      <c r="A40" s="23">
        <f t="shared" si="1"/>
        <v>27</v>
      </c>
      <c r="B40" s="24" t="s">
        <v>91</v>
      </c>
      <c r="C40" s="33">
        <v>35612</v>
      </c>
      <c r="D40" s="33">
        <v>48395</v>
      </c>
      <c r="E40" s="21">
        <f>981883.61+5854.66</f>
        <v>987738.27</v>
      </c>
      <c r="F40" s="27">
        <v>6.3500000000000001E-2</v>
      </c>
      <c r="G40" s="27">
        <v>6.3500000000000001E-2</v>
      </c>
      <c r="H40" s="27">
        <v>6.3500000000000001E-2</v>
      </c>
      <c r="I40" s="23" t="s">
        <v>100</v>
      </c>
      <c r="J40" s="23" t="s">
        <v>63</v>
      </c>
      <c r="K40" s="21">
        <f t="shared" ref="K40:K49" si="3">E40*H40</f>
        <v>62721.380145000003</v>
      </c>
    </row>
    <row r="41" spans="1:12" x14ac:dyDescent="0.25">
      <c r="A41" s="23">
        <f t="shared" si="1"/>
        <v>28</v>
      </c>
      <c r="B41" s="24" t="s">
        <v>92</v>
      </c>
      <c r="C41" s="33">
        <v>34247</v>
      </c>
      <c r="D41" s="33">
        <v>46783</v>
      </c>
      <c r="E41" s="21">
        <v>488642.77</v>
      </c>
      <c r="F41" s="27">
        <v>2.9700000000000001E-2</v>
      </c>
      <c r="G41" s="27">
        <v>2.9700000000000001E-2</v>
      </c>
      <c r="H41" s="27">
        <v>2.9700000000000001E-2</v>
      </c>
      <c r="I41" s="23" t="s">
        <v>100</v>
      </c>
      <c r="J41" s="23" t="s">
        <v>63</v>
      </c>
      <c r="K41" s="21">
        <f t="shared" si="3"/>
        <v>14512.690269000001</v>
      </c>
    </row>
    <row r="42" spans="1:12" x14ac:dyDescent="0.25">
      <c r="A42" s="23">
        <f t="shared" si="1"/>
        <v>29</v>
      </c>
      <c r="B42" s="24" t="s">
        <v>93</v>
      </c>
      <c r="C42" s="33">
        <v>34339</v>
      </c>
      <c r="D42" s="33">
        <v>47483</v>
      </c>
      <c r="E42" s="21">
        <v>602952.72</v>
      </c>
      <c r="F42" s="27">
        <v>2.4400000000000002E-2</v>
      </c>
      <c r="G42" s="27">
        <v>2.4400000000000002E-2</v>
      </c>
      <c r="H42" s="27">
        <v>2.4400000000000002E-2</v>
      </c>
      <c r="I42" s="23" t="s">
        <v>100</v>
      </c>
      <c r="J42" s="23" t="s">
        <v>63</v>
      </c>
      <c r="K42" s="21">
        <f t="shared" si="3"/>
        <v>14712.046367999999</v>
      </c>
    </row>
    <row r="43" spans="1:12" x14ac:dyDescent="0.25">
      <c r="A43" s="23">
        <f t="shared" si="1"/>
        <v>30</v>
      </c>
      <c r="B43" s="24" t="s">
        <v>94</v>
      </c>
      <c r="C43" s="33">
        <v>33770</v>
      </c>
      <c r="D43" s="33">
        <v>45838</v>
      </c>
      <c r="E43" s="21">
        <v>328023</v>
      </c>
      <c r="F43" s="27">
        <v>5.3600000000000002E-2</v>
      </c>
      <c r="G43" s="27">
        <v>5.3600000000000002E-2</v>
      </c>
      <c r="H43" s="27">
        <v>5.3600000000000002E-2</v>
      </c>
      <c r="I43" s="23" t="s">
        <v>100</v>
      </c>
      <c r="J43" s="23" t="s">
        <v>63</v>
      </c>
      <c r="K43" s="21">
        <f t="shared" si="3"/>
        <v>17582.032800000001</v>
      </c>
    </row>
    <row r="44" spans="1:12" x14ac:dyDescent="0.25">
      <c r="A44" s="23">
        <f t="shared" si="1"/>
        <v>31</v>
      </c>
      <c r="B44" s="24" t="s">
        <v>95</v>
      </c>
      <c r="C44" s="33">
        <v>37166</v>
      </c>
      <c r="D44" s="33">
        <v>46356</v>
      </c>
      <c r="E44" s="21">
        <v>983022.9</v>
      </c>
      <c r="F44" s="27">
        <v>6.3E-2</v>
      </c>
      <c r="G44" s="27">
        <v>6.3E-2</v>
      </c>
      <c r="H44" s="27">
        <v>6.3E-2</v>
      </c>
      <c r="I44" s="23" t="s">
        <v>100</v>
      </c>
      <c r="J44" s="23" t="s">
        <v>63</v>
      </c>
      <c r="K44" s="21">
        <f t="shared" si="3"/>
        <v>61930.4427</v>
      </c>
    </row>
    <row r="45" spans="1:12" x14ac:dyDescent="0.25">
      <c r="A45" s="23">
        <f t="shared" si="1"/>
        <v>32</v>
      </c>
      <c r="B45" s="24" t="s">
        <v>96</v>
      </c>
      <c r="C45" s="33">
        <v>38217</v>
      </c>
      <c r="D45" s="33">
        <v>45747</v>
      </c>
      <c r="E45" s="21">
        <v>118366.02</v>
      </c>
      <c r="F45" s="27">
        <v>4.4999999999999998E-2</v>
      </c>
      <c r="G45" s="27">
        <v>4.4999999999999998E-2</v>
      </c>
      <c r="H45" s="27">
        <v>4.4999999999999998E-2</v>
      </c>
      <c r="I45" s="23" t="s">
        <v>100</v>
      </c>
      <c r="J45" s="23" t="s">
        <v>63</v>
      </c>
      <c r="K45" s="21">
        <f t="shared" si="3"/>
        <v>5326.4709000000003</v>
      </c>
    </row>
    <row r="46" spans="1:12" x14ac:dyDescent="0.25">
      <c r="A46" s="23">
        <f t="shared" si="1"/>
        <v>33</v>
      </c>
      <c r="B46" s="24" t="s">
        <v>97</v>
      </c>
      <c r="C46" s="33">
        <v>38217</v>
      </c>
      <c r="D46" s="33">
        <v>47208</v>
      </c>
      <c r="E46" s="22">
        <v>426769.76</v>
      </c>
      <c r="F46" s="28">
        <v>4.4999999999999998E-2</v>
      </c>
      <c r="G46" s="28">
        <v>4.4999999999999998E-2</v>
      </c>
      <c r="H46" s="28">
        <v>4.4999999999999998E-2</v>
      </c>
      <c r="I46" s="29" t="s">
        <v>100</v>
      </c>
      <c r="J46" s="29" t="s">
        <v>63</v>
      </c>
      <c r="K46" s="22">
        <f t="shared" si="3"/>
        <v>19204.639200000001</v>
      </c>
      <c r="L46" s="17"/>
    </row>
    <row r="47" spans="1:12" x14ac:dyDescent="0.25">
      <c r="A47" s="23">
        <f t="shared" si="1"/>
        <v>34</v>
      </c>
      <c r="B47" s="26" t="s">
        <v>98</v>
      </c>
      <c r="E47" s="21">
        <f>SUM(E40:E46)</f>
        <v>3935515.4399999995</v>
      </c>
      <c r="F47" s="27"/>
      <c r="G47" s="27"/>
      <c r="H47" s="27"/>
      <c r="I47" s="23"/>
      <c r="K47" s="21">
        <f>SUM(K40:K46)</f>
        <v>195989.70238200002</v>
      </c>
      <c r="L47" s="21">
        <v>157633.72</v>
      </c>
    </row>
    <row r="48" spans="1:12" x14ac:dyDescent="0.25">
      <c r="A48" s="23">
        <f t="shared" si="1"/>
        <v>35</v>
      </c>
      <c r="E48" s="21"/>
      <c r="F48" s="27"/>
      <c r="G48" s="27"/>
      <c r="H48" s="27"/>
      <c r="I48" s="23"/>
      <c r="K48" s="21"/>
    </row>
    <row r="49" spans="1:12" x14ac:dyDescent="0.25">
      <c r="A49" s="23">
        <f t="shared" si="1"/>
        <v>36</v>
      </c>
      <c r="B49" s="25">
        <v>4001</v>
      </c>
      <c r="C49" s="33">
        <v>42255</v>
      </c>
      <c r="D49" s="33">
        <v>50464</v>
      </c>
      <c r="E49" s="22">
        <f>20660245.27-280184.15</f>
        <v>20380061.120000001</v>
      </c>
      <c r="F49" s="28">
        <v>4.1000000000000002E-2</v>
      </c>
      <c r="G49" s="28">
        <v>4.1000000000000002E-2</v>
      </c>
      <c r="H49" s="28">
        <v>4.1000000000000002E-2</v>
      </c>
      <c r="I49" s="29" t="s">
        <v>100</v>
      </c>
      <c r="J49" s="29" t="s">
        <v>64</v>
      </c>
      <c r="K49" s="22">
        <f t="shared" si="3"/>
        <v>835582.50592000003</v>
      </c>
      <c r="L49" s="17"/>
    </row>
    <row r="50" spans="1:12" x14ac:dyDescent="0.25">
      <c r="A50" s="23">
        <f t="shared" si="1"/>
        <v>37</v>
      </c>
      <c r="B50" s="26" t="s">
        <v>99</v>
      </c>
      <c r="E50" s="30">
        <f>SUM(E49)</f>
        <v>20380061.120000001</v>
      </c>
      <c r="H50" s="27"/>
      <c r="K50" s="30">
        <f>SUM(K49)</f>
        <v>835582.50592000003</v>
      </c>
      <c r="L50" s="30">
        <v>864032.38</v>
      </c>
    </row>
    <row r="51" spans="1:12" x14ac:dyDescent="0.25">
      <c r="A51" s="23">
        <f t="shared" si="1"/>
        <v>38</v>
      </c>
    </row>
    <row r="52" spans="1:12" x14ac:dyDescent="0.25">
      <c r="A52" s="23">
        <f t="shared" si="1"/>
        <v>39</v>
      </c>
      <c r="B52" t="s">
        <v>101</v>
      </c>
      <c r="E52" s="30">
        <f>E23+E38+E47+E50</f>
        <v>140031186.72999999</v>
      </c>
      <c r="K52" s="30">
        <f>K23+K38+K47+K50</f>
        <v>3797644.2349664005</v>
      </c>
      <c r="L52" s="30">
        <f>L23+L38+L47+L50</f>
        <v>3548790.34</v>
      </c>
    </row>
    <row r="53" spans="1:12" x14ac:dyDescent="0.25">
      <c r="A53" s="23">
        <f t="shared" si="1"/>
        <v>40</v>
      </c>
    </row>
    <row r="54" spans="1:12" x14ac:dyDescent="0.25">
      <c r="A54" s="23">
        <f t="shared" si="1"/>
        <v>41</v>
      </c>
      <c r="B54" t="s">
        <v>102</v>
      </c>
      <c r="H54" s="31">
        <f>K52/E52</f>
        <v>2.7119988937098688E-2</v>
      </c>
    </row>
    <row r="55" spans="1:12" x14ac:dyDescent="0.25">
      <c r="A55" s="23">
        <f t="shared" si="1"/>
        <v>42</v>
      </c>
      <c r="B55" t="s">
        <v>103</v>
      </c>
    </row>
    <row r="56" spans="1:12" x14ac:dyDescent="0.25">
      <c r="A56" s="23">
        <f t="shared" si="1"/>
        <v>43</v>
      </c>
    </row>
    <row r="57" spans="1:12" x14ac:dyDescent="0.25">
      <c r="A57" s="23">
        <f t="shared" si="1"/>
        <v>44</v>
      </c>
      <c r="B57" t="s">
        <v>104</v>
      </c>
      <c r="H57" s="31">
        <f>L52/E52</f>
        <v>2.5342856994010711E-2</v>
      </c>
    </row>
  </sheetData>
  <pageMargins left="0.7" right="0.7" top="0.75" bottom="0.75" header="0.3" footer="0.3"/>
  <pageSetup scale="6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C3FDAA-DEDB-4C0D-AAB9-50D91F62BA6F}">
  <sheetPr>
    <pageSetUpPr fitToPage="1"/>
  </sheetPr>
  <dimension ref="A1:J29"/>
  <sheetViews>
    <sheetView tabSelected="1" topLeftCell="A8" workbookViewId="0">
      <selection sqref="A1:J30"/>
    </sheetView>
  </sheetViews>
  <sheetFormatPr defaultRowHeight="15" x14ac:dyDescent="0.25"/>
  <cols>
    <col min="2" max="2" width="52.42578125" customWidth="1"/>
    <col min="3" max="10" width="15.28515625" customWidth="1"/>
  </cols>
  <sheetData>
    <row r="1" spans="1:10" ht="18.75" x14ac:dyDescent="0.3">
      <c r="A1" s="35" t="s">
        <v>36</v>
      </c>
      <c r="B1" s="36"/>
      <c r="J1" s="13" t="s">
        <v>53</v>
      </c>
    </row>
    <row r="2" spans="1:10" ht="18.75" x14ac:dyDescent="0.3">
      <c r="A2" s="35" t="s">
        <v>106</v>
      </c>
      <c r="B2" s="36"/>
    </row>
    <row r="3" spans="1:10" ht="18.75" x14ac:dyDescent="0.3">
      <c r="A3" s="35" t="s">
        <v>107</v>
      </c>
      <c r="B3" s="36"/>
      <c r="C3" s="36"/>
      <c r="D3" s="36"/>
    </row>
    <row r="4" spans="1:10" ht="18.75" x14ac:dyDescent="0.3">
      <c r="A4" s="35" t="s">
        <v>51</v>
      </c>
      <c r="B4" s="36"/>
    </row>
    <row r="5" spans="1:10" ht="18.75" x14ac:dyDescent="0.3">
      <c r="A5" s="35" t="s">
        <v>105</v>
      </c>
      <c r="B5" s="36"/>
    </row>
    <row r="6" spans="1:10" ht="18.75" x14ac:dyDescent="0.3">
      <c r="A6" s="35" t="s">
        <v>52</v>
      </c>
      <c r="B6" s="36"/>
    </row>
    <row r="8" spans="1:10" x14ac:dyDescent="0.25">
      <c r="A8" s="1"/>
      <c r="B8" s="2"/>
      <c r="C8" s="3"/>
      <c r="D8" s="2"/>
      <c r="E8" s="3"/>
      <c r="F8" s="2"/>
      <c r="G8" s="3"/>
      <c r="H8" s="2"/>
      <c r="I8" s="3"/>
      <c r="J8" s="2"/>
    </row>
    <row r="9" spans="1:10" x14ac:dyDescent="0.25">
      <c r="A9" s="5"/>
      <c r="B9" s="6"/>
      <c r="C9" s="7"/>
      <c r="D9" s="6"/>
      <c r="E9" s="7"/>
      <c r="F9" s="6"/>
      <c r="G9" s="7"/>
      <c r="H9" s="6"/>
      <c r="I9" s="7"/>
      <c r="J9" s="6" t="s">
        <v>2</v>
      </c>
    </row>
    <row r="10" spans="1:10" x14ac:dyDescent="0.25">
      <c r="A10" s="5"/>
      <c r="B10" s="6" t="s">
        <v>4</v>
      </c>
      <c r="C10" s="7" t="s">
        <v>5</v>
      </c>
      <c r="D10" s="6" t="s">
        <v>5</v>
      </c>
      <c r="E10" s="7"/>
      <c r="F10" s="6"/>
      <c r="G10" s="7"/>
      <c r="H10" s="6"/>
      <c r="I10" s="7"/>
      <c r="J10" s="6" t="s">
        <v>43</v>
      </c>
    </row>
    <row r="11" spans="1:10" x14ac:dyDescent="0.25">
      <c r="A11" s="5"/>
      <c r="B11" s="6" t="s">
        <v>9</v>
      </c>
      <c r="C11" s="7" t="s">
        <v>10</v>
      </c>
      <c r="D11" s="6" t="s">
        <v>10</v>
      </c>
      <c r="E11" s="7" t="s">
        <v>11</v>
      </c>
      <c r="F11" s="6" t="s">
        <v>12</v>
      </c>
      <c r="G11" s="7" t="s">
        <v>12</v>
      </c>
      <c r="H11" s="6" t="s">
        <v>44</v>
      </c>
      <c r="I11" s="7" t="s">
        <v>45</v>
      </c>
      <c r="J11" s="6" t="s">
        <v>16</v>
      </c>
    </row>
    <row r="12" spans="1:10" x14ac:dyDescent="0.25">
      <c r="A12" s="5" t="s">
        <v>17</v>
      </c>
      <c r="B12" s="6" t="s">
        <v>46</v>
      </c>
      <c r="C12" s="7" t="s">
        <v>18</v>
      </c>
      <c r="D12" s="6" t="s">
        <v>19</v>
      </c>
      <c r="E12" s="7" t="s">
        <v>20</v>
      </c>
      <c r="F12" s="6" t="s">
        <v>21</v>
      </c>
      <c r="G12" s="7" t="s">
        <v>47</v>
      </c>
      <c r="H12" s="6" t="s">
        <v>48</v>
      </c>
      <c r="I12" s="7" t="s">
        <v>49</v>
      </c>
      <c r="J12" s="6" t="s">
        <v>50</v>
      </c>
    </row>
    <row r="13" spans="1:10" x14ac:dyDescent="0.25">
      <c r="A13" s="9"/>
      <c r="B13" s="10" t="s">
        <v>25</v>
      </c>
      <c r="C13" s="11" t="s">
        <v>26</v>
      </c>
      <c r="D13" s="10" t="s">
        <v>27</v>
      </c>
      <c r="E13" s="11" t="s">
        <v>28</v>
      </c>
      <c r="F13" s="10" t="s">
        <v>29</v>
      </c>
      <c r="G13" s="11" t="s">
        <v>30</v>
      </c>
      <c r="H13" s="10" t="s">
        <v>31</v>
      </c>
      <c r="I13" s="11" t="s">
        <v>32</v>
      </c>
      <c r="J13" s="10" t="s">
        <v>33</v>
      </c>
    </row>
    <row r="14" spans="1:10" x14ac:dyDescent="0.25">
      <c r="A14">
        <v>1</v>
      </c>
      <c r="B14" s="20" t="s">
        <v>63</v>
      </c>
      <c r="C14" s="32">
        <v>44804</v>
      </c>
      <c r="D14" s="32">
        <v>45169</v>
      </c>
      <c r="E14" s="21">
        <v>0</v>
      </c>
      <c r="F14" s="34">
        <v>6.8140000000000006E-2</v>
      </c>
      <c r="G14" s="21">
        <v>0</v>
      </c>
      <c r="H14" s="21">
        <v>0</v>
      </c>
      <c r="I14" s="19"/>
      <c r="J14">
        <f>E14*F14</f>
        <v>0</v>
      </c>
    </row>
    <row r="15" spans="1:10" x14ac:dyDescent="0.25">
      <c r="A15">
        <v>2</v>
      </c>
      <c r="B15" s="20" t="s">
        <v>64</v>
      </c>
      <c r="C15" s="32">
        <v>44509</v>
      </c>
      <c r="D15" s="32">
        <v>45208</v>
      </c>
      <c r="E15" s="21">
        <v>0</v>
      </c>
      <c r="F15" s="34">
        <v>6.7500000000000004E-2</v>
      </c>
      <c r="G15" s="21">
        <v>0</v>
      </c>
      <c r="H15" s="21">
        <v>0</v>
      </c>
      <c r="I15" s="18"/>
      <c r="J15">
        <f>E15*F15</f>
        <v>0</v>
      </c>
    </row>
    <row r="16" spans="1:10" x14ac:dyDescent="0.25">
      <c r="A16">
        <v>3</v>
      </c>
      <c r="E16" s="22"/>
      <c r="J16" s="17"/>
    </row>
    <row r="17" spans="1:10" x14ac:dyDescent="0.25">
      <c r="A17">
        <v>4</v>
      </c>
      <c r="B17" s="14" t="s">
        <v>54</v>
      </c>
      <c r="E17" s="21">
        <f>SUM(E14:E16)</f>
        <v>0</v>
      </c>
      <c r="J17">
        <f>SUM(J14:J16)</f>
        <v>0</v>
      </c>
    </row>
    <row r="18" spans="1:10" x14ac:dyDescent="0.25">
      <c r="B18" s="15"/>
    </row>
    <row r="19" spans="1:10" x14ac:dyDescent="0.25">
      <c r="A19">
        <v>5</v>
      </c>
      <c r="B19" s="14" t="s">
        <v>62</v>
      </c>
      <c r="J19" s="18" t="e">
        <f>J17/E17</f>
        <v>#DIV/0!</v>
      </c>
    </row>
    <row r="20" spans="1:10" x14ac:dyDescent="0.25">
      <c r="B20" s="14"/>
    </row>
    <row r="21" spans="1:10" x14ac:dyDescent="0.25">
      <c r="A21">
        <v>6</v>
      </c>
      <c r="B21" s="14" t="s">
        <v>56</v>
      </c>
      <c r="G21">
        <f>SUM(G14:G16)</f>
        <v>0</v>
      </c>
    </row>
    <row r="22" spans="1:10" x14ac:dyDescent="0.25">
      <c r="B22" s="14" t="s">
        <v>57</v>
      </c>
    </row>
    <row r="23" spans="1:10" x14ac:dyDescent="0.25">
      <c r="B23" s="14"/>
    </row>
    <row r="24" spans="1:10" x14ac:dyDescent="0.25">
      <c r="A24">
        <v>7</v>
      </c>
      <c r="B24" s="16" t="s">
        <v>55</v>
      </c>
      <c r="H24" s="21">
        <f>SUM(H14:H16)</f>
        <v>0</v>
      </c>
    </row>
    <row r="25" spans="1:10" x14ac:dyDescent="0.25">
      <c r="B25" s="16" t="s">
        <v>58</v>
      </c>
    </row>
    <row r="26" spans="1:10" x14ac:dyDescent="0.25">
      <c r="B26" s="16"/>
    </row>
    <row r="27" spans="1:10" x14ac:dyDescent="0.25">
      <c r="A27">
        <v>8</v>
      </c>
      <c r="B27" s="16" t="s">
        <v>59</v>
      </c>
      <c r="I27" s="18" t="e">
        <f>G21/H24</f>
        <v>#DIV/0!</v>
      </c>
    </row>
    <row r="28" spans="1:10" x14ac:dyDescent="0.25">
      <c r="B28" s="16" t="s">
        <v>60</v>
      </c>
    </row>
    <row r="29" spans="1:10" x14ac:dyDescent="0.25">
      <c r="B29" s="16" t="s">
        <v>61</v>
      </c>
    </row>
  </sheetData>
  <pageMargins left="0.7" right="0.7" top="0.75" bottom="0.75" header="0.3" footer="0.3"/>
  <pageSetup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Schedule B1 (Page 1)</vt:lpstr>
      <vt:lpstr>Schedule B1 (Page 2)</vt:lpstr>
      <vt:lpstr>Schedule B2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Travis Siewert</dc:creator>
  <cp:lastModifiedBy>Steve Thompson</cp:lastModifiedBy>
  <cp:lastPrinted>2023-09-20T16:26:22Z</cp:lastPrinted>
  <dcterms:created xsi:type="dcterms:W3CDTF">2023-03-27T19:18:25Z</dcterms:created>
  <dcterms:modified xsi:type="dcterms:W3CDTF">2023-09-20T16:26:47Z</dcterms:modified>
</cp:coreProperties>
</file>