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vis\Rate Applications\2023 rate application\Data Requests\PSC data request no. 1\Kenergy responses by item no\Item 17 - net income per kwh sold\"/>
    </mc:Choice>
  </mc:AlternateContent>
  <xr:revisionPtr revIDLastSave="0" documentId="13_ncr:1_{5F8B62AA-DD03-4061-89A8-C865EC23D490}" xr6:coauthVersionLast="47" xr6:coauthVersionMax="47" xr10:uidLastSave="{00000000-0000-0000-0000-000000000000}"/>
  <bookViews>
    <workbookView xWindow="-120" yWindow="-120" windowWidth="29040" windowHeight="15720" xr2:uid="{2A896457-689B-4FF2-A33F-795A1468D6F8}"/>
  </bookViews>
  <sheets>
    <sheet name="Item 17 - Schedule 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1" l="1"/>
  <c r="E39" i="1"/>
  <c r="D39" i="1"/>
  <c r="C39" i="1"/>
  <c r="F18" i="1"/>
  <c r="C18" i="1" l="1"/>
  <c r="D18" i="1"/>
  <c r="E18" i="1" l="1"/>
  <c r="E23" i="1" s="1"/>
  <c r="E31" i="1" s="1"/>
  <c r="E32" i="1" s="1"/>
  <c r="C23" i="1"/>
  <c r="C31" i="1" s="1"/>
  <c r="D55" i="1"/>
  <c r="E55" i="1"/>
  <c r="F55" i="1"/>
  <c r="C55" i="1"/>
  <c r="C41" i="1"/>
  <c r="C49" i="1" s="1"/>
  <c r="D23" i="1"/>
  <c r="D31" i="1" s="1"/>
  <c r="D32" i="1" s="1"/>
  <c r="F23" i="1"/>
  <c r="F31" i="1" s="1"/>
  <c r="F32" i="1" s="1"/>
  <c r="D41" i="1"/>
  <c r="D49" i="1" s="1"/>
  <c r="E41" i="1"/>
  <c r="E49" i="1" s="1"/>
  <c r="F41" i="1"/>
  <c r="F49" i="1" s="1"/>
  <c r="E56" i="1" l="1"/>
  <c r="D56" i="1"/>
  <c r="F56" i="1"/>
  <c r="C32" i="1"/>
  <c r="C56" i="1" s="1"/>
</calcChain>
</file>

<file path=xl/sharedStrings.xml><?xml version="1.0" encoding="utf-8"?>
<sst xmlns="http://schemas.openxmlformats.org/spreadsheetml/2006/main" count="61" uniqueCount="60">
  <si>
    <t>"000's Omitted"</t>
  </si>
  <si>
    <t>12 Months Ended</t>
  </si>
  <si>
    <t>Three Most Recent Calendar Years</t>
  </si>
  <si>
    <t>Test Period</t>
  </si>
  <si>
    <t>Line No.</t>
  </si>
  <si>
    <t>Item   (a)</t>
  </si>
  <si>
    <t>Operating Income</t>
  </si>
  <si>
    <t>Operating Revenues</t>
  </si>
  <si>
    <t>Operating Income Deductions</t>
  </si>
  <si>
    <t xml:space="preserve">  Operating and Maintenance Expenses:</t>
  </si>
  <si>
    <t>Power Production Expenses</t>
  </si>
  <si>
    <t>Purchased Power Expenses</t>
  </si>
  <si>
    <t>Transmission Expenses</t>
  </si>
  <si>
    <t>Distribution Expenses</t>
  </si>
  <si>
    <t>Customer Accounts Expenses</t>
  </si>
  <si>
    <t>Customer Service and Informational Expenses</t>
  </si>
  <si>
    <t>Sales Expenses</t>
  </si>
  <si>
    <t>Administrative and General Expenses</t>
  </si>
  <si>
    <t xml:space="preserve">     Total (L5 through L12)</t>
  </si>
  <si>
    <t>Depreciation Expenses</t>
  </si>
  <si>
    <t>Amortization of Utility Plant Acquisition Adjustment</t>
  </si>
  <si>
    <t>Taxes Other than Income Taxes</t>
  </si>
  <si>
    <t>Income Taxes - Federal</t>
  </si>
  <si>
    <t>Income Taxes - Other</t>
  </si>
  <si>
    <t>Provision for Deferred Income Taxes</t>
  </si>
  <si>
    <t>Investment Tax Credit Adjustment - Net</t>
  </si>
  <si>
    <t xml:space="preserve">     Total Utility Operating Expenses (L13 to L20)</t>
  </si>
  <si>
    <t>Net Utility Operating Income</t>
  </si>
  <si>
    <t>Other Income and Deductions</t>
  </si>
  <si>
    <t xml:space="preserve">  Other Income:</t>
  </si>
  <si>
    <t>Non-utility Operating Income</t>
  </si>
  <si>
    <t>Equity in Earnings of Subsidiary Company</t>
  </si>
  <si>
    <t>Interest and Dividend Income</t>
  </si>
  <si>
    <t>Allowance for Funds Used During Construction</t>
  </si>
  <si>
    <t>Misc. Non-Operating Income</t>
  </si>
  <si>
    <t>Gain on Disposition of Property</t>
  </si>
  <si>
    <t xml:space="preserve">     Total Other Income (L25 through L30)</t>
  </si>
  <si>
    <t xml:space="preserve">  Other Income Deductions</t>
  </si>
  <si>
    <t>Loss on Disposition of Property</t>
  </si>
  <si>
    <t>Misc. Income Deductions</t>
  </si>
  <si>
    <t>Taxes Applicable to Other Income and Deductions:</t>
  </si>
  <si>
    <t>Income Taxes and Investment Tax Credits</t>
  </si>
  <si>
    <t>Total Taxes on Other Income and Deductions</t>
  </si>
  <si>
    <t>Net Other Income &amp; Deductions</t>
  </si>
  <si>
    <t>Interest Charges</t>
  </si>
  <si>
    <t>Interest on Long-Term Debt</t>
  </si>
  <si>
    <t>Interest on Short-Term Debt</t>
  </si>
  <si>
    <t>Amortization of Premium on Debt - Credit</t>
  </si>
  <si>
    <t>Other Interest Expense</t>
  </si>
  <si>
    <t>Total Interest Charges</t>
  </si>
  <si>
    <t>Net Income</t>
  </si>
  <si>
    <t>kWh Sold (in 000's)</t>
  </si>
  <si>
    <t>2020 (b)</t>
  </si>
  <si>
    <t>2021 (c)</t>
  </si>
  <si>
    <t>2022 (d)</t>
  </si>
  <si>
    <t>(e)</t>
  </si>
  <si>
    <t>Kenergy Corp.</t>
  </si>
  <si>
    <t>Case No. 2023-00276</t>
  </si>
  <si>
    <t>PSC information request No. 1</t>
  </si>
  <si>
    <t>Item 17 - Schedule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</si>
</sst>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2" fillId="0" borderId="6" xfId="0" applyFont="1" applyBorder="1"/>
    <xf numFmtId="0" fontId="2" fillId="0" borderId="7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/>
    <xf numFmtId="0" fontId="0" fillId="0" borderId="0" xfId="0" applyAlignment="1">
      <alignment horizontal="center"/>
    </xf>
    <xf numFmtId="0" fontId="3" fillId="0" borderId="0" xfId="0" applyFont="1"/>
    <xf numFmtId="43" fontId="2" fillId="0" borderId="0" xfId="1" applyFont="1" applyBorder="1" applyAlignment="1">
      <alignment horizontal="center"/>
    </xf>
    <xf numFmtId="164" fontId="0" fillId="0" borderId="0" xfId="2" applyNumberFormat="1" applyFont="1" applyBorder="1"/>
    <xf numFmtId="165" fontId="0" fillId="0" borderId="0" xfId="1" applyNumberFormat="1" applyFont="1" applyBorder="1"/>
    <xf numFmtId="0" fontId="4" fillId="0" borderId="0" xfId="0" applyFont="1"/>
    <xf numFmtId="165" fontId="0" fillId="0" borderId="0" xfId="1" applyNumberFormat="1" applyFont="1"/>
    <xf numFmtId="164" fontId="2" fillId="0" borderId="0" xfId="2" applyNumberFormat="1" applyFont="1" applyBorder="1"/>
    <xf numFmtId="164" fontId="2" fillId="0" borderId="0" xfId="2" applyNumberFormat="1" applyFont="1"/>
    <xf numFmtId="165" fontId="2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165" fontId="0" fillId="0" borderId="9" xfId="1" applyNumberFormat="1" applyFont="1" applyBorder="1"/>
    <xf numFmtId="164" fontId="2" fillId="0" borderId="4" xfId="2" applyNumberFormat="1" applyFont="1" applyBorder="1"/>
    <xf numFmtId="164" fontId="2" fillId="0" borderId="12" xfId="2" applyNumberFormat="1" applyFont="1" applyBorder="1"/>
    <xf numFmtId="0" fontId="2" fillId="0" borderId="0" xfId="0" applyFont="1" applyAlignment="1">
      <alignment horizontal="left" indent="3"/>
    </xf>
    <xf numFmtId="0" fontId="2" fillId="0" borderId="0" xfId="0" applyFont="1" applyAlignment="1">
      <alignment horizontal="left"/>
    </xf>
    <xf numFmtId="164" fontId="2" fillId="0" borderId="13" xfId="2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5FEC3-610E-47AA-9181-1DDEC4F36CFE}">
  <sheetPr>
    <pageSetUpPr fitToPage="1"/>
  </sheetPr>
  <dimension ref="A1:F86"/>
  <sheetViews>
    <sheetView tabSelected="1" workbookViewId="0">
      <selection activeCell="J15" sqref="J15"/>
    </sheetView>
  </sheetViews>
  <sheetFormatPr defaultRowHeight="15" x14ac:dyDescent="0.25"/>
  <cols>
    <col min="2" max="2" width="48.28515625" bestFit="1" customWidth="1"/>
    <col min="3" max="3" width="12.7109375" customWidth="1"/>
    <col min="4" max="4" width="11.42578125" customWidth="1"/>
    <col min="5" max="5" width="11.7109375" customWidth="1"/>
    <col min="6" max="6" width="12.28515625" customWidth="1"/>
  </cols>
  <sheetData>
    <row r="1" spans="1:6" x14ac:dyDescent="0.25">
      <c r="A1" s="1" t="s">
        <v>56</v>
      </c>
    </row>
    <row r="2" spans="1:6" x14ac:dyDescent="0.25">
      <c r="A2" s="1" t="s">
        <v>57</v>
      </c>
    </row>
    <row r="3" spans="1:6" x14ac:dyDescent="0.25">
      <c r="A3" s="1" t="s">
        <v>58</v>
      </c>
    </row>
    <row r="4" spans="1:6" x14ac:dyDescent="0.25">
      <c r="A4" s="1" t="s">
        <v>59</v>
      </c>
    </row>
    <row r="5" spans="1:6" x14ac:dyDescent="0.25">
      <c r="A5" s="1" t="s">
        <v>0</v>
      </c>
    </row>
    <row r="8" spans="1:6" x14ac:dyDescent="0.25">
      <c r="A8" s="2"/>
      <c r="B8" s="3"/>
      <c r="C8" s="30" t="s">
        <v>1</v>
      </c>
      <c r="D8" s="31"/>
      <c r="E8" s="31"/>
      <c r="F8" s="32"/>
    </row>
    <row r="9" spans="1:6" x14ac:dyDescent="0.25">
      <c r="A9" s="4"/>
      <c r="B9" s="5"/>
      <c r="C9" s="33" t="s">
        <v>2</v>
      </c>
      <c r="D9" s="34"/>
      <c r="E9" s="35"/>
      <c r="F9" s="7" t="s">
        <v>3</v>
      </c>
    </row>
    <row r="10" spans="1:6" x14ac:dyDescent="0.25">
      <c r="A10" s="8" t="s">
        <v>4</v>
      </c>
      <c r="B10" s="6" t="s">
        <v>5</v>
      </c>
      <c r="C10" s="7" t="s">
        <v>52</v>
      </c>
      <c r="D10" s="7" t="s">
        <v>53</v>
      </c>
      <c r="E10" s="7" t="s">
        <v>54</v>
      </c>
      <c r="F10" s="7" t="s">
        <v>55</v>
      </c>
    </row>
    <row r="11" spans="1:6" x14ac:dyDescent="0.25">
      <c r="A11" s="9">
        <v>1</v>
      </c>
      <c r="B11" s="10" t="s">
        <v>6</v>
      </c>
      <c r="C11" s="11"/>
      <c r="D11" s="11"/>
      <c r="E11" s="11"/>
      <c r="F11" s="11"/>
    </row>
    <row r="12" spans="1:6" x14ac:dyDescent="0.25">
      <c r="A12" s="9">
        <v>2</v>
      </c>
      <c r="B12" s="20" t="s">
        <v>7</v>
      </c>
      <c r="C12" s="12">
        <v>357967</v>
      </c>
      <c r="D12" s="12">
        <v>469916</v>
      </c>
      <c r="E12" s="12">
        <v>623265</v>
      </c>
      <c r="F12" s="12">
        <v>588384</v>
      </c>
    </row>
    <row r="13" spans="1:6" x14ac:dyDescent="0.25">
      <c r="A13" s="9">
        <v>3</v>
      </c>
      <c r="B13" s="10" t="s">
        <v>8</v>
      </c>
      <c r="C13" s="13"/>
      <c r="D13" s="13"/>
      <c r="E13" s="13"/>
      <c r="F13" s="13"/>
    </row>
    <row r="14" spans="1:6" x14ac:dyDescent="0.25">
      <c r="A14" s="9">
        <v>4</v>
      </c>
      <c r="B14" s="14" t="s">
        <v>9</v>
      </c>
      <c r="C14" s="13"/>
      <c r="D14" s="13"/>
      <c r="E14" s="13"/>
      <c r="F14" s="13"/>
    </row>
    <row r="15" spans="1:6" x14ac:dyDescent="0.25">
      <c r="A15" s="9">
        <v>5</v>
      </c>
      <c r="B15" s="21" t="s">
        <v>10</v>
      </c>
      <c r="C15" s="13"/>
      <c r="D15" s="13"/>
      <c r="E15" s="13"/>
      <c r="F15" s="13"/>
    </row>
    <row r="16" spans="1:6" x14ac:dyDescent="0.25">
      <c r="A16" s="9">
        <v>6</v>
      </c>
      <c r="B16" s="21" t="s">
        <v>11</v>
      </c>
      <c r="C16" s="13">
        <v>316982</v>
      </c>
      <c r="D16" s="13">
        <v>426847</v>
      </c>
      <c r="E16" s="13">
        <v>578498</v>
      </c>
      <c r="F16" s="13">
        <v>545394</v>
      </c>
    </row>
    <row r="17" spans="1:6" x14ac:dyDescent="0.25">
      <c r="A17" s="9">
        <v>7</v>
      </c>
      <c r="B17" s="21" t="s">
        <v>12</v>
      </c>
      <c r="C17" s="13"/>
      <c r="D17" s="13"/>
      <c r="E17" s="13"/>
      <c r="F17" s="13"/>
    </row>
    <row r="18" spans="1:6" x14ac:dyDescent="0.25">
      <c r="A18" s="9">
        <v>8</v>
      </c>
      <c r="B18" s="21" t="s">
        <v>13</v>
      </c>
      <c r="C18" s="15">
        <f>4515+9580</f>
        <v>14095</v>
      </c>
      <c r="D18" s="15">
        <f>4875+11441</f>
        <v>16316</v>
      </c>
      <c r="E18" s="15">
        <f>4621+13463</f>
        <v>18084</v>
      </c>
      <c r="F18" s="15">
        <f>4785+13504</f>
        <v>18289</v>
      </c>
    </row>
    <row r="19" spans="1:6" x14ac:dyDescent="0.25">
      <c r="A19" s="9">
        <v>9</v>
      </c>
      <c r="B19" s="21" t="s">
        <v>14</v>
      </c>
      <c r="C19" s="15">
        <v>3278</v>
      </c>
      <c r="D19" s="15">
        <v>2396</v>
      </c>
      <c r="E19" s="15">
        <v>2701</v>
      </c>
      <c r="F19" s="15">
        <v>2696</v>
      </c>
    </row>
    <row r="20" spans="1:6" x14ac:dyDescent="0.25">
      <c r="A20" s="9">
        <v>10</v>
      </c>
      <c r="B20" s="21" t="s">
        <v>15</v>
      </c>
      <c r="C20" s="15">
        <v>216</v>
      </c>
      <c r="D20" s="15">
        <v>134</v>
      </c>
      <c r="E20" s="15">
        <v>156</v>
      </c>
      <c r="F20" s="15">
        <v>157</v>
      </c>
    </row>
    <row r="21" spans="1:6" x14ac:dyDescent="0.25">
      <c r="A21" s="9">
        <v>11</v>
      </c>
      <c r="B21" s="21" t="s">
        <v>16</v>
      </c>
      <c r="C21" s="15"/>
      <c r="D21" s="15"/>
      <c r="E21" s="15"/>
      <c r="F21" s="15"/>
    </row>
    <row r="22" spans="1:6" x14ac:dyDescent="0.25">
      <c r="A22" s="9">
        <v>12</v>
      </c>
      <c r="B22" s="21" t="s">
        <v>17</v>
      </c>
      <c r="C22" s="24">
        <v>3931</v>
      </c>
      <c r="D22" s="24">
        <v>4095</v>
      </c>
      <c r="E22" s="24">
        <v>4335</v>
      </c>
      <c r="F22" s="24">
        <v>4413</v>
      </c>
    </row>
    <row r="23" spans="1:6" x14ac:dyDescent="0.25">
      <c r="A23" s="9">
        <v>13</v>
      </c>
      <c r="B23" s="23" t="s">
        <v>18</v>
      </c>
      <c r="C23" s="16">
        <f>SUM(C15:C22)</f>
        <v>338502</v>
      </c>
      <c r="D23" s="16">
        <f t="shared" ref="D23:F23" si="0">SUM(D15:D22)</f>
        <v>449788</v>
      </c>
      <c r="E23" s="16">
        <f t="shared" si="0"/>
        <v>603774</v>
      </c>
      <c r="F23" s="16">
        <f t="shared" si="0"/>
        <v>570949</v>
      </c>
    </row>
    <row r="24" spans="1:6" x14ac:dyDescent="0.25">
      <c r="A24" s="9">
        <v>14</v>
      </c>
      <c r="B24" s="21" t="s">
        <v>19</v>
      </c>
      <c r="C24" s="13">
        <v>13751</v>
      </c>
      <c r="D24" s="13">
        <v>14106</v>
      </c>
      <c r="E24" s="13">
        <v>14456</v>
      </c>
      <c r="F24" s="13">
        <v>14515</v>
      </c>
    </row>
    <row r="25" spans="1:6" x14ac:dyDescent="0.25">
      <c r="A25" s="9">
        <v>15</v>
      </c>
      <c r="B25" s="21" t="s">
        <v>20</v>
      </c>
      <c r="C25" s="13"/>
      <c r="D25" s="13"/>
      <c r="E25" s="13"/>
      <c r="F25" s="13"/>
    </row>
    <row r="26" spans="1:6" x14ac:dyDescent="0.25">
      <c r="A26" s="9">
        <v>16</v>
      </c>
      <c r="B26" s="21" t="s">
        <v>21</v>
      </c>
      <c r="C26" s="13">
        <v>666</v>
      </c>
      <c r="D26" s="13">
        <v>640</v>
      </c>
      <c r="E26" s="13">
        <v>626</v>
      </c>
      <c r="F26" s="13">
        <v>630</v>
      </c>
    </row>
    <row r="27" spans="1:6" x14ac:dyDescent="0.25">
      <c r="A27" s="9">
        <v>17</v>
      </c>
      <c r="B27" s="21" t="s">
        <v>22</v>
      </c>
      <c r="C27" s="13"/>
      <c r="D27" s="13"/>
      <c r="E27" s="13"/>
      <c r="F27" s="13"/>
    </row>
    <row r="28" spans="1:6" x14ac:dyDescent="0.25">
      <c r="A28" s="9">
        <v>18</v>
      </c>
      <c r="B28" s="21" t="s">
        <v>23</v>
      </c>
      <c r="C28" s="13"/>
      <c r="D28" s="13"/>
      <c r="E28" s="13"/>
      <c r="F28" s="13"/>
    </row>
    <row r="29" spans="1:6" x14ac:dyDescent="0.25">
      <c r="A29" s="9">
        <v>19</v>
      </c>
      <c r="B29" s="21" t="s">
        <v>24</v>
      </c>
      <c r="C29" s="13"/>
      <c r="D29" s="13"/>
      <c r="E29" s="13"/>
      <c r="F29" s="13"/>
    </row>
    <row r="30" spans="1:6" x14ac:dyDescent="0.25">
      <c r="A30" s="9">
        <v>20</v>
      </c>
      <c r="B30" s="21" t="s">
        <v>25</v>
      </c>
      <c r="C30" s="24"/>
      <c r="D30" s="24"/>
      <c r="E30" s="24"/>
      <c r="F30" s="24"/>
    </row>
    <row r="31" spans="1:6" x14ac:dyDescent="0.25">
      <c r="A31" s="9">
        <v>21</v>
      </c>
      <c r="B31" s="23" t="s">
        <v>26</v>
      </c>
      <c r="C31" s="25">
        <f>SUM(C23:C30)</f>
        <v>352919</v>
      </c>
      <c r="D31" s="25">
        <f t="shared" ref="D31:F31" si="1">SUM(D23:D30)</f>
        <v>464534</v>
      </c>
      <c r="E31" s="25">
        <f t="shared" si="1"/>
        <v>618856</v>
      </c>
      <c r="F31" s="25">
        <f t="shared" si="1"/>
        <v>586094</v>
      </c>
    </row>
    <row r="32" spans="1:6" x14ac:dyDescent="0.25">
      <c r="A32" s="9">
        <v>22</v>
      </c>
      <c r="B32" s="1" t="s">
        <v>27</v>
      </c>
      <c r="C32" s="26">
        <f>C12-C31</f>
        <v>5048</v>
      </c>
      <c r="D32" s="26">
        <f t="shared" ref="D32:F32" si="2">D12-D31</f>
        <v>5382</v>
      </c>
      <c r="E32" s="26">
        <f t="shared" si="2"/>
        <v>4409</v>
      </c>
      <c r="F32" s="26">
        <f t="shared" si="2"/>
        <v>2290</v>
      </c>
    </row>
    <row r="33" spans="1:6" x14ac:dyDescent="0.25">
      <c r="A33" s="9">
        <v>23</v>
      </c>
      <c r="B33" s="10" t="s">
        <v>28</v>
      </c>
      <c r="C33" s="13"/>
      <c r="D33" s="13"/>
      <c r="E33" s="13"/>
      <c r="F33" s="13"/>
    </row>
    <row r="34" spans="1:6" x14ac:dyDescent="0.25">
      <c r="A34" s="9">
        <v>24</v>
      </c>
      <c r="B34" s="14" t="s">
        <v>29</v>
      </c>
      <c r="C34" s="13"/>
      <c r="D34" s="13"/>
      <c r="E34" s="13"/>
      <c r="F34" s="13"/>
    </row>
    <row r="35" spans="1:6" x14ac:dyDescent="0.25">
      <c r="A35" s="9">
        <v>25</v>
      </c>
      <c r="B35" s="21" t="s">
        <v>30</v>
      </c>
      <c r="C35" s="15"/>
      <c r="D35" s="15"/>
      <c r="E35" s="15"/>
      <c r="F35" s="15"/>
    </row>
    <row r="36" spans="1:6" x14ac:dyDescent="0.25">
      <c r="A36" s="9">
        <v>26</v>
      </c>
      <c r="B36" s="21" t="s">
        <v>31</v>
      </c>
      <c r="C36" s="15"/>
      <c r="D36" s="15"/>
      <c r="E36" s="15"/>
      <c r="F36" s="15"/>
    </row>
    <row r="37" spans="1:6" x14ac:dyDescent="0.25">
      <c r="A37" s="9">
        <v>27</v>
      </c>
      <c r="B37" s="21" t="s">
        <v>32</v>
      </c>
      <c r="C37" s="15">
        <v>1044</v>
      </c>
      <c r="D37" s="15">
        <v>337</v>
      </c>
      <c r="E37" s="15">
        <v>284</v>
      </c>
      <c r="F37" s="15">
        <v>354</v>
      </c>
    </row>
    <row r="38" spans="1:6" x14ac:dyDescent="0.25">
      <c r="A38" s="9">
        <v>28</v>
      </c>
      <c r="B38" s="21" t="s">
        <v>33</v>
      </c>
      <c r="C38" s="15"/>
      <c r="D38" s="15"/>
      <c r="E38" s="15"/>
      <c r="F38" s="15"/>
    </row>
    <row r="39" spans="1:6" x14ac:dyDescent="0.25">
      <c r="A39" s="9">
        <v>29</v>
      </c>
      <c r="B39" s="21" t="s">
        <v>34</v>
      </c>
      <c r="C39" s="15">
        <f>-28+(32-2)+258</f>
        <v>260</v>
      </c>
      <c r="D39" s="15">
        <f>2842+(19-36)+497</f>
        <v>3322</v>
      </c>
      <c r="E39" s="15">
        <f>118+(7-117)+354</f>
        <v>362</v>
      </c>
      <c r="F39" s="15">
        <f>159+(7-158)+354</f>
        <v>362</v>
      </c>
    </row>
    <row r="40" spans="1:6" x14ac:dyDescent="0.25">
      <c r="A40" s="9">
        <v>30</v>
      </c>
      <c r="B40" s="21" t="s">
        <v>35</v>
      </c>
      <c r="C40" s="24">
        <v>2</v>
      </c>
      <c r="D40" s="24">
        <v>36</v>
      </c>
      <c r="E40" s="24">
        <v>117</v>
      </c>
      <c r="F40" s="24">
        <v>158</v>
      </c>
    </row>
    <row r="41" spans="1:6" x14ac:dyDescent="0.25">
      <c r="A41" s="9">
        <v>31</v>
      </c>
      <c r="B41" s="22" t="s">
        <v>36</v>
      </c>
      <c r="C41" s="17">
        <f>SUM(C35:C40)</f>
        <v>1306</v>
      </c>
      <c r="D41" s="17">
        <f t="shared" ref="D41:F41" si="3">SUM(D35:D40)</f>
        <v>3695</v>
      </c>
      <c r="E41" s="17">
        <f t="shared" si="3"/>
        <v>763</v>
      </c>
      <c r="F41" s="17">
        <f t="shared" si="3"/>
        <v>874</v>
      </c>
    </row>
    <row r="42" spans="1:6" x14ac:dyDescent="0.25">
      <c r="A42" s="9">
        <v>32</v>
      </c>
      <c r="B42" s="14" t="s">
        <v>37</v>
      </c>
      <c r="C42" s="15"/>
      <c r="D42" s="15"/>
      <c r="E42" s="15"/>
      <c r="F42" s="15"/>
    </row>
    <row r="43" spans="1:6" x14ac:dyDescent="0.25">
      <c r="A43" s="9">
        <v>33</v>
      </c>
      <c r="B43" s="21" t="s">
        <v>38</v>
      </c>
      <c r="C43" s="15">
        <v>32</v>
      </c>
      <c r="D43" s="15">
        <v>19</v>
      </c>
      <c r="E43" s="15">
        <v>7</v>
      </c>
      <c r="F43" s="15">
        <v>7</v>
      </c>
    </row>
    <row r="44" spans="1:6" x14ac:dyDescent="0.25">
      <c r="A44" s="9">
        <v>34</v>
      </c>
      <c r="B44" s="21" t="s">
        <v>39</v>
      </c>
      <c r="C44" s="15">
        <v>52</v>
      </c>
      <c r="D44" s="15">
        <v>53</v>
      </c>
      <c r="E44" s="15">
        <v>57</v>
      </c>
      <c r="F44" s="15">
        <v>62</v>
      </c>
    </row>
    <row r="45" spans="1:6" x14ac:dyDescent="0.25">
      <c r="A45" s="9">
        <v>35</v>
      </c>
      <c r="B45" s="21" t="s">
        <v>40</v>
      </c>
      <c r="C45" s="15"/>
      <c r="D45" s="15"/>
      <c r="E45" s="15"/>
      <c r="F45" s="15"/>
    </row>
    <row r="46" spans="1:6" x14ac:dyDescent="0.25">
      <c r="A46" s="9">
        <v>36</v>
      </c>
      <c r="B46" s="21" t="s">
        <v>41</v>
      </c>
      <c r="C46" s="15"/>
      <c r="D46" s="15"/>
      <c r="E46" s="15"/>
      <c r="F46" s="15"/>
    </row>
    <row r="47" spans="1:6" x14ac:dyDescent="0.25">
      <c r="A47" s="9">
        <v>37</v>
      </c>
      <c r="B47" s="21" t="s">
        <v>21</v>
      </c>
      <c r="C47" s="15"/>
      <c r="D47" s="15"/>
      <c r="E47" s="15"/>
      <c r="F47" s="15"/>
    </row>
    <row r="48" spans="1:6" x14ac:dyDescent="0.25">
      <c r="A48" s="9">
        <v>38</v>
      </c>
      <c r="B48" s="21" t="s">
        <v>42</v>
      </c>
      <c r="C48" s="24"/>
      <c r="D48" s="24"/>
      <c r="E48" s="24"/>
      <c r="F48" s="24"/>
    </row>
    <row r="49" spans="1:6" x14ac:dyDescent="0.25">
      <c r="A49" s="9">
        <v>39</v>
      </c>
      <c r="B49" s="28" t="s">
        <v>43</v>
      </c>
      <c r="C49" s="17">
        <f>C41-SUM(C43:C48)</f>
        <v>1222</v>
      </c>
      <c r="D49" s="17">
        <f t="shared" ref="D49:F49" si="4">D41-SUM(D43:D48)</f>
        <v>3623</v>
      </c>
      <c r="E49" s="17">
        <f t="shared" si="4"/>
        <v>699</v>
      </c>
      <c r="F49" s="17">
        <f t="shared" si="4"/>
        <v>805</v>
      </c>
    </row>
    <row r="50" spans="1:6" x14ac:dyDescent="0.25">
      <c r="A50" s="9">
        <v>40</v>
      </c>
      <c r="B50" s="21" t="s">
        <v>44</v>
      </c>
      <c r="C50" s="15"/>
      <c r="D50" s="15"/>
      <c r="E50" s="15"/>
      <c r="F50" s="15"/>
    </row>
    <row r="51" spans="1:6" x14ac:dyDescent="0.25">
      <c r="A51" s="9">
        <v>41</v>
      </c>
      <c r="B51" s="21" t="s">
        <v>45</v>
      </c>
      <c r="C51" s="15">
        <v>4340</v>
      </c>
      <c r="D51" s="15">
        <v>3701</v>
      </c>
      <c r="E51" s="15">
        <v>3505</v>
      </c>
      <c r="F51" s="15">
        <v>3549</v>
      </c>
    </row>
    <row r="52" spans="1:6" x14ac:dyDescent="0.25">
      <c r="A52" s="9">
        <v>42</v>
      </c>
      <c r="B52" s="21" t="s">
        <v>46</v>
      </c>
      <c r="C52" s="15"/>
      <c r="D52" s="15"/>
      <c r="E52" s="15"/>
      <c r="F52" s="15"/>
    </row>
    <row r="53" spans="1:6" x14ac:dyDescent="0.25">
      <c r="A53" s="9">
        <v>43</v>
      </c>
      <c r="B53" s="21" t="s">
        <v>47</v>
      </c>
      <c r="C53" s="15"/>
      <c r="D53" s="15"/>
      <c r="E53" s="15"/>
      <c r="F53" s="15"/>
    </row>
    <row r="54" spans="1:6" x14ac:dyDescent="0.25">
      <c r="A54" s="9">
        <v>44</v>
      </c>
      <c r="B54" s="21" t="s">
        <v>48</v>
      </c>
      <c r="C54" s="24">
        <v>100</v>
      </c>
      <c r="D54" s="24">
        <v>6</v>
      </c>
      <c r="E54" s="24">
        <v>6</v>
      </c>
      <c r="F54" s="24">
        <v>41</v>
      </c>
    </row>
    <row r="55" spans="1:6" x14ac:dyDescent="0.25">
      <c r="A55" s="9">
        <v>45</v>
      </c>
      <c r="B55" s="27" t="s">
        <v>49</v>
      </c>
      <c r="C55" s="13">
        <f>SUM(C50:C54)</f>
        <v>4440</v>
      </c>
      <c r="D55" s="13">
        <f t="shared" ref="D55:F55" si="5">SUM(D50:D54)</f>
        <v>3707</v>
      </c>
      <c r="E55" s="13">
        <f t="shared" si="5"/>
        <v>3511</v>
      </c>
      <c r="F55" s="13">
        <f t="shared" si="5"/>
        <v>3590</v>
      </c>
    </row>
    <row r="56" spans="1:6" ht="15.75" thickBot="1" x14ac:dyDescent="0.3">
      <c r="A56" s="9">
        <v>46</v>
      </c>
      <c r="B56" s="1" t="s">
        <v>50</v>
      </c>
      <c r="C56" s="29">
        <f>C32+C49-C55</f>
        <v>1830</v>
      </c>
      <c r="D56" s="29">
        <f t="shared" ref="D56:F56" si="6">D32+D49-D55</f>
        <v>5298</v>
      </c>
      <c r="E56" s="29">
        <f t="shared" si="6"/>
        <v>1597</v>
      </c>
      <c r="F56" s="29">
        <f t="shared" si="6"/>
        <v>-495</v>
      </c>
    </row>
    <row r="57" spans="1:6" ht="15.75" thickTop="1" x14ac:dyDescent="0.25">
      <c r="A57" s="9">
        <v>47</v>
      </c>
      <c r="B57" s="1" t="s">
        <v>51</v>
      </c>
      <c r="C57" s="18">
        <v>8254577</v>
      </c>
      <c r="D57" s="18">
        <v>8264026</v>
      </c>
      <c r="E57" s="18">
        <v>6912129</v>
      </c>
      <c r="F57" s="18">
        <v>6366141</v>
      </c>
    </row>
    <row r="58" spans="1:6" x14ac:dyDescent="0.25">
      <c r="C58" s="15"/>
      <c r="D58" s="15"/>
      <c r="E58" s="15"/>
      <c r="F58" s="15"/>
    </row>
    <row r="59" spans="1:6" x14ac:dyDescent="0.25">
      <c r="C59" s="15"/>
      <c r="D59" s="15"/>
      <c r="E59" s="15"/>
      <c r="F59" s="15"/>
    </row>
    <row r="60" spans="1:6" x14ac:dyDescent="0.25">
      <c r="C60" s="15"/>
      <c r="D60" s="15"/>
      <c r="E60" s="15"/>
      <c r="F60" s="15"/>
    </row>
    <row r="61" spans="1:6" x14ac:dyDescent="0.25">
      <c r="C61" s="15"/>
      <c r="D61" s="15"/>
      <c r="E61" s="15"/>
      <c r="F61" s="15"/>
    </row>
    <row r="62" spans="1:6" x14ac:dyDescent="0.25">
      <c r="C62" s="15"/>
      <c r="D62" s="15"/>
      <c r="E62" s="15"/>
      <c r="F62" s="15"/>
    </row>
    <row r="63" spans="1:6" x14ac:dyDescent="0.25">
      <c r="C63" s="15"/>
      <c r="D63" s="15"/>
      <c r="E63" s="15"/>
      <c r="F63" s="15"/>
    </row>
    <row r="64" spans="1:6" x14ac:dyDescent="0.25">
      <c r="C64" s="15"/>
      <c r="D64" s="15"/>
      <c r="E64" s="15"/>
      <c r="F64" s="15"/>
    </row>
    <row r="65" spans="3:6" x14ac:dyDescent="0.25">
      <c r="C65" s="19"/>
      <c r="D65" s="19"/>
      <c r="E65" s="19"/>
      <c r="F65" s="19"/>
    </row>
    <row r="66" spans="3:6" x14ac:dyDescent="0.25">
      <c r="C66" s="19"/>
      <c r="D66" s="19"/>
      <c r="E66" s="19"/>
      <c r="F66" s="19"/>
    </row>
    <row r="67" spans="3:6" x14ac:dyDescent="0.25">
      <c r="C67" s="19"/>
      <c r="D67" s="19"/>
      <c r="E67" s="19"/>
      <c r="F67" s="19"/>
    </row>
    <row r="68" spans="3:6" x14ac:dyDescent="0.25">
      <c r="C68" s="19"/>
      <c r="D68" s="19"/>
      <c r="E68" s="19"/>
      <c r="F68" s="19"/>
    </row>
    <row r="69" spans="3:6" x14ac:dyDescent="0.25">
      <c r="C69" s="19"/>
      <c r="D69" s="19"/>
      <c r="E69" s="19"/>
      <c r="F69" s="19"/>
    </row>
    <row r="70" spans="3:6" x14ac:dyDescent="0.25">
      <c r="C70" s="19"/>
      <c r="D70" s="19"/>
      <c r="E70" s="19"/>
      <c r="F70" s="19"/>
    </row>
    <row r="71" spans="3:6" x14ac:dyDescent="0.25">
      <c r="C71" s="19"/>
      <c r="D71" s="19"/>
      <c r="E71" s="19"/>
      <c r="F71" s="19"/>
    </row>
    <row r="72" spans="3:6" x14ac:dyDescent="0.25">
      <c r="C72" s="19"/>
      <c r="D72" s="19"/>
      <c r="E72" s="19"/>
      <c r="F72" s="19"/>
    </row>
    <row r="73" spans="3:6" x14ac:dyDescent="0.25">
      <c r="C73" s="19"/>
      <c r="D73" s="19"/>
      <c r="E73" s="19"/>
      <c r="F73" s="19"/>
    </row>
    <row r="74" spans="3:6" x14ac:dyDescent="0.25">
      <c r="C74" s="19"/>
      <c r="D74" s="19"/>
      <c r="E74" s="19"/>
      <c r="F74" s="19"/>
    </row>
    <row r="75" spans="3:6" x14ac:dyDescent="0.25">
      <c r="C75" s="19"/>
      <c r="D75" s="19"/>
      <c r="E75" s="19"/>
      <c r="F75" s="19"/>
    </row>
    <row r="76" spans="3:6" x14ac:dyDescent="0.25">
      <c r="C76" s="19"/>
      <c r="D76" s="19"/>
      <c r="E76" s="19"/>
      <c r="F76" s="19"/>
    </row>
    <row r="77" spans="3:6" x14ac:dyDescent="0.25">
      <c r="C77" s="19"/>
      <c r="D77" s="19"/>
      <c r="E77" s="19"/>
      <c r="F77" s="19"/>
    </row>
    <row r="78" spans="3:6" x14ac:dyDescent="0.25">
      <c r="C78" s="19"/>
      <c r="D78" s="19"/>
      <c r="E78" s="19"/>
      <c r="F78" s="19"/>
    </row>
    <row r="79" spans="3:6" x14ac:dyDescent="0.25">
      <c r="C79" s="19"/>
      <c r="D79" s="19"/>
      <c r="E79" s="19"/>
      <c r="F79" s="19"/>
    </row>
    <row r="80" spans="3:6" x14ac:dyDescent="0.25">
      <c r="C80" s="19"/>
      <c r="D80" s="19"/>
      <c r="E80" s="19"/>
      <c r="F80" s="19"/>
    </row>
    <row r="81" spans="3:6" x14ac:dyDescent="0.25">
      <c r="C81" s="19"/>
      <c r="D81" s="19"/>
      <c r="E81" s="19"/>
      <c r="F81" s="19"/>
    </row>
    <row r="82" spans="3:6" x14ac:dyDescent="0.25">
      <c r="C82" s="19"/>
      <c r="D82" s="19"/>
      <c r="E82" s="19"/>
      <c r="F82" s="19"/>
    </row>
    <row r="83" spans="3:6" x14ac:dyDescent="0.25">
      <c r="C83" s="19"/>
      <c r="D83" s="19"/>
      <c r="E83" s="19"/>
      <c r="F83" s="19"/>
    </row>
    <row r="84" spans="3:6" x14ac:dyDescent="0.25">
      <c r="C84" s="19"/>
      <c r="D84" s="19"/>
      <c r="E84" s="19"/>
      <c r="F84" s="19"/>
    </row>
    <row r="85" spans="3:6" x14ac:dyDescent="0.25">
      <c r="C85" s="19"/>
      <c r="D85" s="19"/>
      <c r="E85" s="19"/>
      <c r="F85" s="19"/>
    </row>
    <row r="86" spans="3:6" x14ac:dyDescent="0.25">
      <c r="C86" s="19"/>
      <c r="D86" s="19"/>
      <c r="E86" s="19"/>
      <c r="F86" s="19"/>
    </row>
  </sheetData>
  <mergeCells count="2">
    <mergeCell ref="C8:F8"/>
    <mergeCell ref="C9:E9"/>
  </mergeCells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Item 17 - Schedule 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Siewert</dc:creator>
  <cp:lastModifiedBy>Steve Thompson</cp:lastModifiedBy>
  <cp:lastPrinted>2023-04-19T15:37:52Z</cp:lastPrinted>
  <dcterms:created xsi:type="dcterms:W3CDTF">2023-03-31T18:09:50Z</dcterms:created>
  <dcterms:modified xsi:type="dcterms:W3CDTF">2023-09-20T14:55:11Z</dcterms:modified>
</cp:coreProperties>
</file>