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X:\Travis\Rate Applications\2023 rate application\Application with all exhibits\Files for Upload\"/>
    </mc:Choice>
  </mc:AlternateContent>
  <xr:revisionPtr revIDLastSave="0" documentId="13_ncr:1_{CE01E41F-3AC3-44CC-9C12-7978CA516250}" xr6:coauthVersionLast="47" xr6:coauthVersionMax="47" xr10:uidLastSave="{00000000-0000-0000-0000-000000000000}"/>
  <bookViews>
    <workbookView xWindow="28680" yWindow="-120" windowWidth="29040" windowHeight="15720" xr2:uid="{00000000-000D-0000-FFFF-FFFF00000000}"/>
  </bookViews>
  <sheets>
    <sheet name="Salary Study" sheetId="12" r:id="rId1"/>
    <sheet name="Benefits" sheetId="11" r:id="rId2"/>
    <sheet name="Job Info" sheetId="7" r:id="rId3"/>
  </sheets>
  <definedNames>
    <definedName name="_xlnm.Print_Area" localSheetId="2">'Job Info'!$A$2:$G$62</definedName>
    <definedName name="_xlnm.Print_Titles" localSheetId="1">Benefits!$1:$6</definedName>
    <definedName name="_xlnm.Print_Titles" localSheetId="2">'Job Info'!$1:$2</definedName>
    <definedName name="_xlnm.Print_Titles" localSheetId="0">'Salary Study'!$A:$A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6" i="12" l="1"/>
  <c r="H66" i="12"/>
  <c r="G66" i="12"/>
  <c r="F66" i="12"/>
  <c r="I65" i="12"/>
  <c r="H65" i="12"/>
  <c r="G65" i="12"/>
  <c r="F65" i="12"/>
  <c r="I64" i="12"/>
  <c r="H64" i="12"/>
  <c r="G64" i="12"/>
  <c r="F64" i="12"/>
  <c r="I63" i="12"/>
  <c r="H63" i="12"/>
  <c r="G63" i="12"/>
  <c r="F63" i="12"/>
  <c r="I62" i="12"/>
  <c r="H62" i="12"/>
  <c r="G62" i="12"/>
  <c r="F62" i="12"/>
  <c r="I61" i="12"/>
  <c r="G61" i="12"/>
  <c r="F61" i="12"/>
  <c r="I60" i="12"/>
  <c r="H60" i="12"/>
  <c r="G60" i="12"/>
  <c r="F60" i="12"/>
  <c r="F59" i="12"/>
  <c r="I58" i="12"/>
  <c r="H58" i="12"/>
  <c r="G58" i="12"/>
  <c r="F58" i="12"/>
  <c r="I57" i="12"/>
  <c r="H57" i="12"/>
  <c r="G57" i="12"/>
  <c r="F57" i="12"/>
  <c r="I56" i="12"/>
  <c r="H56" i="12"/>
  <c r="G56" i="12"/>
  <c r="F56" i="12"/>
  <c r="I55" i="12"/>
  <c r="H55" i="12"/>
  <c r="G55" i="12"/>
  <c r="F55" i="12"/>
  <c r="I54" i="12"/>
  <c r="H54" i="12"/>
  <c r="G54" i="12"/>
  <c r="F54" i="12"/>
  <c r="I53" i="12"/>
  <c r="H53" i="12"/>
  <c r="G53" i="12"/>
  <c r="F53" i="12"/>
  <c r="I52" i="12"/>
  <c r="H52" i="12"/>
  <c r="G52" i="12"/>
  <c r="F52" i="12"/>
  <c r="I51" i="12"/>
  <c r="H51" i="12"/>
  <c r="G51" i="12"/>
  <c r="F51" i="12"/>
  <c r="I50" i="12"/>
  <c r="H50" i="12"/>
  <c r="G50" i="12"/>
  <c r="F50" i="12"/>
  <c r="I49" i="12"/>
  <c r="H49" i="12"/>
  <c r="G49" i="12"/>
  <c r="F49" i="12"/>
  <c r="I48" i="12"/>
  <c r="H48" i="12"/>
  <c r="G48" i="12"/>
  <c r="F48" i="12"/>
  <c r="I47" i="12"/>
  <c r="H47" i="12"/>
  <c r="G47" i="12"/>
  <c r="F47" i="12"/>
  <c r="I46" i="12"/>
  <c r="H46" i="12"/>
  <c r="G46" i="12"/>
  <c r="F46" i="12"/>
  <c r="I45" i="12"/>
  <c r="H45" i="12"/>
  <c r="G45" i="12"/>
  <c r="F45" i="12"/>
  <c r="I44" i="12"/>
  <c r="H44" i="12"/>
  <c r="G44" i="12"/>
  <c r="F44" i="12"/>
  <c r="I43" i="12"/>
  <c r="H43" i="12"/>
  <c r="G43" i="12"/>
  <c r="F43" i="12"/>
  <c r="I42" i="12"/>
  <c r="H42" i="12"/>
  <c r="G42" i="12"/>
  <c r="F42" i="12"/>
  <c r="I41" i="12"/>
  <c r="H41" i="12"/>
  <c r="G41" i="12"/>
  <c r="F41" i="12"/>
  <c r="I40" i="12"/>
  <c r="H40" i="12"/>
  <c r="G40" i="12"/>
  <c r="F40" i="12"/>
  <c r="I39" i="12"/>
  <c r="H39" i="12"/>
  <c r="G39" i="12"/>
  <c r="F39" i="12"/>
  <c r="I38" i="12"/>
  <c r="H38" i="12"/>
  <c r="G38" i="12"/>
  <c r="F38" i="12"/>
  <c r="I37" i="12"/>
  <c r="H37" i="12"/>
  <c r="G37" i="12"/>
  <c r="F37" i="12"/>
  <c r="I36" i="12"/>
  <c r="H36" i="12"/>
  <c r="G36" i="12"/>
  <c r="F36" i="12"/>
  <c r="I35" i="12"/>
  <c r="H35" i="12"/>
  <c r="G35" i="12"/>
  <c r="F35" i="12"/>
  <c r="I34" i="12"/>
  <c r="H34" i="12"/>
  <c r="G34" i="12"/>
  <c r="F34" i="12"/>
  <c r="I33" i="12"/>
  <c r="H33" i="12"/>
  <c r="G33" i="12"/>
  <c r="F33" i="12"/>
  <c r="I32" i="12"/>
  <c r="H32" i="12"/>
  <c r="G32" i="12"/>
  <c r="F32" i="12"/>
  <c r="I31" i="12"/>
  <c r="H31" i="12"/>
  <c r="G31" i="12"/>
  <c r="F31" i="12"/>
  <c r="I30" i="12"/>
  <c r="H30" i="12"/>
  <c r="G30" i="12"/>
  <c r="F30" i="12"/>
  <c r="F29" i="12"/>
  <c r="I28" i="12"/>
  <c r="H28" i="12"/>
  <c r="G28" i="12"/>
  <c r="F28" i="12"/>
  <c r="I27" i="12"/>
  <c r="H27" i="12"/>
  <c r="G27" i="12"/>
  <c r="F27" i="12"/>
  <c r="I26" i="12"/>
  <c r="H26" i="12"/>
  <c r="G26" i="12"/>
  <c r="F26" i="12"/>
  <c r="I25" i="12"/>
  <c r="H25" i="12"/>
  <c r="G25" i="12"/>
  <c r="F25" i="12"/>
  <c r="I24" i="12"/>
  <c r="H24" i="12"/>
  <c r="G24" i="12"/>
  <c r="F24" i="12"/>
  <c r="I23" i="12"/>
  <c r="G23" i="12"/>
  <c r="F23" i="12"/>
  <c r="I22" i="12"/>
  <c r="H22" i="12"/>
  <c r="G22" i="12"/>
  <c r="F22" i="12"/>
  <c r="I21" i="12"/>
  <c r="H21" i="12"/>
  <c r="G21" i="12"/>
  <c r="F21" i="12"/>
  <c r="I20" i="12"/>
  <c r="H20" i="12"/>
  <c r="G20" i="12"/>
  <c r="F20" i="12"/>
  <c r="I19" i="12"/>
  <c r="H19" i="12"/>
  <c r="G19" i="12"/>
  <c r="F19" i="12"/>
  <c r="I18" i="12"/>
  <c r="H18" i="12"/>
  <c r="G18" i="12"/>
  <c r="F18" i="12"/>
  <c r="I17" i="12"/>
  <c r="H17" i="12"/>
  <c r="G17" i="12"/>
  <c r="F17" i="12"/>
  <c r="I16" i="12"/>
  <c r="H16" i="12"/>
  <c r="G16" i="12"/>
  <c r="F16" i="12"/>
  <c r="I15" i="12"/>
  <c r="H15" i="12"/>
  <c r="G15" i="12"/>
  <c r="F15" i="12"/>
  <c r="I14" i="12"/>
  <c r="H14" i="12"/>
  <c r="G14" i="12"/>
  <c r="F14" i="12"/>
  <c r="I13" i="12"/>
  <c r="H13" i="12"/>
  <c r="G13" i="12"/>
  <c r="F13" i="12"/>
  <c r="I12" i="12"/>
  <c r="H12" i="12"/>
  <c r="G12" i="12"/>
  <c r="F12" i="12"/>
  <c r="I11" i="12"/>
  <c r="H11" i="12"/>
  <c r="G11" i="12"/>
  <c r="F11" i="12"/>
  <c r="I10" i="12"/>
  <c r="H10" i="12"/>
  <c r="G10" i="12"/>
  <c r="F10" i="12"/>
  <c r="G9" i="12"/>
  <c r="I9" i="12"/>
  <c r="F9" i="12"/>
  <c r="M23" i="11" l="1"/>
  <c r="M20" i="11"/>
  <c r="M26" i="11"/>
  <c r="M17" i="11"/>
  <c r="H40" i="11"/>
  <c r="H39" i="11"/>
  <c r="H23" i="11"/>
  <c r="H20" i="11"/>
  <c r="J54" i="12" l="1"/>
  <c r="K54" i="12"/>
  <c r="L54" i="12"/>
  <c r="M54" i="12"/>
  <c r="M65" i="12"/>
  <c r="L65" i="12"/>
  <c r="K65" i="12"/>
  <c r="J65" i="12"/>
  <c r="M64" i="12"/>
  <c r="L64" i="12"/>
  <c r="K64" i="12"/>
  <c r="J64" i="12"/>
  <c r="M63" i="12"/>
  <c r="L63" i="12"/>
  <c r="K63" i="12"/>
  <c r="J63" i="12"/>
  <c r="M62" i="12"/>
  <c r="L62" i="12"/>
  <c r="K62" i="12"/>
  <c r="J62" i="12"/>
  <c r="M61" i="12"/>
  <c r="K61" i="12"/>
  <c r="J61" i="12"/>
  <c r="M60" i="12"/>
  <c r="L60" i="12"/>
  <c r="K60" i="12"/>
  <c r="J60" i="12"/>
  <c r="J59" i="12"/>
  <c r="M58" i="12"/>
  <c r="L58" i="12"/>
  <c r="K58" i="12"/>
  <c r="J58" i="12"/>
  <c r="M57" i="12"/>
  <c r="L57" i="12"/>
  <c r="K57" i="12"/>
  <c r="J57" i="12"/>
  <c r="M56" i="12"/>
  <c r="L56" i="12"/>
  <c r="K56" i="12"/>
  <c r="J56" i="12"/>
  <c r="M55" i="12"/>
  <c r="L55" i="12"/>
  <c r="K55" i="12"/>
  <c r="J55" i="12"/>
  <c r="M52" i="12"/>
  <c r="L52" i="12"/>
  <c r="K52" i="12"/>
  <c r="J52" i="12"/>
  <c r="M51" i="12"/>
  <c r="L51" i="12"/>
  <c r="K51" i="12"/>
  <c r="J51" i="12"/>
  <c r="M50" i="12"/>
  <c r="L50" i="12"/>
  <c r="K50" i="12"/>
  <c r="J50" i="12"/>
  <c r="M49" i="12"/>
  <c r="L49" i="12"/>
  <c r="K49" i="12"/>
  <c r="J49" i="12"/>
  <c r="M47" i="12"/>
  <c r="L47" i="12"/>
  <c r="K47" i="12"/>
  <c r="J47" i="12"/>
  <c r="M46" i="12"/>
  <c r="L46" i="12"/>
  <c r="K46" i="12"/>
  <c r="J46" i="12"/>
  <c r="M45" i="12"/>
  <c r="L45" i="12"/>
  <c r="K45" i="12"/>
  <c r="J45" i="12"/>
  <c r="M44" i="12"/>
  <c r="L44" i="12"/>
  <c r="K44" i="12"/>
  <c r="J44" i="12"/>
  <c r="M42" i="12"/>
  <c r="L42" i="12"/>
  <c r="K42" i="12"/>
  <c r="J42" i="12"/>
  <c r="M41" i="12"/>
  <c r="L41" i="12"/>
  <c r="K41" i="12"/>
  <c r="J41" i="12"/>
  <c r="M39" i="12"/>
  <c r="L39" i="12"/>
  <c r="K39" i="12"/>
  <c r="J39" i="12"/>
  <c r="M38" i="12"/>
  <c r="L38" i="12"/>
  <c r="K38" i="12"/>
  <c r="J38" i="12"/>
  <c r="M37" i="12"/>
  <c r="L37" i="12"/>
  <c r="K37" i="12"/>
  <c r="J37" i="12"/>
  <c r="M36" i="12"/>
  <c r="L36" i="12"/>
  <c r="K36" i="12"/>
  <c r="J36" i="12"/>
  <c r="M35" i="12"/>
  <c r="L35" i="12"/>
  <c r="K35" i="12"/>
  <c r="J35" i="12"/>
  <c r="M34" i="12"/>
  <c r="L34" i="12"/>
  <c r="K34" i="12"/>
  <c r="J34" i="12"/>
  <c r="M33" i="12"/>
  <c r="L33" i="12"/>
  <c r="K33" i="12"/>
  <c r="M32" i="12"/>
  <c r="L32" i="12"/>
  <c r="K32" i="12"/>
  <c r="J32" i="12"/>
  <c r="M31" i="12"/>
  <c r="K31" i="12"/>
  <c r="M30" i="12"/>
  <c r="L30" i="12"/>
  <c r="K30" i="12"/>
  <c r="J30" i="12"/>
  <c r="J29" i="12"/>
  <c r="M28" i="12"/>
  <c r="L28" i="12"/>
  <c r="K28" i="12"/>
  <c r="J28" i="12"/>
  <c r="M27" i="12"/>
  <c r="L27" i="12"/>
  <c r="K27" i="12"/>
  <c r="J27" i="12"/>
  <c r="M26" i="12"/>
  <c r="L26" i="12"/>
  <c r="K26" i="12"/>
  <c r="J26" i="12"/>
  <c r="M25" i="12"/>
  <c r="L25" i="12"/>
  <c r="K25" i="12"/>
  <c r="J25" i="12"/>
  <c r="J24" i="12"/>
  <c r="M23" i="12"/>
  <c r="K23" i="12"/>
  <c r="J23" i="12"/>
  <c r="M22" i="12"/>
  <c r="L22" i="12"/>
  <c r="K22" i="12"/>
  <c r="J22" i="12"/>
  <c r="M21" i="12"/>
  <c r="L21" i="12"/>
  <c r="K21" i="12"/>
  <c r="J21" i="12"/>
  <c r="M20" i="12"/>
  <c r="L20" i="12"/>
  <c r="K20" i="12"/>
  <c r="J20" i="12"/>
  <c r="M19" i="12"/>
  <c r="L19" i="12"/>
  <c r="K19" i="12"/>
  <c r="J19" i="12"/>
  <c r="M18" i="12"/>
  <c r="L18" i="12"/>
  <c r="K18" i="12"/>
  <c r="J18" i="12"/>
  <c r="M17" i="12"/>
  <c r="L17" i="12"/>
  <c r="K17" i="12"/>
  <c r="J17" i="12"/>
  <c r="M16" i="12"/>
  <c r="L16" i="12"/>
  <c r="K16" i="12"/>
  <c r="J16" i="12"/>
  <c r="M15" i="12"/>
  <c r="L15" i="12"/>
  <c r="K15" i="12"/>
  <c r="J15" i="12"/>
  <c r="M14" i="12"/>
  <c r="L14" i="12"/>
  <c r="K14" i="12"/>
  <c r="J14" i="12"/>
  <c r="M13" i="12"/>
  <c r="L13" i="12"/>
  <c r="K13" i="12"/>
  <c r="J13" i="12"/>
  <c r="M12" i="12"/>
  <c r="L12" i="12"/>
  <c r="K12" i="12"/>
  <c r="J12" i="12"/>
  <c r="M11" i="12"/>
  <c r="L11" i="12"/>
  <c r="K11" i="12"/>
  <c r="J11" i="12"/>
  <c r="M10" i="12"/>
  <c r="L10" i="12"/>
  <c r="K10" i="12"/>
  <c r="J10" i="12"/>
  <c r="K9" i="12"/>
  <c r="M9" i="12"/>
  <c r="J9" i="12"/>
  <c r="J66" i="12"/>
  <c r="J31" i="12"/>
  <c r="L31" i="12"/>
  <c r="M24" i="12"/>
  <c r="L24" i="12"/>
  <c r="K24" i="12"/>
  <c r="U59" i="12"/>
  <c r="I59" i="12" s="1"/>
  <c r="M59" i="12" s="1"/>
  <c r="S59" i="12"/>
  <c r="G59" i="12" s="1"/>
  <c r="K59" i="12" s="1"/>
  <c r="T61" i="12"/>
  <c r="H61" i="12" s="1"/>
  <c r="L61" i="12" s="1"/>
  <c r="U29" i="12"/>
  <c r="I29" i="12" s="1"/>
  <c r="M29" i="12" s="1"/>
  <c r="S29" i="12"/>
  <c r="G29" i="12" s="1"/>
  <c r="K29" i="12" s="1"/>
  <c r="T23" i="12"/>
  <c r="H23" i="12" s="1"/>
  <c r="L23" i="12" s="1"/>
  <c r="T9" i="12"/>
  <c r="H9" i="12" s="1"/>
  <c r="L9" i="12" s="1"/>
  <c r="M67" i="12" l="1"/>
  <c r="J67" i="12"/>
  <c r="K67" i="12"/>
  <c r="T59" i="12"/>
  <c r="H59" i="12" s="1"/>
  <c r="L59" i="12" s="1"/>
  <c r="T29" i="12"/>
  <c r="H29" i="12" s="1"/>
  <c r="L29" i="12" s="1"/>
  <c r="L67" i="12" s="1"/>
</calcChain>
</file>

<file path=xl/sharedStrings.xml><?xml version="1.0" encoding="utf-8"?>
<sst xmlns="http://schemas.openxmlformats.org/spreadsheetml/2006/main" count="1157" uniqueCount="578">
  <si>
    <t>Min</t>
  </si>
  <si>
    <t>Mid</t>
  </si>
  <si>
    <t>Max</t>
  </si>
  <si>
    <t>Title</t>
  </si>
  <si>
    <t>Salary Range</t>
  </si>
  <si>
    <t>Job Title</t>
  </si>
  <si>
    <t>Exempt</t>
  </si>
  <si>
    <t>Accounting Clerk</t>
  </si>
  <si>
    <t>Computer Network Specialist</t>
  </si>
  <si>
    <t>Manager of Technical Services</t>
  </si>
  <si>
    <t>Member Service Representative</t>
  </si>
  <si>
    <t>Principal Accountant</t>
  </si>
  <si>
    <t>Procurement Specialist</t>
  </si>
  <si>
    <t>Perform accounts payable, administrative services, and various tasks for the general accounting section, Manager of general accounting and Vice-President of Finance.</t>
  </si>
  <si>
    <t>Notary Public State at Large</t>
  </si>
  <si>
    <t>Responsible for providing courteous, accurate and prompt service to members and general public, completing tasks in a timely manner, assisting members in negotiating deferred payment agreements, explaining requirements and procedure for service, answering inquiries regarding bills and collecting all required fees.</t>
  </si>
  <si>
    <t>Serve as Procurement Agent and provide procurement assistance for controllable miscellaneous purchases companywide.</t>
  </si>
  <si>
    <t>Plans, directs and supervises the activities of the accounting &amp; billing sections to provide complete and accurate accounting/financial records, accurate and timely customer billing/receipts, analytical studies and data necessary for management and board to make operational decisions; for the correct and timely reporting to regulatory, governmental and related agencies; for providing support services to the other departments within the corporation.</t>
  </si>
  <si>
    <t>CPA required.</t>
  </si>
  <si>
    <t>KENERGY CORPORATION</t>
  </si>
  <si>
    <t xml:space="preserve">Benefits Expense as a percentage (%) of base payroll load for discretionary benefits, i.e. - medical, dental and retirement. </t>
  </si>
  <si>
    <t>Benefits Offered</t>
  </si>
  <si>
    <t>Health Insurance</t>
  </si>
  <si>
    <t>Type of Plan</t>
  </si>
  <si>
    <t>Health Deductible</t>
  </si>
  <si>
    <t>Individual</t>
  </si>
  <si>
    <t>Family</t>
  </si>
  <si>
    <t>Monthly Expense</t>
  </si>
  <si>
    <t>Health Care Premium  Cost Share %</t>
  </si>
  <si>
    <t>% and $</t>
  </si>
  <si>
    <t>Emp. Only</t>
  </si>
  <si>
    <t>Employee</t>
  </si>
  <si>
    <t>Company/Org.</t>
  </si>
  <si>
    <t>Total Monthly Cost</t>
  </si>
  <si>
    <t>Emp. + Spouse</t>
  </si>
  <si>
    <t>Emp. + Children</t>
  </si>
  <si>
    <t>Emp. + Family</t>
  </si>
  <si>
    <t>Medical Care Pkg. Includes</t>
  </si>
  <si>
    <t>Offered (Yes/No)</t>
  </si>
  <si>
    <t>Medical</t>
  </si>
  <si>
    <t>Dental</t>
  </si>
  <si>
    <t>Vision</t>
  </si>
  <si>
    <t>Hearing</t>
  </si>
  <si>
    <t>Prescriptions</t>
  </si>
  <si>
    <t>Dental Cost Share %</t>
  </si>
  <si>
    <t>Emp. +</t>
  </si>
  <si>
    <t>Other Benefits</t>
  </si>
  <si>
    <t>ST Disability Insurance</t>
  </si>
  <si>
    <t>LT Disability Insurance</t>
  </si>
  <si>
    <t>Supplemental Insur.</t>
  </si>
  <si>
    <t>Employer Sponsored Life Insur. - Coverage Amt?</t>
  </si>
  <si>
    <t>Retirement Plans</t>
  </si>
  <si>
    <t>401K or 403(b)</t>
  </si>
  <si>
    <t>Defined Benefit</t>
  </si>
  <si>
    <t>Other Retirement Plan</t>
  </si>
  <si>
    <t>Employer's Match</t>
  </si>
  <si>
    <t>Flexible Benefits</t>
  </si>
  <si>
    <t>Full Cafeteria</t>
  </si>
  <si>
    <t>Section 125</t>
  </si>
  <si>
    <t>Dependent Care</t>
  </si>
  <si>
    <t>Medical Reimbursement</t>
  </si>
  <si>
    <t>Health/Wellness Program</t>
  </si>
  <si>
    <t>H/W Program Highlights:</t>
  </si>
  <si>
    <t xml:space="preserve">Annual # of Sick Days </t>
  </si>
  <si>
    <t>Annual # of Holidays</t>
  </si>
  <si>
    <t>Vacation Accural Range</t>
  </si>
  <si>
    <t>Tuition Reimbursement Program</t>
  </si>
  <si>
    <t xml:space="preserve">Uniform allowance </t>
  </si>
  <si>
    <t>Take home vehicle</t>
  </si>
  <si>
    <t>Other Compensation</t>
  </si>
  <si>
    <t>Bonus / Incentive Pay</t>
  </si>
  <si>
    <t>Range of Incentive Pay %</t>
  </si>
  <si>
    <t>Profit Sharing %</t>
  </si>
  <si>
    <t>Service Recognition Plan (Years?/Pay?/Other?)</t>
  </si>
  <si>
    <t>General Purpose</t>
  </si>
  <si>
    <t>Education</t>
  </si>
  <si>
    <t>General Experience</t>
  </si>
  <si>
    <t>Managerial Experience</t>
  </si>
  <si>
    <t>Certificates/Licenses</t>
  </si>
  <si>
    <t>2 Years College</t>
  </si>
  <si>
    <t>2 Years</t>
  </si>
  <si>
    <t>No</t>
  </si>
  <si>
    <t>Administrative Assistant, Operations</t>
  </si>
  <si>
    <t>Responsible for providing assistance to individuals inside and outside the corporation with respect to the daily functions of the Operations Department.</t>
  </si>
  <si>
    <t>Apprentice Line Technician I</t>
  </si>
  <si>
    <t>Responsible for assisting in providing electric service to members by performing work required to construct, replace, operate and maintain electric distribution plant and work on new construction and de-energized poles.</t>
  </si>
  <si>
    <t>High School Plus Specialized Schooling</t>
  </si>
  <si>
    <t>Certificate from an accepted Line Technician school or program of at least 8 weeks in duration. American Red Cross First Aid Card; DOT Commercial Driver’s License (Class A), CPR Certification, AED, Pole-top and Bucket Truck Rescue.</t>
  </si>
  <si>
    <t>Apprentice Line Technician II</t>
  </si>
  <si>
    <t>Responsible for assisting in providing electric service to members by performing work required to construct, replace, operate and maintain electric distribution plant; work on power lines; and for seeing that vehicles are stocked and ready to use.</t>
  </si>
  <si>
    <t>12-18 Months</t>
  </si>
  <si>
    <t>Must complete TVPPA Correspondence Course, Unit II, Fundamentals of Alternating Current if applicable. American Red Cross First Aid Card; DOT Commercial Driver’s License (Class A), CPR Certification, AED, Pole and Bucket Rescue.</t>
  </si>
  <si>
    <t>Apprentice Line Technician III</t>
  </si>
  <si>
    <t>Responsible for providing electric service to members by performing work required to construct, replace, operate, and maintain electric distribution plant; routinely work on secondary voltages and occasionally on primary voltages on energized lines under the direction of a qualified line tech.</t>
  </si>
  <si>
    <t>Must successfully complete Apprentice Lineman II program if applicable. American Red Cross First Aid Card, Commercial Driver’s License (Class A), CPR Certification, AED, Pole and Bucket Rescue. Familiarity with electrical distribution system, both overhead and underground; RUS specifications and construction standards; National Electrical Code and National Electrical Safety Code; OSHA requirements relative to the position.</t>
  </si>
  <si>
    <t>Apprentice Line Technician IV</t>
  </si>
  <si>
    <t>Responsible for providing electric service to members by performing work required to construct, replace, operate, and maintain electric distribution plant and power lines, allowed to work on energized conductors/equipment out of the bucket at the direction of the crew leader/line tech.</t>
  </si>
  <si>
    <t>Must successfully complete Apprentice Line Technician III program if applicable. American Red Cross First Aid Card, Commercial Driver’s License (Class A), CPR Certification, AED, Pole and Bucket Rescue. Familiarity with electrical distribution system, both overhead and underground; RUS specifications and construction standards; National Electrical Code and National Electrical Safety Code; OSHA requirements relative to the position.</t>
  </si>
  <si>
    <t>Building &amp; Grounds Maintenance Technician</t>
  </si>
  <si>
    <t>Responsible for performing and/or scheduling the contractor’s repair and maintenance of building and grounds at all locations including electrical, plumbing, heating, and air-conditioning.</t>
  </si>
  <si>
    <t>High School or GED</t>
  </si>
  <si>
    <t>Valid driver’s license and certification to operate a Fork Lift.</t>
  </si>
  <si>
    <t>Cashier</t>
  </si>
  <si>
    <t>Responsible for providing courteous, accurate and prompt service to members and general public; for providing members and the accounting department with accurate financial data, completing tasks in a timely manner. Receives member payments, meter reading and enters receipts into the computer.</t>
  </si>
  <si>
    <t>Commercial Accounts &amp; Economic Dev. Specialist</t>
  </si>
  <si>
    <t>Implement the cooperative’s Commercial and Industrial (C&amp;I) Account Management Program and Economic Development Alliance Program, as well as promote energy efficient technologies and economic development initiatives.</t>
  </si>
  <si>
    <t>5 Years</t>
  </si>
  <si>
    <t>Yes</t>
  </si>
  <si>
    <t>Communications &amp; Public Relations Specialist</t>
  </si>
  <si>
    <t>Responsible for publications, website development and maintenance, advertising, and communications with members, employees, and the general public; assisting in member services and public relations efforts; representing the cooperative in public and community affairs; preparing information and materials for oral and audio-visual presentations and assisting other departments with communication materials.</t>
  </si>
  <si>
    <t>4 Years College</t>
  </si>
  <si>
    <t>Responsible for design, building and implementation of corporate network systems across the enterprise.  This includes planning, developing, installing, configuring, maintaining, supporting and optimizing all local and wide area network connections. Aides in the support of corporate servers, associated software and communications links.  Able to configure maintain, and troubleshoot corporate switches and routers.  Provides support for the corporate 10 GigE Metro Ethernet nodes.  Assists in the ordering, installation, and maintenance of corporate PC’s, Printers, Servers and related equipment as necessary.</t>
  </si>
  <si>
    <t>3 Years</t>
  </si>
  <si>
    <t>Cisco Certified Network Administrator (CCNA)</t>
  </si>
  <si>
    <t>Computer Specialist</t>
  </si>
  <si>
    <t>Responsible for daily support of corporate desktop and mobile PC’s.  Ensures connectivity to the corporate Local Area (LAN) and Wide Area (WAN) Network for desktop and mobile computers. Is the first point of contact for PC problems throughout all departments.  Aide in the configuration, maintenance, and troubleshooting of corporate LAN, WAN, switches and routers, WAN Optical nodes, and security systems.   Procures, configures and installs desktop PC hardware and peripherals, and software for all departments.</t>
  </si>
  <si>
    <t>Cisco Certified Network Associate (CCNA), Microsoft Certified Information Technology Professional: Enterprise Support Technician (MCITP)</t>
  </si>
  <si>
    <t>Computer Systems Analyst</t>
  </si>
  <si>
    <t>Research, plan, recommend and develop new computer systems and software, and apply existing systems and software resources to meet the needs of the company.  Responsible for the design, building and implementation of corporate computer systems, software and network systems across the enterprise.  This includes planning, developing, installing, configuring, maintaining, supporting and optimizing, corporate servers, associated software and communications links. Aides in the design and support of corporate local (LAN) and wide (WAN) area networks. Designs software and custom programming to automate or support business functions as needed.  Responsible for the installation, configuration, and maintenance of all corporate servers. Able to configure, maintain, and troubleshoot corporate switches and routers.  Assists in support for the corporate WAN Optical nodes, and Voice Over IP (VoIP) phone system. Assist in the ordering, installation, and maintenance of corporate PC's, printers, servers and related equipment.</t>
  </si>
  <si>
    <t>Cisco Certified Network Associate (CCNA), Microsoft Certified Information Technology Professional (MCITP): Enterprise Administrator or equivalent knowledge and experience.</t>
  </si>
  <si>
    <t>Contractor and VM Supervisor</t>
  </si>
  <si>
    <t>Responsible for planning, directing, and supervising all activities within assigned areas of responsibility consistent with Kenergy’s and Operations Department’s policies, procedures and practices.</t>
  </si>
  <si>
    <t>CPR, First Aid and AED use.</t>
  </si>
  <si>
    <t>Coordinator of Organizational Development</t>
  </si>
  <si>
    <t>To assess and provide employee and management development training related to safety, performance management, customer service, and cultural design.</t>
  </si>
  <si>
    <t>Coordinator of Employee Benefit Admin.</t>
  </si>
  <si>
    <t>This position provides assistance to the Vice President of Human Resources relative to all functions as assigned by the cooperative. Serves as primary contact for employee and retiree benefit questions, requests and changes.</t>
  </si>
  <si>
    <t>Coordinator of Risk Management</t>
  </si>
  <si>
    <t xml:space="preserve">Responsible for fostering and helping maintain Kenergy’s safety culture. Serves as a permanent member of the Kenergy Safety Committee and Kenergy Safety Leadership Team. Oversees the NRECA Safety Accreditation Program. Shall be knowledgeable for all applicable safety codes as they pertain to the cooperative’s business activities and any incidents that occur, including but not limited to, the National Electric Safety Code, Workmen’s Compensation and KYOSH regulations. 
</t>
  </si>
  <si>
    <t>Valid driver’s license.</t>
  </si>
  <si>
    <t>Crew Leader</t>
  </si>
  <si>
    <t>To provide departmental functions requiring advanced and special training, knowledge and skills to meet the department's and cooperative's needs. To provide supervision on the construction, operation, maintenance and service facilities which will result in continuity of service to meet the system's objectives. To direct and demonstrate skills in reading and interpreting staking sheets, RUS specifications, line construction assemblies, and code books. Responsible for assigned personnel's training and safety and for crew morale and efficiency.</t>
  </si>
  <si>
    <t>9-10 Years</t>
  </si>
  <si>
    <t>American Red Cross First Aid Card, DOT Commercial Driver's License (Class A), CPR Certification, AED, Pole and Bucket Rescue.</t>
  </si>
  <si>
    <t>Day Shift System Controller</t>
  </si>
  <si>
    <t>Responsible for the activities of the dispatch area, which include taking customer calls, dispatching and coordinating crews; for restoration of service; for accurate maintenance of records. Responsibilities include maintaining all daily records required in System Control.</t>
  </si>
  <si>
    <t>Valid Driver’s License, CPR and First Aid Certifications</t>
  </si>
  <si>
    <t>Electronics Communications Analyst</t>
  </si>
  <si>
    <t>Responsible for the timely maintenance, repair, installation, testing and operation of the Microwave system, SCADA, two-way radio system, electronic and electro-mechanical recloser and regulator control panels, VoIP telephone &amp; cell phone equipment, fiber optics Optical WAN, TDM, and other electronic components and equipment. Designs and implements interfaces to foreign communications systems to extend the reach of corporate voice and data services to branch offices and remote substation and communications sites. Designs new systems and circuits, and researches application of new technologies, to meet the needs of the company. Keeps current with trends in utility electronics and communications and evaluates and recommends technologies to provide better communications and control services.</t>
  </si>
  <si>
    <t>Electronics Technician</t>
  </si>
  <si>
    <t>Responsible for the timely maintenance, repair, installation, testing and operation of the Microwave system, SCADA, two-way radio system, pagers, telephone &amp; cell phone equipment, fiber optics, SONET, WAN, and other electronic components and equipment, all of which may have some characteristics of design, as assigned by management.</t>
  </si>
  <si>
    <t>Engineering Planner</t>
  </si>
  <si>
    <t>Administrative duties include assisting vice president of engineering in the administrative duties of the entire engineering department; assists in departmental budgetary functions; maintains historical data for departmental planning; maintaining files, catalogs, and engineering library; receives and directs visitors.  Planning duties include assembling system loading data, as well as familiarity with voltage drop studies, system load patterns, system improvements and reliability.</t>
  </si>
  <si>
    <t>Executive Assistant / Assistant Corp. Secretary</t>
  </si>
  <si>
    <t>Provides confidential administrative services to President/CEO. Performs duties of Assistant Corporate Secretary as described in corporation bylaws. Serves as liaison between president, board members, employees, and public.</t>
  </si>
  <si>
    <t>Field Engineering Technician</t>
  </si>
  <si>
    <t>Responsible for independently engineering single phase and three phase services and drawing work orders; for engineering and drawing of system improvement and ordinary replacement work orders; and for the procurement and processing of estimates, contracts, right-of-way easements, and permits required for the construction or maintenance of company facilities.</t>
  </si>
  <si>
    <t>4 Years</t>
  </si>
  <si>
    <t>Notary Public State at Large.  Drivers License.</t>
  </si>
  <si>
    <t>Inspection Coordinator</t>
  </si>
  <si>
    <t>Plans and schedules System Line Inspection to meet PSC requirements to include conducting infrared inspections. Coordinates rubber goods change outs, working and recording voltmeter testing and watthour standard testing requirements. Maintain associated records to assure PSC compliance in each of these areas. Installs/tests Instrument rated metering accounts.</t>
  </si>
  <si>
    <t>Possess a Level I Thermography Certification. Kentucky PSC Meterman’s Certification; American Red Cross first aid card; and CPR Certification</t>
  </si>
  <si>
    <t>Line Technician</t>
  </si>
  <si>
    <t xml:space="preserve">Provides electric service to members by performing work required to construct, replace and maintain electric distribution plant. Restores service to members by making repairs to distribution system. Performs hot-line work with hot-line tools. Performs work under energized conditions with the use of rubber gloves, sleeves and bucket truck.
</t>
  </si>
  <si>
    <t>American Red Cross First Aid Card, CDL (Class A), CPR, AED, Pole-top and Bucket Truck Rescue.</t>
  </si>
  <si>
    <t>Manager of Field Engineering</t>
  </si>
  <si>
    <t>Responsible for field engineering, for staking and designing construction work orders, to meet specifications and safety regulations; for providing operations department with detailed drawings of proposed construction; for giving assistance to utility company personnel in joint-use facilities and plant relocation; for communicating with DOT personnel concerning estimates/contracts on road relocations; for reviewing, revising and preparing new assemblies and associated materials for overhead and underground construction specifications; and for review and approval of estimates for contributions in aid or construction.</t>
  </si>
  <si>
    <t>4 Years College Electrical Engineering</t>
  </si>
  <si>
    <t>Professional Engineers License for Kentucky or an Engineering in Training Certificate with stipulation that the P. E. Registration is received within reasonably agreed amount of time.</t>
  </si>
  <si>
    <t>Manager of General Accounting</t>
  </si>
  <si>
    <t>Responsible for leading the General Accounting Department that results in timely completion of monthly financial statements, corporate budget and other reports prepared in accordance with general accepted accounting, budgeting and regulatory principles. Experience dealing with Public Service Commission and Rural Utilities Service preferred</t>
  </si>
  <si>
    <t>Manager of Member Accounting</t>
  </si>
  <si>
    <t>Responsible for directing the activities of the Member Accounting section and to maximize the productivity of the assigned personnel; for providing excellent service to customers through courteous and efficient handling of inquiries and complaints; for providing accurate, reliable and efficient billing and cash collection service.</t>
  </si>
  <si>
    <t>7 Years</t>
  </si>
  <si>
    <t>Oversight of all maintenance, construction, and technical operations of corporate computer systems, networks, SCADA, two-way radio, microwave, optical and electronic systems.  Analyzes data processing requirements to plan data processing systems that will provide system capabilities required for projected work load, and designs layout and installation of new systems or modifications of existing systems. Oversees corporate voice and data communication systems to provide services and plan for remote office, substation and mobile communications needs.</t>
  </si>
  <si>
    <t>Materials Management Specialist</t>
  </si>
  <si>
    <t>Provide oversight of Kenergy’s warehouses and material storage; monitor inventory levels and identify inventory and materials storage best practices. Serve as lead staff for the development and implementation of an inventory management strategy including identification of best practices related to the systems and processes that support inventory forecasting, purchasing, and material control</t>
  </si>
  <si>
    <t>Valid Drivers License. CPR and First Aid Certifications.</t>
  </si>
  <si>
    <t>Member Engagement Coordinator</t>
  </si>
  <si>
    <t>Responsible for coordinating member engagement events and coordinating community involvement activities throughout the Kenergy service territory.</t>
  </si>
  <si>
    <t>Member Service Representative - Branch Office</t>
  </si>
  <si>
    <t>Responsible for providing courteous, accurate, and prompt service to members and general public; for providing members and the accounting department with accurate financial data and completing tasks in a timely manner.</t>
  </si>
  <si>
    <t>Meter Shop Crew Leader</t>
  </si>
  <si>
    <t>Directs, coordinates and assists in the day to day functions and employees of the Henderson and Owensboro Meter Shops. Prepares and finalizes all required Meter Shop PSC reports. Responsible for coordinating, budgeting and scheduling work with meter shop and assisting AMI coordinator with meter contractors.  Responsible for accuracy of meters installed on the system; for the accurate installation of all CT rated metering; and for the maintenance of existing metering facilities.</t>
  </si>
  <si>
    <t>Kentucky PSC Meterman’s Certification; American Red Cross first aid card; CPR Certification; Bucket Truck Rescue; and Fork Lift Certification.</t>
  </si>
  <si>
    <t>Meter Tech AMI Tech</t>
  </si>
  <si>
    <t>Responsible for accuracy of meters installed on the system; for accurate meter installations; for the installation of all CT rated metering; and for the maintenance of existing metering facilities.</t>
  </si>
  <si>
    <t>Ability to obtain a Kentucky PSC Meterman’s Certification; American Red Cross first aid card; CPR Certification; valid driver’s license</t>
  </si>
  <si>
    <t>Metering and AMI Administrator</t>
  </si>
  <si>
    <t>Responsible for maintaining and monitoring Command Center and the meter database. Must maintain the L&amp;G Gridstream RF AMI System and associated equipment to a high degree of functionality through methodical daily review and problem solving. Research and develop plans for all DA opportunities. Supervises the day to day functions and employees of the Henderson and Owensboro Meter Shops. Prepares all required Meter Shop PSC reports. Responsible for accuracy of meters installed on the system; for the accurate installation of all CT rated metering; and for the maintenance of existing metering facilities.</t>
  </si>
  <si>
    <t>6 Years</t>
  </si>
  <si>
    <t>Kentucky PSC Meterman’s Certification; American Red Cross first aid card; and CPR Certification</t>
  </si>
  <si>
    <t>Meter-Service Technician</t>
  </si>
  <si>
    <t>Responsible for single phase meter change outs and proper records and for reading assigned accounts.</t>
  </si>
  <si>
    <t>Kentucky Meterman’s Certification required within five years; American Red Cross First Aid Card; CPR Certification; Commercial Driver’s License</t>
  </si>
  <si>
    <t>Office Engineer</t>
  </si>
  <si>
    <t>To provide for current and accurate cooperative records in the area work order procedures and distribution equipment.  To assist in the preparation of sectionalizing studies. To maintain an accurate electrical impedance database.  To design layouts for residential subdivisions and approve subdivision plats regarding electrical easements.</t>
  </si>
  <si>
    <t>Technical certification in WindMil, LightTable, ESRI ARCMap and other software programs.</t>
  </si>
  <si>
    <t>Operational Services Manager</t>
  </si>
  <si>
    <t>Responsible for all operations of the Meter Shop, AMI system, System Control, Substations, Vegetation Management, Line Inspection, and Pole Inspections through supervisors and other personnel in those areas.</t>
  </si>
  <si>
    <t>American Red Cross First Aid Card; CPR Certification; Commercial Driver’s License</t>
  </si>
  <si>
    <t>Operations Assistant</t>
  </si>
  <si>
    <t>Perform clerical duties relating to daily work order process including jobs issued and completed by crews in all Districts. Computer entry of work order related activities, processing and filing electrical inspections and contacting utilities to locate underground facilities. Answering member calls relating to work orders and security light and street light outages.</t>
  </si>
  <si>
    <t>Operations Manager</t>
  </si>
  <si>
    <t>Operations Services Support Rep I</t>
  </si>
  <si>
    <t>Responsibilities to include the duties of Vegetation Management contractor oversight, VM work order assessment and bidding, PSC line inspection, assist with warehouse duties and maintain positive member relations.</t>
  </si>
  <si>
    <t>Must maintain a valid Driver’s License; American Red Cross First Aid Card; and CPR Certification.</t>
  </si>
  <si>
    <t>Operations Services Support Rep. II</t>
  </si>
  <si>
    <t>Responsibilities to include the duties of Vegetation Management contractor oversight, VM work order assessment and bidding, PSC line inspection, pole inspection oversight, assist with Line Contractors, and maintain positive member relations.</t>
  </si>
  <si>
    <t>Plant Accountant</t>
  </si>
  <si>
    <t>Performs all job functions within the general accounting section with primary responsibilities being plant accounting.</t>
  </si>
  <si>
    <t>Performs all job functions within the general accounting section with primary responsibility being general ledger.  Prepares budgeting and special analysis work under the direction of the Manager of General Accounting and/or Vice President – Finance &amp; Accounting.</t>
  </si>
  <si>
    <t>Previous Work Exp. Preferred</t>
  </si>
  <si>
    <t>Section Leader</t>
  </si>
  <si>
    <t>Responsible for directing all member accounting employees at reporting locations; for making daily member account decisions and insures that the tasks are completed in a timely manner; for assisting members in negotiating deferred payment agreements and answering inquiries regarding bills; and for assisting manager of member accounting in preparation of performance appraisals. Responsible for employee productivity and efficiency for reporting location and encourages high employee morale and excellent member service.</t>
  </si>
  <si>
    <t>Service Technician</t>
  </si>
  <si>
    <t xml:space="preserve">To provide departmental functions requiring advanced and special training, knowledge and skills to meet the department and organization’s needs. To provide labor for the operations, maintenance, and service facilities which will result in continuity of service to meet the system’s objectives. Installs, moves or removes transformers, service drops, poles, conductors, oil circuit breakers, capacitors, regulators, and other line &amp; substation equipment. Locates source of service interruptions and performs necessary construction maintenance and repairs to restore service including underground installations. Patrols and inspects distribution lines, operates and maintains related equipment, distribution switching, sectionalizing fusing, and transmission switching under supervised instruction. Complies with PSC rules and regulations.
</t>
  </si>
  <si>
    <t>2 Years 1st Class Lineman</t>
  </si>
  <si>
    <t>DOT Commercial Driver's License (Class A), American Red Cross First Aid Card, CPR Certification, AED, Pole and Bucket Rescue.</t>
  </si>
  <si>
    <t>Substation Crew Leader</t>
  </si>
  <si>
    <t>Directs and coordinates daily functions of Substation Techs, and when needed, Owensboro Service Techs. Responsible for the construction and maintenance of Kenergy's substations and line reclosures as directed by Operational Services Manager; assisting electronic technicians in the operation and maintenance of SCADA, and other electronic equipment. Coordinates annual OCR &amp; HVT Program.</t>
  </si>
  <si>
    <t>Min. of 5 years' Line Tech. exp. or 4 years' substation industry exp.</t>
  </si>
  <si>
    <t>Red Cross First Aid card; CPR Certification; Commercial Driver's License Class A; Bucket Truck and Pole Top Rescue; and Fork Lift Certification.</t>
  </si>
  <si>
    <t>Substation Technician</t>
  </si>
  <si>
    <t xml:space="preserve">Responsible for the construction and maintenance of Kenergy's substations and line reclosures as directed by the Substation Crew Leader; assist electronic technicians in the operation and maintenance of SCADA, and other electronic equipment. Helps coordinates the annual OCR &amp; HVT Program. </t>
  </si>
  <si>
    <t>Substation/Meter Technician</t>
  </si>
  <si>
    <t>Responsible for the construction and maintenance of Kenergy's substations and line reclosures as directed by Manager; assisting electronic technicians in the operation and maintenance of SCADA, and other electronic equipment. Additional duties include the responsibility for accuracy of meters installed on the system; for accurate meter installation; for the installation of all CT rated metering; and for the maintenance of existing metering facilities.</t>
  </si>
  <si>
    <t>Ability to obtain a Kentucky PSC Meterman's Certification; Red Cross First Aid card; CPR Certification; Commercial Driver's License Class A, Bucket Truck Rescue</t>
  </si>
  <si>
    <t>System Controller</t>
  </si>
  <si>
    <t>Responsible for the activities of the dispatch area, which include taking member calls, dispatching and coordinating crews; for restoration of service; for accurate maintenance of records. Responsibilities include the daily routing of service technicians.</t>
  </si>
  <si>
    <t xml:space="preserve">Proficiency in the use of Microsoft Office Products.  </t>
  </si>
  <si>
    <t>Technical Advisor Member Services</t>
  </si>
  <si>
    <t>Responsible for assigned technical area of the cooperative's energy efficiency and energy conservation programs.</t>
  </si>
  <si>
    <t>VM Coordinator &amp; System Controller</t>
  </si>
  <si>
    <t xml:space="preserve">Responsible for assisting in the implementation of Kenergy's vegetation management (VM) program and perform all duties of a System Controller in a safe manner and in accordance with Kenergy operating procedures and approved Vegetation Management Plan. </t>
  </si>
  <si>
    <t>Valid Driver's License; American Red Cross First Aid Card; CPR Certification</t>
  </si>
  <si>
    <t>VP of Accounting &amp; Finance</t>
  </si>
  <si>
    <t>CPA</t>
  </si>
  <si>
    <t>VP of Administrative Services</t>
  </si>
  <si>
    <t>Responsible for all areas of human resource administration, member engagement, procurement and employee development including compensation, employment, personnel policy, all employee benefit plans, Affirmative Action and Equal Employment Opportunity, worker’s compensation administration, coordination of in-house seminars/training and the cooperative’s worker’s compensation program.  Plans, directs, and coordinates the cooperative’s member &amp; employee relations, public relations, communications, commercial and industrial programs and community and economic development.</t>
  </si>
  <si>
    <t>Certification as a Senior Professional or Professional in Human Resources by the Human Resources Certification Institute preferred</t>
  </si>
  <si>
    <t>VP of Engineering</t>
  </si>
  <si>
    <t>Plans, directs and supervises the activities of the entire engineering department to plan, design, and provide technical assistance and quality assurance for the adequate, timely, and reliable delivery of electrical power to customers in a safe manner.  Functions as a member of senior management teams involving policies, job evaluations, risk management, corporate planning, etc.</t>
  </si>
  <si>
    <t>7-10 Years</t>
  </si>
  <si>
    <t>Professional Engineering License</t>
  </si>
  <si>
    <t>VP of Operations</t>
  </si>
  <si>
    <t>Plans, directs and supervises the activities of the Operations Department to insure that the electric distribution system is constructed, operated, and maintained in a safe, efficient, and reliable manner in order to provide prompt, efficient, and dependable service to member owners.  Functions as a member of senior management team involving policies, job evaluations, risk management, corporate planning, etc.</t>
  </si>
  <si>
    <t>11-15 Years</t>
  </si>
  <si>
    <t>Kentucky Driver’s License</t>
  </si>
  <si>
    <t>Warehouse Technician I</t>
  </si>
  <si>
    <t>Responsible for material/supply and warehousing, inventory related tasks, transactions, and basic records; for maintaining warehouse and storage area in a safe and orderly manner.</t>
  </si>
  <si>
    <t>Forklift Certification. CPR and First Aid Certifications.</t>
  </si>
  <si>
    <t>yes</t>
  </si>
  <si>
    <t>PPO</t>
  </si>
  <si>
    <t>no</t>
  </si>
  <si>
    <t>20% $122.75</t>
  </si>
  <si>
    <t>80% $490.99</t>
  </si>
  <si>
    <t>20% $290.30</t>
  </si>
  <si>
    <t>80% $1,161.21</t>
  </si>
  <si>
    <t>20% $253.98</t>
  </si>
  <si>
    <t>80% $1,015.91</t>
  </si>
  <si>
    <t>20% $391.41</t>
  </si>
  <si>
    <t>80% $1,565.65</t>
  </si>
  <si>
    <t>100% $35.53</t>
  </si>
  <si>
    <t>35% $40.80</t>
  </si>
  <si>
    <t>65% $76.31</t>
  </si>
  <si>
    <t>yes 100% employee paid</t>
  </si>
  <si>
    <t>yes 100% employer paid</t>
  </si>
  <si>
    <t xml:space="preserve">Yes </t>
  </si>
  <si>
    <t xml:space="preserve"> 3x annual salary</t>
  </si>
  <si>
    <t>15-25 days</t>
  </si>
  <si>
    <t xml:space="preserve">yes up to $5k annually </t>
  </si>
  <si>
    <t xml:space="preserve">yes to selected individuals </t>
  </si>
  <si>
    <t>$0-$3,900</t>
  </si>
  <si>
    <t>$100 after five years, then $50 for every five years worked</t>
  </si>
  <si>
    <t>Market Average</t>
  </si>
  <si>
    <t>Market Average Min.</t>
  </si>
  <si>
    <t>Market Average Mid.</t>
  </si>
  <si>
    <t>Market Average Max.</t>
  </si>
  <si>
    <t>Actual</t>
  </si>
  <si>
    <t>Average</t>
  </si>
  <si>
    <t>MARKET STUDY AVERAGE</t>
  </si>
  <si>
    <t>VARIANCE PERCENTAGES</t>
  </si>
  <si>
    <t>%</t>
  </si>
  <si>
    <t>BCBS</t>
  </si>
  <si>
    <t>22% - $5.90</t>
  </si>
  <si>
    <t>78% - $21.18</t>
  </si>
  <si>
    <t>22% - 18.03</t>
  </si>
  <si>
    <t>78% - 63.17</t>
  </si>
  <si>
    <t>-</t>
  </si>
  <si>
    <t>Yes - YOS</t>
  </si>
  <si>
    <t>HDHP</t>
  </si>
  <si>
    <t>Plan pays 60% after deductible</t>
  </si>
  <si>
    <t xml:space="preserve">22.8%  /  $163 </t>
  </si>
  <si>
    <t xml:space="preserve">7.8%  /  $45 </t>
  </si>
  <si>
    <t xml:space="preserve">77.2%  /  $551 </t>
  </si>
  <si>
    <t xml:space="preserve">92.2%  /  $533 </t>
  </si>
  <si>
    <t xml:space="preserve">26.7%  / 381 </t>
  </si>
  <si>
    <t xml:space="preserve">7.8%  /  $90 </t>
  </si>
  <si>
    <t xml:space="preserve">73.3%  /  $1,047 </t>
  </si>
  <si>
    <t xml:space="preserve">92.2%  /  $1,066 </t>
  </si>
  <si>
    <t xml:space="preserve">25.8%  /  $350 </t>
  </si>
  <si>
    <t xml:space="preserve">5.5%  /  $60 </t>
  </si>
  <si>
    <t>74.2%  /  $1,006</t>
  </si>
  <si>
    <t xml:space="preserve">94.5%  /  $1,038 </t>
  </si>
  <si>
    <t xml:space="preserve">22.2%  /  $506 </t>
  </si>
  <si>
    <t xml:space="preserve">6.5%  /  $120 </t>
  </si>
  <si>
    <t xml:space="preserve">77.8%  /  $1,778 </t>
  </si>
  <si>
    <t xml:space="preserve">93.5%  /  $1,729 </t>
  </si>
  <si>
    <t>Plan 1 (% and $)</t>
  </si>
  <si>
    <t>Plan 2 (% and $)</t>
  </si>
  <si>
    <t>100%  /  $27.17</t>
  </si>
  <si>
    <t>100%  /  $18.52</t>
  </si>
  <si>
    <t>n/a</t>
  </si>
  <si>
    <t>100%  /  $101.86</t>
  </si>
  <si>
    <t>100%  /  $66.74</t>
  </si>
  <si>
    <t>Kentucky Public Pension Authority</t>
  </si>
  <si>
    <t>Yes, offered with no ER contribution</t>
  </si>
  <si>
    <t>10 paid</t>
  </si>
  <si>
    <t>uniforms provided, command staff allowed up to $700/year</t>
  </si>
  <si>
    <t>Police vehicles w/in Daviess County. Other various on-call personnel</t>
  </si>
  <si>
    <t xml:space="preserve">50% for grade B or higher. </t>
  </si>
  <si>
    <t>~1.45% Annual Step Movement</t>
  </si>
  <si>
    <t xml:space="preserve">$250 for each 5 yrs of service. </t>
  </si>
  <si>
    <t>included with Health Ins</t>
  </si>
  <si>
    <t>none</t>
  </si>
  <si>
    <t>Yes for Food Service</t>
  </si>
  <si>
    <t>Yes for some</t>
  </si>
  <si>
    <t xml:space="preserve">No </t>
  </si>
  <si>
    <t>Standard PPO</t>
  </si>
  <si>
    <t>$73.00, 10%</t>
  </si>
  <si>
    <t>$42.00, 6%</t>
  </si>
  <si>
    <t>$651.80, 90%</t>
  </si>
  <si>
    <t>$682.80, 94%</t>
  </si>
  <si>
    <t>$205.00, 14%</t>
  </si>
  <si>
    <t>$122.00, 8%</t>
  </si>
  <si>
    <t>$1303.42, 86%</t>
  </si>
  <si>
    <t>$1,386.42, 92%</t>
  </si>
  <si>
    <t>$192.00, 14%</t>
  </si>
  <si>
    <t>$120.00, 9%</t>
  </si>
  <si>
    <t>$1156.11, 86%</t>
  </si>
  <si>
    <t>$1,228.11, 91%</t>
  </si>
  <si>
    <t>$270.00, 11%</t>
  </si>
  <si>
    <t>$202.00, 8%</t>
  </si>
  <si>
    <t>$2230.82, 89%</t>
  </si>
  <si>
    <t>$2,298.82, 92%</t>
  </si>
  <si>
    <t>NO</t>
  </si>
  <si>
    <t>$2.51, 5%</t>
  </si>
  <si>
    <t>$50.28, 95%</t>
  </si>
  <si>
    <t>$9.51, 10%</t>
  </si>
  <si>
    <t>$88.69, 90%</t>
  </si>
  <si>
    <t>Yes 2X salary</t>
  </si>
  <si>
    <t>Yes-FSA Plan</t>
  </si>
  <si>
    <t>Fitness time off incentive. 8 hours per year with making fitness goal.</t>
  </si>
  <si>
    <t>12 days</t>
  </si>
  <si>
    <t>12.5 days</t>
  </si>
  <si>
    <t>Self-Insurance with City</t>
  </si>
  <si>
    <t>$20.64 / 1.2%</t>
  </si>
  <si>
    <t>$1,640 / 98.8%</t>
  </si>
  <si>
    <t>$41.27 / 2.5%</t>
  </si>
  <si>
    <t>$1,640 / 97.5%</t>
  </si>
  <si>
    <t>$61.91 / 3.6%</t>
  </si>
  <si>
    <t>$1,640 / 96.4%</t>
  </si>
  <si>
    <t>$17.01 / 100%</t>
  </si>
  <si>
    <t>$34.94 / $61.35 / 100%</t>
  </si>
  <si>
    <t>Yes (Full Salary)</t>
  </si>
  <si>
    <t>Yes, thru Kentucky Deferred Comp</t>
  </si>
  <si>
    <t>See Below</t>
  </si>
  <si>
    <t>Kentucky Retirement Systems (CERS)</t>
  </si>
  <si>
    <t>No, but Employer contribution to CERS</t>
  </si>
  <si>
    <t>Reduces Health Insurance premiums if certain tests are completed.   Also, have the availability of a clinic at work through the City which is at no charge to the employees who are on City's health insurance plan.  EPA program available to employees at no cost to employee.</t>
  </si>
  <si>
    <t>Company paid uniforms</t>
  </si>
  <si>
    <t>Yes, for "on-call" directors/managers</t>
  </si>
  <si>
    <t>Have pay plan with annual progression</t>
  </si>
  <si>
    <t>Basic Plan</t>
  </si>
  <si>
    <t>$1,000/$4,000</t>
  </si>
  <si>
    <t>$3,000/$3,000</t>
  </si>
  <si>
    <t>$2,000/$8,000</t>
  </si>
  <si>
    <t>$6,000/$6,000</t>
  </si>
  <si>
    <t>$3,000/$12,000</t>
  </si>
  <si>
    <t>100% - $899.80</t>
  </si>
  <si>
    <t>100% - $1,624.64</t>
  </si>
  <si>
    <t>100% - $2,425.75</t>
  </si>
  <si>
    <t>100% - $29.59 ER Portion</t>
  </si>
  <si>
    <t>Yes: 2x annual salary</t>
  </si>
  <si>
    <t>State Retirement - KPPA</t>
  </si>
  <si>
    <t>4% Employer Pay Credit</t>
  </si>
  <si>
    <t>Paid incentives for monthly exercise, annual physicals, biometrics, routine preventative exams, chronic care enrollment, tobacco free. Incentives paid quarterly to paycheck or H.S.A account</t>
  </si>
  <si>
    <t>Up to $5,250 per calendar year</t>
  </si>
  <si>
    <t>Paid uniforms if needed</t>
  </si>
  <si>
    <t>Directors only</t>
  </si>
  <si>
    <t>NA</t>
  </si>
  <si>
    <t>Yes (1, 3, 5, 10, 15, 20, 25, 30+)</t>
  </si>
  <si>
    <t>Med., Den., Vis., Ret., LTD, Life Ins.</t>
  </si>
  <si>
    <t>7%, $53.46</t>
  </si>
  <si>
    <t>93%, $759.56</t>
  </si>
  <si>
    <t>21%, $339.34</t>
  </si>
  <si>
    <t>79%, $1,268.90</t>
  </si>
  <si>
    <t>12%, $137.06</t>
  </si>
  <si>
    <t>88%, $980.28</t>
  </si>
  <si>
    <t>22%, $398.92</t>
  </si>
  <si>
    <t>78%, $1,395.42</t>
  </si>
  <si>
    <t>Supplemental offering</t>
  </si>
  <si>
    <t>$14.08 / $21.40 / $28.40</t>
  </si>
  <si>
    <t>$49.28 / $68.26 / $102.10</t>
  </si>
  <si>
    <t>Yes Company Paid</t>
  </si>
  <si>
    <t>$20,000 Company Paid</t>
  </si>
  <si>
    <t>403b employee cont. 5%</t>
  </si>
  <si>
    <t>Kentucky Deferred Comp. Option</t>
  </si>
  <si>
    <t>LivingWell / Web MD = if one participates they receive $480 per year savings on their premiums. Plus can earn up to $200 in incentives if they participate in various health lifestyle changes or healthy activities.</t>
  </si>
  <si>
    <t>Yes / 5,10,15,etc. / gift</t>
  </si>
  <si>
    <t>HSA and PPO</t>
  </si>
  <si>
    <t>2X base salary</t>
  </si>
  <si>
    <t>$500 allowance per year for health related items (health club, supplements, equipment, etc.)</t>
  </si>
  <si>
    <t>12-18 days per year</t>
  </si>
  <si>
    <t>$1500 per semester</t>
  </si>
  <si>
    <t>managers - 14%</t>
  </si>
  <si>
    <t>100% $833.64</t>
  </si>
  <si>
    <t>10% $95.88</t>
  </si>
  <si>
    <t>90% $1696.54</t>
  </si>
  <si>
    <t>10% $34.37</t>
  </si>
  <si>
    <t>90% $1142.93</t>
  </si>
  <si>
    <t>10% $115.50</t>
  </si>
  <si>
    <t>90% $1873.12</t>
  </si>
  <si>
    <t>YES</t>
  </si>
  <si>
    <t>100% $28.19</t>
  </si>
  <si>
    <t>100% $72.26</t>
  </si>
  <si>
    <t>YES 3X SALARY UP TO $400K</t>
  </si>
  <si>
    <t>Administered through LivingWell program-BCBS Can earn points up to $200</t>
  </si>
  <si>
    <t xml:space="preserve">10 sick days </t>
  </si>
  <si>
    <t>11 holidays</t>
  </si>
  <si>
    <t>YES- 80%</t>
  </si>
  <si>
    <t>YES, YEARS $100-500</t>
  </si>
  <si>
    <t>Partially Self-Insured w/ TPA</t>
  </si>
  <si>
    <t xml:space="preserve">PPO and HDHP w/ HSA  </t>
  </si>
  <si>
    <t xml:space="preserve">HDHP/HSA </t>
  </si>
  <si>
    <t>15% - $104.55</t>
  </si>
  <si>
    <t>15% - $52.28</t>
  </si>
  <si>
    <t>85% - $592.45</t>
  </si>
  <si>
    <t>85% - $296.23</t>
  </si>
  <si>
    <t>15% - $260.85</t>
  </si>
  <si>
    <t>15% - $130.43</t>
  </si>
  <si>
    <t>85% - $1478.15</t>
  </si>
  <si>
    <t>85% - $739.08</t>
  </si>
  <si>
    <t>15% - $199.05</t>
  </si>
  <si>
    <t>15% - $99.53</t>
  </si>
  <si>
    <t>85% - $1127.95</t>
  </si>
  <si>
    <t>85% - $563.98</t>
  </si>
  <si>
    <t>15% - $311.40</t>
  </si>
  <si>
    <t>15% - $155.70</t>
  </si>
  <si>
    <t>85% - $1764.60</t>
  </si>
  <si>
    <t>85% - $882.30</t>
  </si>
  <si>
    <t>No-separate plan</t>
  </si>
  <si>
    <t>Only annual wellness exam</t>
  </si>
  <si>
    <t>100% - Plan 2 $20.12, Plan 6b $32.48</t>
  </si>
  <si>
    <t>100% - Plan 2 $73.04, Plan 6b $116.40</t>
  </si>
  <si>
    <t>3 times annual salary</t>
  </si>
  <si>
    <t>Yes - CERS under KPPA</t>
  </si>
  <si>
    <t>Yes - 27% for CERS under KPPA</t>
  </si>
  <si>
    <t>Provide up to $58 per month of wellness credit for all employees and up to $29 per month for spouses who are on the health plan; wellness credit determined by annual Biometric &amp; Health Screening; also provide health club membership reimbursement up to $45 per month on monthly fees, if employee makes at least 8 visits per month</t>
  </si>
  <si>
    <t>Yes - 75-90% based on grades</t>
  </si>
  <si>
    <t>Yes - certain positions</t>
  </si>
  <si>
    <t>Yes - Sick pay incentive</t>
  </si>
  <si>
    <t>100% payout for over 800 hours or 480 hours annually, depending upon Ee hire date</t>
  </si>
  <si>
    <t>Yes - every 5 years - $250 per 5 yrs of service + gift + lapel pin</t>
  </si>
  <si>
    <t>$500 Ded. $1750 OOP (in-network)</t>
  </si>
  <si>
    <t>$1000 Ded. $3500 OOP (in-network)</t>
  </si>
  <si>
    <t>$2500 Ded./OOP (in-network)</t>
  </si>
  <si>
    <t>$5000 Ded./OOP (in-network)</t>
  </si>
  <si>
    <t>KY EEs H.P. -Anthem BCBS</t>
  </si>
  <si>
    <t>Included in PTO</t>
  </si>
  <si>
    <t>10 for FT Ees</t>
  </si>
  <si>
    <t>Lesser of 1.5x Earnings or $250k</t>
  </si>
  <si>
    <t>10 - 12 Days</t>
  </si>
  <si>
    <t>17 - 25 Days</t>
  </si>
  <si>
    <t>None</t>
  </si>
  <si>
    <t>12 - 25 Days</t>
  </si>
  <si>
    <t>7 to 28 Days</t>
  </si>
  <si>
    <t>15 - 25 Days</t>
  </si>
  <si>
    <t>15 - 20 Days</t>
  </si>
  <si>
    <t>14 - 25 Days</t>
  </si>
  <si>
    <t>12-25 Days</t>
  </si>
  <si>
    <t>Yes - Management Level EE Only</t>
  </si>
  <si>
    <t>$3,500 &amp; $3,500 MOOP</t>
  </si>
  <si>
    <t>$7,500 &amp; $7,500 MOOP</t>
  </si>
  <si>
    <t>$750 &amp; $1,750 MOOP</t>
  </si>
  <si>
    <t>Pays 100% after Ded.</t>
  </si>
  <si>
    <t>Optional Def. Comp.</t>
  </si>
  <si>
    <t>Std. CDHP w/HRA</t>
  </si>
  <si>
    <t>Offered but no match - KY Def. Comp.</t>
  </si>
  <si>
    <t xml:space="preserve"> H.S.A Plan</t>
  </si>
  <si>
    <t>State retirement - KPPA</t>
  </si>
  <si>
    <t>12 Days</t>
  </si>
  <si>
    <t>$178.84 25% / 21% $141.42</t>
  </si>
  <si>
    <t>$539.51 75% / 79% $532.02</t>
  </si>
  <si>
    <t>$446.00 31% / 27% $363.49</t>
  </si>
  <si>
    <t>$992.72 69% / 73% $982.77</t>
  </si>
  <si>
    <t>$403.56 30% / 25% $330.78</t>
  </si>
  <si>
    <t>$941.63 70% / 75% $992.35</t>
  </si>
  <si>
    <t>$521.39 24% / 19% $395.98</t>
  </si>
  <si>
    <t>$1,651.06 76% / 81% $1,688.15</t>
  </si>
  <si>
    <t>PPO / HDHP</t>
  </si>
  <si>
    <t>1250 / 1500</t>
  </si>
  <si>
    <t>2500 / 3000</t>
  </si>
  <si>
    <t>$719.35 / $673.42</t>
  </si>
  <si>
    <t>$1,438.72 / $1,346.26</t>
  </si>
  <si>
    <t>$1,345.19 / 1,323.13</t>
  </si>
  <si>
    <t>$2,172.45 / $2,084.13</t>
  </si>
  <si>
    <t xml:space="preserve">$90 Monthly Benefit Credit               Annual biometric - If Am. Heart Assoc recommendations are met or improved from prior year for; Resting heart rate, BMI, blood pressure, total cholesterol, A1C, non-tobacco, up to $45 for Emp., or $90 for Emp. &amp; Spouse monthly benefit credit. </t>
  </si>
  <si>
    <t>100% Yes</t>
  </si>
  <si>
    <t>PPO Comparisons Only</t>
  </si>
  <si>
    <t>Market Averages and Yes %</t>
  </si>
  <si>
    <t>1.5X - 3X Annual Salary - $20K</t>
  </si>
  <si>
    <t>KPPA Match</t>
  </si>
  <si>
    <t>Various Programs</t>
  </si>
  <si>
    <t>Insufficient Data</t>
  </si>
  <si>
    <t>Organization 1</t>
  </si>
  <si>
    <t>Organization 2</t>
  </si>
  <si>
    <t>Organization 3</t>
  </si>
  <si>
    <t>Organization 4</t>
  </si>
  <si>
    <t>Organization 5</t>
  </si>
  <si>
    <t>Organization 6</t>
  </si>
  <si>
    <t>Organization 7</t>
  </si>
  <si>
    <t>Organization 8</t>
  </si>
  <si>
    <t>Organization 9</t>
  </si>
  <si>
    <t>Organization 10</t>
  </si>
  <si>
    <t xml:space="preserve">Pay Study Source 1 </t>
  </si>
  <si>
    <t>Pay Study Source 2</t>
  </si>
  <si>
    <t>Pay Study Source 3</t>
  </si>
  <si>
    <t>Pay Study Source 4</t>
  </si>
  <si>
    <t>Pay Study Source 5</t>
  </si>
  <si>
    <t>Pay Study Source 6</t>
  </si>
  <si>
    <t>Pay Study Source 7</t>
  </si>
  <si>
    <t>Pay Study Source 8</t>
  </si>
  <si>
    <t>Pay Study Source 9</t>
  </si>
  <si>
    <t>Pay Study Source 10</t>
  </si>
  <si>
    <t>Pay Study Source 11</t>
  </si>
  <si>
    <t>Pay Study Source 12</t>
  </si>
  <si>
    <t>12% / $103.47</t>
  </si>
  <si>
    <t>88% / $758.80</t>
  </si>
  <si>
    <t>12% / $237.99</t>
  </si>
  <si>
    <t>88% / $1745.24</t>
  </si>
  <si>
    <t>12% / $191.42</t>
  </si>
  <si>
    <t>88% / $1403.78</t>
  </si>
  <si>
    <t>12% / $331.11</t>
  </si>
  <si>
    <t>88% / $2428.15</t>
  </si>
  <si>
    <t>Yes- to Non-Bargaining</t>
  </si>
  <si>
    <t>Yes- Employer provides 2x Salary</t>
  </si>
  <si>
    <t>Yes- Frozen DB Plan w/ no further benefit accruals</t>
  </si>
  <si>
    <t>Yes- Non-Qualified Plan</t>
  </si>
  <si>
    <t>Yes- FSA Plan</t>
  </si>
  <si>
    <t>Yes- as part of FSA</t>
  </si>
  <si>
    <t>Health Fairs, Cash rewards for Preventive Visits and Non-nicotine</t>
  </si>
  <si>
    <t>No, but Plant employees are provided uniforms</t>
  </si>
  <si>
    <t>For eligible employees</t>
  </si>
  <si>
    <t>Yes- Non-Bargaining</t>
  </si>
  <si>
    <t>0-6%</t>
  </si>
  <si>
    <t>Yes- employer base contribution as part of DC Plan</t>
  </si>
  <si>
    <t>Yes- Service awards for years</t>
  </si>
  <si>
    <t>Organization 11</t>
  </si>
  <si>
    <t>Pay Study Source 13</t>
  </si>
  <si>
    <t>10 - 25</t>
  </si>
  <si>
    <t>8% $69.70</t>
  </si>
  <si>
    <t>92% $798.61</t>
  </si>
  <si>
    <t>12% $200.73</t>
  </si>
  <si>
    <t>88% $1,407.45</t>
  </si>
  <si>
    <t>12% $156.94</t>
  </si>
  <si>
    <t>88% $1,200.36</t>
  </si>
  <si>
    <t>12% $251.62</t>
  </si>
  <si>
    <t>88% $1,817.73</t>
  </si>
  <si>
    <t>73% Yes</t>
  </si>
  <si>
    <t>64% Yes</t>
  </si>
  <si>
    <t>27% Yes</t>
  </si>
  <si>
    <t>39% $11.67</t>
  </si>
  <si>
    <t>61% 17.88</t>
  </si>
  <si>
    <t>57% $44.96</t>
  </si>
  <si>
    <t>43% $35.90</t>
  </si>
  <si>
    <t>82% Yes</t>
  </si>
  <si>
    <t>45% Yes</t>
  </si>
  <si>
    <t>12 - 22.8</t>
  </si>
  <si>
    <t>91% Yes</t>
  </si>
  <si>
    <t>36% Yes</t>
  </si>
  <si>
    <t>18% Yes</t>
  </si>
  <si>
    <t>KENERGY CORP.</t>
  </si>
  <si>
    <t>WAGE AND BENEFITS STUDY JUNE 2023</t>
  </si>
  <si>
    <t>CASE NO. 2023-00276</t>
  </si>
  <si>
    <t>PREPARED BY JOHANSON GROUP</t>
  </si>
  <si>
    <t>Confidential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</si>
</sst>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sz val="11"/>
      <color theme="1"/>
      <name val="Calibri"/>
      <family val="2"/>
      <scheme val="minor"/>
    </font>
    <font>
      <sz val="10"/>
      <name val="Arial"/>
      <family val="2"/>
    </font>
    <font>
      <b/>
      <sz val="11"/>
      <color indexed="8"/>
      <name val="Calibri"/>
      <family val="2"/>
      <scheme val="minor"/>
    </font>
    <font>
      <b/>
      <sz val="11"/>
      <name val="Calibri"/>
      <family val="2"/>
      <scheme val="minor"/>
    </font>
    <font>
      <sz val="11"/>
      <color indexed="8"/>
      <name val="Calibri"/>
      <family val="2"/>
    </font>
    <font>
      <b/>
      <sz val="11"/>
      <color theme="1"/>
      <name val="Calibri"/>
      <family val="2"/>
      <scheme val="minor"/>
    </font>
    <font>
      <b/>
      <sz val="12"/>
      <color theme="1"/>
      <name val="Calibri"/>
      <family val="2"/>
      <scheme val="minor"/>
    </font>
    <font>
      <b/>
      <sz val="10"/>
      <color theme="1"/>
      <name val="Arial"/>
      <family val="2"/>
    </font>
    <font>
      <b/>
      <sz val="10"/>
      <name val="Arial"/>
      <family val="2"/>
    </font>
    <font>
      <sz val="11"/>
      <name val="Arial"/>
      <family val="2"/>
    </font>
    <font>
      <sz val="10"/>
      <name val="Arial"/>
    </font>
    <font>
      <sz val="11"/>
      <name val="Calibri"/>
      <family val="2"/>
      <scheme val="minor"/>
    </font>
    <font>
      <sz val="8"/>
      <name val="Arial"/>
      <family val="2"/>
    </font>
    <font>
      <sz val="8"/>
      <name val="Arial"/>
    </font>
    <font>
      <b/>
      <sz val="16"/>
      <name val="Arial"/>
      <family val="2"/>
    </font>
  </fonts>
  <fills count="10">
    <fill>
      <patternFill patternType="none"/>
    </fill>
    <fill>
      <patternFill patternType="gray125"/>
    </fill>
    <fill>
      <patternFill patternType="solid">
        <fgColor theme="0" tint="-0.249977111117893"/>
        <bgColor indexed="64"/>
      </patternFill>
    </fill>
    <fill>
      <patternFill patternType="solid">
        <fgColor indexed="22"/>
        <bgColor indexed="31"/>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theme="0" tint="-0.499984740745262"/>
      </left>
      <right style="hair">
        <color theme="0" tint="-0.499984740745262"/>
      </right>
      <top style="hair">
        <color theme="0" tint="-0.499984740745262"/>
      </top>
      <bottom/>
      <diagonal/>
    </border>
    <border>
      <left style="thin">
        <color indexed="64"/>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11">
    <xf numFmtId="0" fontId="0" fillId="0" borderId="0"/>
    <xf numFmtId="0" fontId="8" fillId="0" borderId="0" applyNumberFormat="0" applyFill="0" applyBorder="0" applyAlignment="0" applyProtection="0"/>
    <xf numFmtId="0" fontId="9" fillId="0" borderId="0"/>
    <xf numFmtId="0" fontId="10" fillId="0" borderId="0"/>
    <xf numFmtId="0" fontId="7" fillId="0" borderId="0"/>
    <xf numFmtId="0" fontId="6" fillId="0" borderId="0"/>
    <xf numFmtId="0" fontId="5" fillId="0" borderId="0"/>
    <xf numFmtId="43" fontId="19" fillId="0" borderId="0" applyFont="0" applyFill="0" applyBorder="0" applyAlignment="0" applyProtection="0"/>
    <xf numFmtId="9" fontId="19" fillId="0" borderId="0" applyFont="0" applyFill="0" applyBorder="0" applyAlignment="0" applyProtection="0"/>
    <xf numFmtId="0" fontId="4" fillId="0" borderId="0"/>
    <xf numFmtId="44" fontId="19" fillId="0" borderId="0" applyFont="0" applyFill="0" applyBorder="0" applyAlignment="0" applyProtection="0"/>
  </cellStyleXfs>
  <cellXfs count="208">
    <xf numFmtId="0" fontId="0" fillId="0" borderId="0" xfId="0"/>
    <xf numFmtId="0" fontId="7" fillId="0" borderId="0" xfId="4"/>
    <xf numFmtId="0" fontId="7" fillId="0" borderId="0" xfId="4" applyAlignment="1">
      <alignment horizontal="center"/>
    </xf>
    <xf numFmtId="0" fontId="15" fillId="0" borderId="0" xfId="6" applyFont="1"/>
    <xf numFmtId="0" fontId="5" fillId="0" borderId="0" xfId="6"/>
    <xf numFmtId="0" fontId="14" fillId="0" borderId="0" xfId="6" applyFont="1" applyAlignment="1">
      <alignment horizontal="center"/>
    </xf>
    <xf numFmtId="0" fontId="14" fillId="0" borderId="1" xfId="6" applyFont="1" applyBorder="1" applyAlignment="1">
      <alignment horizontal="center"/>
    </xf>
    <xf numFmtId="0" fontId="14" fillId="0" borderId="1" xfId="6" applyFont="1" applyBorder="1" applyAlignment="1">
      <alignment horizontal="left" wrapText="1"/>
    </xf>
    <xf numFmtId="9" fontId="14" fillId="0" borderId="1" xfId="6" applyNumberFormat="1" applyFont="1" applyBorder="1" applyAlignment="1">
      <alignment horizontal="center"/>
    </xf>
    <xf numFmtId="0" fontId="11" fillId="3" borderId="0" xfId="4" applyFont="1" applyFill="1" applyAlignment="1">
      <alignment horizontal="center" vertical="center" wrapText="1"/>
    </xf>
    <xf numFmtId="0" fontId="0" fillId="0" borderId="0" xfId="0" applyAlignment="1">
      <alignment wrapText="1"/>
    </xf>
    <xf numFmtId="0" fontId="7" fillId="0" borderId="4" xfId="4" applyBorder="1"/>
    <xf numFmtId="0" fontId="7" fillId="0" borderId="4" xfId="4" applyBorder="1" applyAlignment="1">
      <alignment horizontal="center"/>
    </xf>
    <xf numFmtId="0" fontId="12" fillId="2" borderId="6" xfId="4" applyFont="1" applyFill="1" applyBorder="1" applyAlignment="1">
      <alignment vertical="center" wrapText="1"/>
    </xf>
    <xf numFmtId="0" fontId="12" fillId="2" borderId="6" xfId="4" applyFont="1" applyFill="1" applyBorder="1" applyAlignment="1">
      <alignment horizontal="center" vertical="center" wrapText="1"/>
    </xf>
    <xf numFmtId="0" fontId="13" fillId="0" borderId="6" xfId="0" applyFont="1" applyBorder="1" applyAlignment="1" applyProtection="1">
      <alignment horizontal="left" wrapText="1"/>
      <protection hidden="1"/>
    </xf>
    <xf numFmtId="0" fontId="7" fillId="0" borderId="6" xfId="0" applyFont="1" applyBorder="1" applyAlignment="1">
      <alignment wrapText="1"/>
    </xf>
    <xf numFmtId="0" fontId="0" fillId="0" borderId="6" xfId="0" applyBorder="1" applyAlignment="1">
      <alignment wrapText="1"/>
    </xf>
    <xf numFmtId="17" fontId="15" fillId="0" borderId="0" xfId="6" applyNumberFormat="1" applyFont="1" applyAlignment="1">
      <alignment horizontal="center"/>
    </xf>
    <xf numFmtId="0" fontId="14" fillId="3" borderId="6" xfId="4" applyFont="1" applyFill="1" applyBorder="1" applyAlignment="1">
      <alignment vertical="center" wrapText="1"/>
    </xf>
    <xf numFmtId="0" fontId="16" fillId="0" borderId="6" xfId="1" applyFont="1" applyFill="1" applyBorder="1" applyAlignment="1">
      <alignment wrapText="1"/>
    </xf>
    <xf numFmtId="0" fontId="16" fillId="0" borderId="0" xfId="0" applyFont="1"/>
    <xf numFmtId="0" fontId="0" fillId="0" borderId="1" xfId="0" applyBorder="1"/>
    <xf numFmtId="0" fontId="0" fillId="0" borderId="1" xfId="0" applyBorder="1" applyAlignment="1">
      <alignment horizontal="center"/>
    </xf>
    <xf numFmtId="0" fontId="7" fillId="0" borderId="1" xfId="0" applyFont="1" applyBorder="1" applyAlignment="1">
      <alignment horizontal="center"/>
    </xf>
    <xf numFmtId="164" fontId="7" fillId="0" borderId="1" xfId="0" applyNumberFormat="1" applyFont="1" applyBorder="1" applyAlignment="1">
      <alignment horizontal="center"/>
    </xf>
    <xf numFmtId="0" fontId="7" fillId="0" borderId="1" xfId="0" applyFont="1" applyBorder="1" applyAlignment="1">
      <alignment horizontal="center" wrapText="1"/>
    </xf>
    <xf numFmtId="0" fontId="18" fillId="0" borderId="0" xfId="0" applyFont="1"/>
    <xf numFmtId="164" fontId="7" fillId="0" borderId="5" xfId="0" applyNumberFormat="1" applyFont="1" applyBorder="1" applyAlignment="1">
      <alignment horizontal="center"/>
    </xf>
    <xf numFmtId="0" fontId="7" fillId="0" borderId="1" xfId="0" applyFont="1" applyBorder="1"/>
    <xf numFmtId="164" fontId="7" fillId="0" borderId="1" xfId="0" applyNumberFormat="1" applyFont="1" applyBorder="1"/>
    <xf numFmtId="164" fontId="7" fillId="0" borderId="1" xfId="4" applyNumberFormat="1" applyBorder="1" applyAlignment="1">
      <alignment horizontal="center"/>
    </xf>
    <xf numFmtId="164" fontId="7" fillId="0" borderId="1" xfId="4" applyNumberFormat="1" applyBorder="1"/>
    <xf numFmtId="166" fontId="7" fillId="0" borderId="1" xfId="8" applyNumberFormat="1" applyFont="1" applyBorder="1" applyAlignment="1">
      <alignment horizontal="center"/>
    </xf>
    <xf numFmtId="166" fontId="0" fillId="5" borderId="0" xfId="0" applyNumberFormat="1" applyFill="1" applyAlignment="1">
      <alignment horizontal="center"/>
    </xf>
    <xf numFmtId="0" fontId="0" fillId="0" borderId="10" xfId="0" applyBorder="1"/>
    <xf numFmtId="0" fontId="7" fillId="0" borderId="11" xfId="0" applyFont="1" applyBorder="1" applyAlignment="1">
      <alignment horizontal="center"/>
    </xf>
    <xf numFmtId="164" fontId="7" fillId="0" borderId="11" xfId="0" applyNumberFormat="1" applyFont="1" applyBorder="1" applyAlignment="1">
      <alignment horizontal="center"/>
    </xf>
    <xf numFmtId="164" fontId="7" fillId="0" borderId="11" xfId="4" applyNumberFormat="1" applyBorder="1" applyAlignment="1">
      <alignment horizontal="center"/>
    </xf>
    <xf numFmtId="164" fontId="7" fillId="0" borderId="13" xfId="0" applyNumberFormat="1" applyFont="1" applyBorder="1" applyAlignment="1">
      <alignment horizontal="center"/>
    </xf>
    <xf numFmtId="166" fontId="7" fillId="0" borderId="13" xfId="8" applyNumberFormat="1" applyFont="1" applyBorder="1" applyAlignment="1">
      <alignment horizontal="center"/>
    </xf>
    <xf numFmtId="0" fontId="7" fillId="0" borderId="13" xfId="0" applyFont="1" applyBorder="1" applyAlignment="1">
      <alignment horizontal="center"/>
    </xf>
    <xf numFmtId="0" fontId="7" fillId="0" borderId="13" xfId="0" applyFont="1" applyBorder="1"/>
    <xf numFmtId="164" fontId="7" fillId="0" borderId="14" xfId="0" applyNumberFormat="1" applyFont="1" applyBorder="1" applyAlignment="1">
      <alignment horizontal="center"/>
    </xf>
    <xf numFmtId="0" fontId="7" fillId="0" borderId="2" xfId="0" applyFont="1" applyBorder="1" applyAlignment="1">
      <alignment horizontal="center"/>
    </xf>
    <xf numFmtId="0" fontId="0" fillId="0" borderId="11" xfId="0" applyBorder="1" applyAlignment="1">
      <alignment horizontal="center"/>
    </xf>
    <xf numFmtId="166" fontId="7" fillId="0" borderId="11" xfId="8" applyNumberFormat="1" applyFont="1" applyBorder="1" applyAlignment="1">
      <alignment horizontal="center"/>
    </xf>
    <xf numFmtId="164" fontId="7" fillId="0" borderId="11" xfId="0" applyNumberFormat="1" applyFont="1" applyBorder="1"/>
    <xf numFmtId="166" fontId="7" fillId="0" borderId="14" xfId="8" applyNumberFormat="1" applyFont="1" applyBorder="1" applyAlignment="1">
      <alignment horizontal="center"/>
    </xf>
    <xf numFmtId="0" fontId="7" fillId="0" borderId="10" xfId="0" applyFont="1" applyBorder="1" applyAlignment="1">
      <alignment horizontal="center"/>
    </xf>
    <xf numFmtId="164" fontId="7" fillId="0" borderId="10" xfId="0" applyNumberFormat="1"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164" fontId="7" fillId="0" borderId="12" xfId="0" applyNumberFormat="1" applyFont="1" applyBorder="1" applyAlignment="1">
      <alignment horizontal="center"/>
    </xf>
    <xf numFmtId="164" fontId="7" fillId="0" borderId="10" xfId="4" applyNumberFormat="1" applyBorder="1" applyAlignment="1">
      <alignment horizontal="center"/>
    </xf>
    <xf numFmtId="164" fontId="7" fillId="0" borderId="10" xfId="0" applyNumberFormat="1" applyFont="1" applyBorder="1"/>
    <xf numFmtId="0" fontId="7" fillId="0" borderId="10" xfId="0" applyFont="1" applyBorder="1"/>
    <xf numFmtId="0" fontId="7" fillId="0" borderId="11" xfId="0" applyFont="1" applyBorder="1"/>
    <xf numFmtId="164" fontId="7" fillId="0" borderId="10" xfId="4" applyNumberFormat="1" applyBorder="1"/>
    <xf numFmtId="164" fontId="7" fillId="0" borderId="11" xfId="4" applyNumberFormat="1" applyBorder="1"/>
    <xf numFmtId="0" fontId="7" fillId="0" borderId="12" xfId="0" applyFont="1" applyBorder="1"/>
    <xf numFmtId="0" fontId="7" fillId="0" borderId="14" xfId="0" applyFont="1" applyBorder="1"/>
    <xf numFmtId="166" fontId="7" fillId="0" borderId="2" xfId="8" applyNumberFormat="1" applyFont="1" applyBorder="1" applyAlignment="1">
      <alignment horizontal="center"/>
    </xf>
    <xf numFmtId="166" fontId="7" fillId="0" borderId="2" xfId="8" applyNumberFormat="1" applyFont="1" applyFill="1" applyBorder="1" applyAlignment="1">
      <alignment horizontal="center"/>
    </xf>
    <xf numFmtId="166" fontId="7" fillId="0" borderId="15" xfId="8" applyNumberFormat="1" applyFont="1" applyFill="1" applyBorder="1" applyAlignment="1">
      <alignment horizontal="center"/>
    </xf>
    <xf numFmtId="0" fontId="7" fillId="0" borderId="10" xfId="0" applyFont="1" applyBorder="1" applyAlignment="1">
      <alignment horizontal="center" wrapText="1"/>
    </xf>
    <xf numFmtId="0" fontId="7" fillId="0" borderId="11" xfId="0" applyFont="1" applyBorder="1" applyAlignment="1">
      <alignment horizontal="center" wrapText="1"/>
    </xf>
    <xf numFmtId="0" fontId="0" fillId="0" borderId="11" xfId="0" applyBorder="1"/>
    <xf numFmtId="0" fontId="14" fillId="0" borderId="1" xfId="6" applyFont="1" applyBorder="1"/>
    <xf numFmtId="9" fontId="14" fillId="0" borderId="1" xfId="6" applyNumberFormat="1" applyFont="1" applyBorder="1" applyAlignment="1">
      <alignment horizontal="center" vertical="center"/>
    </xf>
    <xf numFmtId="0" fontId="14" fillId="0" borderId="1" xfId="6" applyFont="1" applyBorder="1" applyAlignment="1">
      <alignment wrapText="1"/>
    </xf>
    <xf numFmtId="0" fontId="14" fillId="7" borderId="1" xfId="6" applyFont="1" applyFill="1" applyBorder="1" applyAlignment="1">
      <alignment horizontal="center"/>
    </xf>
    <xf numFmtId="0" fontId="14" fillId="7" borderId="1" xfId="6" applyFont="1" applyFill="1" applyBorder="1" applyAlignment="1">
      <alignment horizontal="center" vertical="center"/>
    </xf>
    <xf numFmtId="9" fontId="14" fillId="7" borderId="1" xfId="6" applyNumberFormat="1" applyFont="1" applyFill="1" applyBorder="1" applyAlignment="1">
      <alignment horizontal="center"/>
    </xf>
    <xf numFmtId="0" fontId="14" fillId="6" borderId="1" xfId="6" applyFont="1" applyFill="1" applyBorder="1" applyAlignment="1">
      <alignment horizontal="center"/>
    </xf>
    <xf numFmtId="0" fontId="14" fillId="6" borderId="1" xfId="6" applyFont="1" applyFill="1" applyBorder="1" applyAlignment="1">
      <alignment horizontal="center" vertical="center"/>
    </xf>
    <xf numFmtId="9" fontId="14" fillId="6" borderId="1" xfId="6" applyNumberFormat="1" applyFont="1" applyFill="1" applyBorder="1" applyAlignment="1">
      <alignment horizontal="center"/>
    </xf>
    <xf numFmtId="0" fontId="14" fillId="7" borderId="1" xfId="6" applyFont="1" applyFill="1" applyBorder="1" applyAlignment="1">
      <alignment horizontal="center" wrapText="1"/>
    </xf>
    <xf numFmtId="8" fontId="14" fillId="6" borderId="1" xfId="6" applyNumberFormat="1" applyFont="1" applyFill="1" applyBorder="1" applyAlignment="1">
      <alignment horizontal="center"/>
    </xf>
    <xf numFmtId="9" fontId="14" fillId="6" borderId="1" xfId="6" applyNumberFormat="1" applyFont="1" applyFill="1" applyBorder="1" applyAlignment="1">
      <alignment horizontal="center" vertical="center"/>
    </xf>
    <xf numFmtId="9" fontId="3" fillId="0" borderId="1" xfId="6" applyNumberFormat="1" applyFont="1" applyBorder="1" applyAlignment="1">
      <alignment horizontal="center"/>
    </xf>
    <xf numFmtId="0" fontId="3" fillId="4" borderId="1" xfId="6" applyFont="1" applyFill="1" applyBorder="1" applyAlignment="1">
      <alignment horizontal="center"/>
    </xf>
    <xf numFmtId="0" fontId="3" fillId="7" borderId="1" xfId="6" applyFont="1" applyFill="1" applyBorder="1" applyAlignment="1">
      <alignment horizontal="center"/>
    </xf>
    <xf numFmtId="0" fontId="3" fillId="6" borderId="1" xfId="6" applyFont="1" applyFill="1" applyBorder="1" applyAlignment="1">
      <alignment horizontal="center"/>
    </xf>
    <xf numFmtId="0" fontId="3" fillId="7" borderId="1" xfId="6" applyFont="1" applyFill="1" applyBorder="1" applyAlignment="1">
      <alignment horizontal="center" wrapText="1"/>
    </xf>
    <xf numFmtId="0" fontId="3" fillId="6" borderId="1" xfId="6" applyFont="1" applyFill="1" applyBorder="1" applyAlignment="1">
      <alignment horizontal="center" wrapText="1"/>
    </xf>
    <xf numFmtId="0" fontId="3" fillId="6" borderId="1" xfId="6" applyFont="1" applyFill="1" applyBorder="1"/>
    <xf numFmtId="164" fontId="3" fillId="6" borderId="1" xfId="6" applyNumberFormat="1" applyFont="1" applyFill="1" applyBorder="1" applyAlignment="1">
      <alignment horizontal="center"/>
    </xf>
    <xf numFmtId="0" fontId="14" fillId="0" borderId="1" xfId="6" applyFont="1" applyBorder="1" applyAlignment="1">
      <alignment vertical="top"/>
    </xf>
    <xf numFmtId="0" fontId="3" fillId="0" borderId="1" xfId="6" applyFont="1" applyBorder="1" applyAlignment="1">
      <alignment horizontal="center"/>
    </xf>
    <xf numFmtId="9" fontId="3" fillId="6" borderId="1" xfId="6" applyNumberFormat="1" applyFont="1" applyFill="1" applyBorder="1" applyAlignment="1">
      <alignment horizontal="center"/>
    </xf>
    <xf numFmtId="9" fontId="3" fillId="7" borderId="1" xfId="6" applyNumberFormat="1" applyFont="1" applyFill="1" applyBorder="1" applyAlignment="1">
      <alignment horizontal="center"/>
    </xf>
    <xf numFmtId="6" fontId="3" fillId="0" borderId="1" xfId="6" applyNumberFormat="1" applyFont="1" applyBorder="1" applyAlignment="1">
      <alignment horizontal="center"/>
    </xf>
    <xf numFmtId="9" fontId="3" fillId="4" borderId="1" xfId="6" applyNumberFormat="1" applyFont="1" applyFill="1" applyBorder="1" applyAlignment="1">
      <alignment horizontal="center"/>
    </xf>
    <xf numFmtId="0" fontId="3" fillId="0" borderId="1" xfId="6" applyFont="1" applyBorder="1"/>
    <xf numFmtId="0" fontId="12" fillId="6" borderId="1" xfId="2" applyFont="1" applyFill="1" applyBorder="1" applyAlignment="1">
      <alignment horizontal="center"/>
    </xf>
    <xf numFmtId="10" fontId="3" fillId="7" borderId="1" xfId="6" applyNumberFormat="1" applyFont="1" applyFill="1" applyBorder="1" applyAlignment="1">
      <alignment horizontal="center" vertical="center"/>
    </xf>
    <xf numFmtId="0" fontId="20" fillId="6" borderId="1" xfId="2" applyFont="1" applyFill="1" applyBorder="1" applyAlignment="1">
      <alignment horizontal="center"/>
    </xf>
    <xf numFmtId="0" fontId="14" fillId="6" borderId="1" xfId="9" applyFont="1" applyFill="1" applyBorder="1" applyAlignment="1">
      <alignment horizontal="center"/>
    </xf>
    <xf numFmtId="6" fontId="20" fillId="6" borderId="1" xfId="9" applyNumberFormat="1" applyFont="1" applyFill="1" applyBorder="1" applyAlignment="1">
      <alignment horizontal="center"/>
    </xf>
    <xf numFmtId="6" fontId="3" fillId="7" borderId="1" xfId="6" applyNumberFormat="1" applyFont="1" applyFill="1" applyBorder="1" applyAlignment="1">
      <alignment horizontal="center"/>
    </xf>
    <xf numFmtId="6" fontId="20" fillId="6" borderId="1" xfId="2" applyNumberFormat="1" applyFont="1" applyFill="1" applyBorder="1" applyAlignment="1">
      <alignment horizontal="center"/>
    </xf>
    <xf numFmtId="6" fontId="3" fillId="6" borderId="1" xfId="6" applyNumberFormat="1" applyFont="1" applyFill="1" applyBorder="1" applyAlignment="1">
      <alignment horizontal="center"/>
    </xf>
    <xf numFmtId="0" fontId="12" fillId="6" borderId="1" xfId="9" applyFont="1" applyFill="1" applyBorder="1" applyAlignment="1">
      <alignment horizontal="center"/>
    </xf>
    <xf numFmtId="0" fontId="3" fillId="7" borderId="1" xfId="6" applyFont="1" applyFill="1" applyBorder="1"/>
    <xf numFmtId="44" fontId="20" fillId="6" borderId="1" xfId="2" applyNumberFormat="1" applyFont="1" applyFill="1" applyBorder="1" applyAlignment="1">
      <alignment horizontal="center"/>
    </xf>
    <xf numFmtId="165" fontId="3" fillId="7" borderId="1" xfId="6" applyNumberFormat="1" applyFont="1" applyFill="1" applyBorder="1" applyAlignment="1">
      <alignment horizontal="center"/>
    </xf>
    <xf numFmtId="9" fontId="3" fillId="6" borderId="1" xfId="9" applyNumberFormat="1" applyFont="1" applyFill="1" applyBorder="1" applyAlignment="1">
      <alignment horizontal="center"/>
    </xf>
    <xf numFmtId="9" fontId="20" fillId="6" borderId="1" xfId="9" applyNumberFormat="1" applyFont="1" applyFill="1" applyBorder="1" applyAlignment="1">
      <alignment horizontal="center"/>
    </xf>
    <xf numFmtId="2" fontId="20" fillId="6" borderId="1" xfId="9" applyNumberFormat="1" applyFont="1" applyFill="1" applyBorder="1" applyAlignment="1">
      <alignment horizontal="center"/>
    </xf>
    <xf numFmtId="165" fontId="3" fillId="7" borderId="1" xfId="7" applyNumberFormat="1" applyFont="1" applyFill="1" applyBorder="1" applyAlignment="1">
      <alignment horizontal="center"/>
    </xf>
    <xf numFmtId="8" fontId="3" fillId="0" borderId="1" xfId="6" applyNumberFormat="1" applyFont="1" applyBorder="1" applyAlignment="1">
      <alignment horizontal="center"/>
    </xf>
    <xf numFmtId="8" fontId="3" fillId="6" borderId="1" xfId="6" applyNumberFormat="1" applyFont="1" applyFill="1" applyBorder="1" applyAlignment="1">
      <alignment horizontal="center"/>
    </xf>
    <xf numFmtId="8" fontId="3" fillId="7" borderId="1" xfId="6" applyNumberFormat="1" applyFont="1" applyFill="1" applyBorder="1" applyAlignment="1">
      <alignment horizontal="center"/>
    </xf>
    <xf numFmtId="8" fontId="3" fillId="6" borderId="1" xfId="9" applyNumberFormat="1" applyFont="1" applyFill="1" applyBorder="1" applyAlignment="1">
      <alignment horizontal="center"/>
    </xf>
    <xf numFmtId="8" fontId="3" fillId="4" borderId="1" xfId="6" applyNumberFormat="1" applyFont="1" applyFill="1" applyBorder="1" applyAlignment="1">
      <alignment horizontal="center"/>
    </xf>
    <xf numFmtId="0" fontId="3" fillId="0" borderId="1" xfId="6" applyFont="1" applyBorder="1" applyAlignment="1">
      <alignment horizontal="center" wrapText="1"/>
    </xf>
    <xf numFmtId="0" fontId="3" fillId="6" borderId="1" xfId="0" applyFont="1" applyFill="1" applyBorder="1"/>
    <xf numFmtId="9" fontId="20" fillId="6" borderId="1" xfId="2" applyNumberFormat="1" applyFont="1" applyFill="1" applyBorder="1" applyAlignment="1">
      <alignment horizontal="center"/>
    </xf>
    <xf numFmtId="0" fontId="3" fillId="6" borderId="1" xfId="9" applyFont="1" applyFill="1" applyBorder="1" applyAlignment="1">
      <alignment horizontal="center"/>
    </xf>
    <xf numFmtId="0" fontId="3" fillId="6" borderId="1" xfId="4" applyFont="1" applyFill="1" applyBorder="1" applyAlignment="1">
      <alignment horizontal="center"/>
    </xf>
    <xf numFmtId="165" fontId="20" fillId="6" borderId="1" xfId="2" applyNumberFormat="1" applyFont="1" applyFill="1" applyBorder="1" applyAlignment="1">
      <alignment horizontal="center"/>
    </xf>
    <xf numFmtId="165" fontId="3" fillId="6" borderId="1" xfId="0" applyNumberFormat="1" applyFont="1" applyFill="1" applyBorder="1" applyAlignment="1">
      <alignment horizontal="center"/>
    </xf>
    <xf numFmtId="8" fontId="20" fillId="6" borderId="1" xfId="9" applyNumberFormat="1" applyFont="1" applyFill="1" applyBorder="1" applyAlignment="1">
      <alignment horizontal="center"/>
    </xf>
    <xf numFmtId="43" fontId="3" fillId="7" borderId="1" xfId="7" applyFont="1" applyFill="1" applyBorder="1" applyAlignment="1">
      <alignment horizontal="center"/>
    </xf>
    <xf numFmtId="44" fontId="12" fillId="6" borderId="1" xfId="2" applyNumberFormat="1" applyFont="1" applyFill="1" applyBorder="1" applyAlignment="1">
      <alignment horizontal="center"/>
    </xf>
    <xf numFmtId="44" fontId="3" fillId="6" borderId="1" xfId="0" applyNumberFormat="1" applyFont="1" applyFill="1" applyBorder="1" applyAlignment="1">
      <alignment horizontal="center"/>
    </xf>
    <xf numFmtId="9" fontId="12" fillId="6" borderId="1" xfId="2" applyNumberFormat="1" applyFont="1" applyFill="1" applyBorder="1" applyAlignment="1">
      <alignment horizontal="center"/>
    </xf>
    <xf numFmtId="9" fontId="20" fillId="6" borderId="1" xfId="2" applyNumberFormat="1" applyFont="1" applyFill="1" applyBorder="1" applyAlignment="1">
      <alignment horizontal="center" vertical="center" wrapText="1"/>
    </xf>
    <xf numFmtId="0" fontId="3" fillId="6" borderId="1" xfId="0" applyFont="1" applyFill="1" applyBorder="1" applyAlignment="1">
      <alignment vertical="center"/>
    </xf>
    <xf numFmtId="0" fontId="3" fillId="7" borderId="1" xfId="6" applyFont="1" applyFill="1" applyBorder="1" applyAlignment="1">
      <alignment horizontal="center" vertical="center"/>
    </xf>
    <xf numFmtId="0" fontId="3" fillId="6" borderId="1" xfId="6" applyFont="1" applyFill="1" applyBorder="1" applyAlignment="1">
      <alignment horizontal="center" vertical="center" wrapText="1"/>
    </xf>
    <xf numFmtId="0" fontId="3" fillId="6" borderId="1" xfId="6" applyFont="1" applyFill="1" applyBorder="1" applyAlignment="1">
      <alignment vertical="center"/>
    </xf>
    <xf numFmtId="0" fontId="3" fillId="7" borderId="1" xfId="6" applyFont="1" applyFill="1" applyBorder="1" applyAlignment="1">
      <alignment vertical="center" wrapText="1"/>
    </xf>
    <xf numFmtId="0" fontId="3" fillId="7" borderId="1" xfId="6" applyFont="1" applyFill="1" applyBorder="1" applyAlignment="1">
      <alignment horizontal="center" vertical="center" wrapText="1"/>
    </xf>
    <xf numFmtId="1" fontId="3" fillId="0" borderId="1" xfId="6" applyNumberFormat="1" applyFont="1" applyBorder="1" applyAlignment="1">
      <alignment horizontal="center"/>
    </xf>
    <xf numFmtId="1" fontId="3" fillId="7" borderId="1" xfId="6" applyNumberFormat="1" applyFont="1" applyFill="1" applyBorder="1" applyAlignment="1">
      <alignment horizontal="center"/>
    </xf>
    <xf numFmtId="1" fontId="3" fillId="6" borderId="1" xfId="8" applyNumberFormat="1" applyFont="1" applyFill="1" applyBorder="1" applyAlignment="1">
      <alignment horizontal="center"/>
    </xf>
    <xf numFmtId="0" fontId="20" fillId="6" borderId="1" xfId="2" applyFont="1" applyFill="1" applyBorder="1" applyAlignment="1">
      <alignment horizontal="center" wrapText="1"/>
    </xf>
    <xf numFmtId="0" fontId="20" fillId="6" borderId="1" xfId="9" applyFont="1" applyFill="1" applyBorder="1" applyAlignment="1">
      <alignment horizontal="center" wrapText="1"/>
    </xf>
    <xf numFmtId="0" fontId="3" fillId="6" borderId="1" xfId="6" applyFont="1" applyFill="1" applyBorder="1" applyAlignment="1">
      <alignment wrapText="1"/>
    </xf>
    <xf numFmtId="0" fontId="14" fillId="6" borderId="1" xfId="0" applyFont="1" applyFill="1" applyBorder="1" applyAlignment="1">
      <alignment horizontal="center"/>
    </xf>
    <xf numFmtId="0" fontId="3" fillId="6" borderId="1" xfId="0" applyFont="1" applyFill="1" applyBorder="1" applyAlignment="1">
      <alignment horizontal="center"/>
    </xf>
    <xf numFmtId="0" fontId="12" fillId="6" borderId="1" xfId="2" applyFont="1" applyFill="1" applyBorder="1" applyAlignment="1">
      <alignment horizontal="center" vertical="center"/>
    </xf>
    <xf numFmtId="0" fontId="3" fillId="7" borderId="1" xfId="6" applyFont="1" applyFill="1" applyBorder="1" applyAlignment="1">
      <alignment horizontal="left" vertical="top"/>
    </xf>
    <xf numFmtId="0" fontId="14" fillId="8" borderId="1" xfId="6" applyFont="1" applyFill="1" applyBorder="1" applyAlignment="1">
      <alignment horizontal="center"/>
    </xf>
    <xf numFmtId="9" fontId="14" fillId="8" borderId="1" xfId="6" applyNumberFormat="1" applyFont="1" applyFill="1" applyBorder="1" applyAlignment="1">
      <alignment horizontal="center" vertical="center"/>
    </xf>
    <xf numFmtId="0" fontId="3" fillId="8" borderId="1" xfId="6" applyFont="1" applyFill="1" applyBorder="1" applyAlignment="1">
      <alignment horizontal="center"/>
    </xf>
    <xf numFmtId="6" fontId="3" fillId="8" borderId="1" xfId="6" applyNumberFormat="1" applyFont="1" applyFill="1" applyBorder="1" applyAlignment="1">
      <alignment horizontal="center"/>
    </xf>
    <xf numFmtId="9" fontId="3" fillId="8" borderId="1" xfId="6" applyNumberFormat="1" applyFont="1" applyFill="1" applyBorder="1" applyAlignment="1">
      <alignment horizontal="center"/>
    </xf>
    <xf numFmtId="8" fontId="3" fillId="8" borderId="1" xfId="6" applyNumberFormat="1" applyFont="1" applyFill="1" applyBorder="1" applyAlignment="1">
      <alignment horizontal="center"/>
    </xf>
    <xf numFmtId="9" fontId="14" fillId="8" borderId="1" xfId="6" applyNumberFormat="1" applyFont="1" applyFill="1" applyBorder="1" applyAlignment="1">
      <alignment horizontal="center"/>
    </xf>
    <xf numFmtId="0" fontId="3" fillId="8" borderId="1" xfId="6" applyFont="1" applyFill="1" applyBorder="1" applyAlignment="1">
      <alignment horizontal="center" vertical="center"/>
    </xf>
    <xf numFmtId="1" fontId="3" fillId="8" borderId="1" xfId="6" applyNumberFormat="1" applyFont="1" applyFill="1" applyBorder="1" applyAlignment="1">
      <alignment horizontal="center"/>
    </xf>
    <xf numFmtId="17" fontId="15" fillId="0" borderId="22" xfId="6" applyNumberFormat="1" applyFont="1" applyBorder="1" applyAlignment="1">
      <alignment horizontal="center"/>
    </xf>
    <xf numFmtId="164" fontId="7" fillId="0" borderId="20" xfId="0" applyNumberFormat="1" applyFont="1" applyBorder="1"/>
    <xf numFmtId="164" fontId="7" fillId="0" borderId="23" xfId="0" applyNumberFormat="1" applyFont="1" applyBorder="1"/>
    <xf numFmtId="166" fontId="7" fillId="0" borderId="1" xfId="8" applyNumberFormat="1" applyFont="1" applyFill="1" applyBorder="1" applyAlignment="1">
      <alignment horizontal="center"/>
    </xf>
    <xf numFmtId="9" fontId="14" fillId="7" borderId="24" xfId="6" applyNumberFormat="1" applyFont="1" applyFill="1" applyBorder="1" applyAlignment="1">
      <alignment horizontal="center" vertical="center"/>
    </xf>
    <xf numFmtId="0" fontId="14" fillId="7" borderId="24" xfId="6" applyFont="1" applyFill="1" applyBorder="1" applyAlignment="1">
      <alignment horizontal="center" vertical="center"/>
    </xf>
    <xf numFmtId="0" fontId="5" fillId="7" borderId="1" xfId="6" applyFill="1" applyBorder="1" applyAlignment="1">
      <alignment horizontal="center" vertical="center"/>
    </xf>
    <xf numFmtId="0" fontId="2" fillId="7" borderId="1" xfId="6" applyFont="1" applyFill="1" applyBorder="1" applyAlignment="1">
      <alignment horizontal="center" vertical="center"/>
    </xf>
    <xf numFmtId="0" fontId="5" fillId="7" borderId="5" xfId="6" applyFill="1" applyBorder="1" applyAlignment="1">
      <alignment horizontal="center" vertical="center"/>
    </xf>
    <xf numFmtId="6" fontId="5" fillId="7" borderId="1" xfId="6" applyNumberFormat="1" applyFill="1" applyBorder="1" applyAlignment="1">
      <alignment horizontal="center" vertical="center"/>
    </xf>
    <xf numFmtId="0" fontId="14" fillId="7" borderId="5" xfId="6" applyFont="1" applyFill="1" applyBorder="1" applyAlignment="1">
      <alignment horizontal="center" vertical="center"/>
    </xf>
    <xf numFmtId="9" fontId="2" fillId="7" borderId="1" xfId="6" applyNumberFormat="1" applyFont="1" applyFill="1" applyBorder="1" applyAlignment="1">
      <alignment horizontal="center" vertical="center"/>
    </xf>
    <xf numFmtId="165" fontId="2" fillId="7" borderId="1" xfId="10" applyNumberFormat="1" applyFont="1" applyFill="1" applyBorder="1" applyAlignment="1">
      <alignment horizontal="center" vertical="center"/>
    </xf>
    <xf numFmtId="165" fontId="5" fillId="7" borderId="1" xfId="6" applyNumberFormat="1" applyFill="1" applyBorder="1" applyAlignment="1">
      <alignment horizontal="center" vertical="center"/>
    </xf>
    <xf numFmtId="165" fontId="5" fillId="7" borderId="25" xfId="6" applyNumberFormat="1" applyFill="1" applyBorder="1" applyAlignment="1">
      <alignment horizontal="center" vertical="center"/>
    </xf>
    <xf numFmtId="9" fontId="5" fillId="7" borderId="1" xfId="6" applyNumberFormat="1" applyFill="1" applyBorder="1" applyAlignment="1">
      <alignment horizontal="center" vertical="center"/>
    </xf>
    <xf numFmtId="165" fontId="2" fillId="7" borderId="1" xfId="8" applyNumberFormat="1" applyFont="1" applyFill="1" applyBorder="1" applyAlignment="1">
      <alignment horizontal="center" vertical="center"/>
    </xf>
    <xf numFmtId="9" fontId="14" fillId="7" borderId="1" xfId="6" applyNumberFormat="1" applyFont="1" applyFill="1" applyBorder="1" applyAlignment="1">
      <alignment horizontal="center" vertical="center"/>
    </xf>
    <xf numFmtId="9" fontId="2" fillId="7" borderId="1" xfId="6" applyNumberFormat="1" applyFont="1" applyFill="1" applyBorder="1" applyAlignment="1">
      <alignment horizontal="center" vertical="center" wrapText="1"/>
    </xf>
    <xf numFmtId="0" fontId="2" fillId="7" borderId="24" xfId="6" applyFont="1" applyFill="1" applyBorder="1" applyAlignment="1">
      <alignment horizontal="center" vertical="center" wrapText="1"/>
    </xf>
    <xf numFmtId="0" fontId="2" fillId="7" borderId="1" xfId="6" applyFont="1" applyFill="1" applyBorder="1" applyAlignment="1">
      <alignment horizontal="center" vertical="center" wrapText="1"/>
    </xf>
    <xf numFmtId="0" fontId="7" fillId="0" borderId="23" xfId="0" applyFont="1" applyBorder="1" applyAlignment="1">
      <alignment horizontal="center"/>
    </xf>
    <xf numFmtId="164" fontId="7" fillId="0" borderId="23" xfId="0" applyNumberFormat="1" applyFont="1" applyBorder="1" applyAlignment="1">
      <alignment horizontal="center"/>
    </xf>
    <xf numFmtId="164" fontId="7" fillId="0" borderId="23" xfId="4" applyNumberFormat="1" applyBorder="1" applyAlignment="1">
      <alignment horizontal="center"/>
    </xf>
    <xf numFmtId="164" fontId="7" fillId="0" borderId="26" xfId="0" applyNumberFormat="1" applyFont="1" applyBorder="1" applyAlignment="1">
      <alignment horizontal="center"/>
    </xf>
    <xf numFmtId="164" fontId="7" fillId="0" borderId="21" xfId="0" applyNumberFormat="1" applyFont="1" applyBorder="1"/>
    <xf numFmtId="164" fontId="7" fillId="0" borderId="26" xfId="0" applyNumberFormat="1" applyFont="1" applyBorder="1"/>
    <xf numFmtId="164" fontId="7" fillId="0" borderId="14" xfId="0" applyNumberFormat="1" applyFont="1" applyBorder="1"/>
    <xf numFmtId="0" fontId="1" fillId="7" borderId="1" xfId="6" quotePrefix="1" applyFont="1" applyFill="1" applyBorder="1" applyAlignment="1">
      <alignment horizontal="center" vertical="center"/>
    </xf>
    <xf numFmtId="0" fontId="5" fillId="7" borderId="5" xfId="6" applyFill="1" applyBorder="1"/>
    <xf numFmtId="9" fontId="1" fillId="8" borderId="1" xfId="6" applyNumberFormat="1" applyFont="1" applyFill="1" applyBorder="1" applyAlignment="1">
      <alignment horizontal="center"/>
    </xf>
    <xf numFmtId="0" fontId="1" fillId="8" borderId="1" xfId="6" applyFont="1" applyFill="1" applyBorder="1" applyAlignment="1">
      <alignment horizontal="center"/>
    </xf>
    <xf numFmtId="0" fontId="1" fillId="8" borderId="1" xfId="6" applyFont="1" applyFill="1" applyBorder="1" applyAlignment="1">
      <alignment horizontal="center" wrapText="1"/>
    </xf>
    <xf numFmtId="0" fontId="7" fillId="0" borderId="7" xfId="0" applyFont="1"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18" xfId="0" applyFont="1" applyBorder="1" applyAlignment="1">
      <alignment horizont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17" fillId="0" borderId="19" xfId="0" applyFont="1" applyBorder="1" applyAlignment="1">
      <alignment horizontal="center"/>
    </xf>
    <xf numFmtId="0" fontId="17" fillId="0" borderId="9" xfId="0" applyFont="1" applyBorder="1" applyAlignment="1">
      <alignment horizontal="center"/>
    </xf>
    <xf numFmtId="0" fontId="17" fillId="0" borderId="16" xfId="0" applyFont="1" applyBorder="1" applyAlignment="1">
      <alignment horizontal="center"/>
    </xf>
    <xf numFmtId="0" fontId="7" fillId="0" borderId="3"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23" xfId="0" applyBorder="1" applyAlignment="1">
      <alignment horizontal="center" vertical="center"/>
    </xf>
    <xf numFmtId="0" fontId="23" fillId="9" borderId="7" xfId="0" applyFont="1" applyFill="1" applyBorder="1"/>
    <xf numFmtId="0" fontId="0" fillId="9" borderId="20" xfId="0" applyFill="1" applyBorder="1"/>
    <xf numFmtId="0" fontId="18" fillId="9" borderId="20" xfId="0" applyFont="1" applyFill="1" applyBorder="1"/>
  </cellXfs>
  <cellStyles count="11">
    <cellStyle name="Comma" xfId="7" builtinId="3"/>
    <cellStyle name="Currency" xfId="10" builtinId="4"/>
    <cellStyle name="Hyperlink" xfId="1" builtinId="8"/>
    <cellStyle name="Normal" xfId="0" builtinId="0"/>
    <cellStyle name="Normal 2" xfId="2" xr:uid="{00000000-0005-0000-0000-000002000000}"/>
    <cellStyle name="Normal 2 3" xfId="9" xr:uid="{D9D17FD6-0B9B-44D2-B4A1-5512AF088565}"/>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Percent" xfId="8" builtinId="5"/>
  </cellStyles>
  <dxfs count="0"/>
  <tableStyles count="0" defaultTableStyle="TableStyleMedium2" defaultPivotStyle="PivotStyleLight16"/>
  <colors>
    <mruColors>
      <color rgb="FF57B1C9"/>
      <color rgb="FFAD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DA7C-F322-4C3E-BF85-30C9DE5FDACC}">
  <dimension ref="A1:BM67"/>
  <sheetViews>
    <sheetView tabSelected="1" workbookViewId="0">
      <selection activeCell="A13" sqref="A13"/>
    </sheetView>
  </sheetViews>
  <sheetFormatPr defaultRowHeight="12.75" x14ac:dyDescent="0.2"/>
  <cols>
    <col min="1" max="1" width="64.85546875" customWidth="1"/>
    <col min="2" max="5" width="11.28515625" bestFit="1" customWidth="1"/>
    <col min="6" max="13" width="10.7109375" customWidth="1"/>
    <col min="14" max="17" width="9.140625" customWidth="1"/>
    <col min="18" max="21" width="11.140625" customWidth="1"/>
    <col min="22" max="22" width="9.140625" customWidth="1"/>
    <col min="23" max="23" width="10.140625" customWidth="1"/>
    <col min="24" max="24" width="8.85546875" customWidth="1"/>
    <col min="25" max="25" width="9.7109375" customWidth="1"/>
    <col min="26" max="33" width="9.140625" customWidth="1"/>
    <col min="34" max="34" width="9.85546875" customWidth="1"/>
    <col min="35" max="45" width="9.140625" customWidth="1"/>
    <col min="46" max="48" width="9.7109375" customWidth="1"/>
    <col min="49" max="49" width="9.140625" customWidth="1"/>
    <col min="50" max="50" width="9.28515625" customWidth="1"/>
    <col min="51" max="51" width="9.140625" customWidth="1"/>
    <col min="52" max="52" width="9.28515625" customWidth="1"/>
    <col min="53" max="53" width="8.42578125" customWidth="1"/>
    <col min="54" max="57" width="9.7109375" customWidth="1"/>
    <col min="58" max="58" width="10.140625" bestFit="1" customWidth="1"/>
    <col min="62" max="62" width="10.140625" bestFit="1" customWidth="1"/>
    <col min="65" max="65" width="10.140625" bestFit="1" customWidth="1"/>
  </cols>
  <sheetData>
    <row r="1" spans="1:65" x14ac:dyDescent="0.2">
      <c r="A1" t="s">
        <v>573</v>
      </c>
    </row>
    <row r="2" spans="1:65" x14ac:dyDescent="0.2">
      <c r="A2" t="s">
        <v>574</v>
      </c>
    </row>
    <row r="3" spans="1:65" x14ac:dyDescent="0.2">
      <c r="A3" t="s">
        <v>576</v>
      </c>
    </row>
    <row r="4" spans="1:65" x14ac:dyDescent="0.2">
      <c r="A4" t="s">
        <v>575</v>
      </c>
    </row>
    <row r="5" spans="1:65" ht="13.5" thickBot="1" x14ac:dyDescent="0.25"/>
    <row r="6" spans="1:65" ht="20.25" x14ac:dyDescent="0.3">
      <c r="A6" s="205" t="s">
        <v>577</v>
      </c>
      <c r="B6" s="193" t="s">
        <v>19</v>
      </c>
      <c r="C6" s="194"/>
      <c r="D6" s="194"/>
      <c r="E6" s="195"/>
      <c r="F6" s="199" t="s">
        <v>271</v>
      </c>
      <c r="G6" s="200"/>
      <c r="H6" s="200"/>
      <c r="I6" s="201"/>
      <c r="J6" s="200" t="s">
        <v>272</v>
      </c>
      <c r="K6" s="200"/>
      <c r="L6" s="200"/>
      <c r="M6" s="201"/>
      <c r="N6" s="187" t="s">
        <v>516</v>
      </c>
      <c r="O6" s="188"/>
      <c r="P6" s="188"/>
      <c r="Q6" s="189"/>
      <c r="R6" s="187" t="s">
        <v>517</v>
      </c>
      <c r="S6" s="188"/>
      <c r="T6" s="188"/>
      <c r="U6" s="189"/>
      <c r="V6" s="187" t="s">
        <v>518</v>
      </c>
      <c r="W6" s="188"/>
      <c r="X6" s="188"/>
      <c r="Y6" s="189"/>
      <c r="Z6" s="187" t="s">
        <v>519</v>
      </c>
      <c r="AA6" s="188"/>
      <c r="AB6" s="188"/>
      <c r="AC6" s="189"/>
      <c r="AD6" s="187" t="s">
        <v>520</v>
      </c>
      <c r="AE6" s="188"/>
      <c r="AF6" s="188"/>
      <c r="AG6" s="189"/>
      <c r="AH6" s="187" t="s">
        <v>521</v>
      </c>
      <c r="AI6" s="188"/>
      <c r="AJ6" s="188"/>
      <c r="AK6" s="189"/>
      <c r="AL6" s="187" t="s">
        <v>522</v>
      </c>
      <c r="AM6" s="188"/>
      <c r="AN6" s="188"/>
      <c r="AO6" s="189"/>
      <c r="AP6" s="187" t="s">
        <v>523</v>
      </c>
      <c r="AQ6" s="188"/>
      <c r="AR6" s="188"/>
      <c r="AS6" s="189"/>
      <c r="AT6" s="187" t="s">
        <v>524</v>
      </c>
      <c r="AU6" s="188"/>
      <c r="AV6" s="188"/>
      <c r="AW6" s="189"/>
      <c r="AX6" s="187" t="s">
        <v>525</v>
      </c>
      <c r="AY6" s="188"/>
      <c r="AZ6" s="188"/>
      <c r="BA6" s="189"/>
      <c r="BB6" s="187" t="s">
        <v>526</v>
      </c>
      <c r="BC6" s="188"/>
      <c r="BD6" s="188"/>
      <c r="BE6" s="189"/>
      <c r="BF6" s="187" t="s">
        <v>527</v>
      </c>
      <c r="BG6" s="188"/>
      <c r="BH6" s="188"/>
      <c r="BI6" s="188"/>
      <c r="BJ6" s="187" t="s">
        <v>550</v>
      </c>
      <c r="BK6" s="188"/>
      <c r="BL6" s="188"/>
      <c r="BM6" s="189"/>
    </row>
    <row r="7" spans="1:65" ht="38.25" x14ac:dyDescent="0.2">
      <c r="A7" s="206" t="s">
        <v>3</v>
      </c>
      <c r="B7" s="196" t="s">
        <v>4</v>
      </c>
      <c r="C7" s="197"/>
      <c r="D7" s="197"/>
      <c r="E7" s="198"/>
      <c r="F7" s="65" t="s">
        <v>265</v>
      </c>
      <c r="G7" s="26" t="s">
        <v>266</v>
      </c>
      <c r="H7" s="26" t="s">
        <v>267</v>
      </c>
      <c r="I7" s="66" t="s">
        <v>268</v>
      </c>
      <c r="J7" s="202" t="s">
        <v>4</v>
      </c>
      <c r="K7" s="202"/>
      <c r="L7" s="202"/>
      <c r="M7" s="203"/>
      <c r="N7" s="190" t="s">
        <v>4</v>
      </c>
      <c r="O7" s="191"/>
      <c r="P7" s="191"/>
      <c r="Q7" s="192"/>
      <c r="R7" s="190" t="s">
        <v>4</v>
      </c>
      <c r="S7" s="191"/>
      <c r="T7" s="191"/>
      <c r="U7" s="192"/>
      <c r="V7" s="190" t="s">
        <v>4</v>
      </c>
      <c r="W7" s="191"/>
      <c r="X7" s="191"/>
      <c r="Y7" s="192"/>
      <c r="Z7" s="190" t="s">
        <v>4</v>
      </c>
      <c r="AA7" s="191"/>
      <c r="AB7" s="191"/>
      <c r="AC7" s="192"/>
      <c r="AD7" s="190" t="s">
        <v>4</v>
      </c>
      <c r="AE7" s="191"/>
      <c r="AF7" s="191"/>
      <c r="AG7" s="192"/>
      <c r="AH7" s="190" t="s">
        <v>4</v>
      </c>
      <c r="AI7" s="191"/>
      <c r="AJ7" s="191"/>
      <c r="AK7" s="192"/>
      <c r="AL7" s="190" t="s">
        <v>4</v>
      </c>
      <c r="AM7" s="191"/>
      <c r="AN7" s="191"/>
      <c r="AO7" s="192"/>
      <c r="AP7" s="190" t="s">
        <v>4</v>
      </c>
      <c r="AQ7" s="191"/>
      <c r="AR7" s="191"/>
      <c r="AS7" s="192"/>
      <c r="AT7" s="190" t="s">
        <v>4</v>
      </c>
      <c r="AU7" s="191"/>
      <c r="AV7" s="191"/>
      <c r="AW7" s="192"/>
      <c r="AX7" s="190" t="s">
        <v>4</v>
      </c>
      <c r="AY7" s="191"/>
      <c r="AZ7" s="191"/>
      <c r="BA7" s="192"/>
      <c r="BB7" s="190" t="s">
        <v>4</v>
      </c>
      <c r="BC7" s="191"/>
      <c r="BD7" s="191"/>
      <c r="BE7" s="192"/>
      <c r="BF7" s="190" t="s">
        <v>4</v>
      </c>
      <c r="BG7" s="191"/>
      <c r="BH7" s="191"/>
      <c r="BI7" s="204"/>
      <c r="BJ7" s="190" t="s">
        <v>4</v>
      </c>
      <c r="BK7" s="191"/>
      <c r="BL7" s="191"/>
      <c r="BM7" s="192"/>
    </row>
    <row r="8" spans="1:65" ht="18" customHeight="1" x14ac:dyDescent="0.2">
      <c r="A8" s="206"/>
      <c r="B8" s="49" t="s">
        <v>270</v>
      </c>
      <c r="C8" s="23" t="s">
        <v>0</v>
      </c>
      <c r="D8" s="23" t="s">
        <v>1</v>
      </c>
      <c r="E8" s="45" t="s">
        <v>2</v>
      </c>
      <c r="F8" s="35"/>
      <c r="G8" s="22"/>
      <c r="H8" s="22"/>
      <c r="I8" s="67"/>
      <c r="J8" s="44" t="s">
        <v>269</v>
      </c>
      <c r="K8" s="23" t="s">
        <v>0</v>
      </c>
      <c r="L8" s="23" t="s">
        <v>1</v>
      </c>
      <c r="M8" s="45" t="s">
        <v>2</v>
      </c>
      <c r="N8" s="49" t="s">
        <v>269</v>
      </c>
      <c r="O8" s="23" t="s">
        <v>0</v>
      </c>
      <c r="P8" s="23" t="s">
        <v>1</v>
      </c>
      <c r="Q8" s="45" t="s">
        <v>2</v>
      </c>
      <c r="R8" s="49" t="s">
        <v>269</v>
      </c>
      <c r="S8" s="23" t="s">
        <v>0</v>
      </c>
      <c r="T8" s="23" t="s">
        <v>1</v>
      </c>
      <c r="U8" s="45" t="s">
        <v>2</v>
      </c>
      <c r="V8" s="49" t="s">
        <v>269</v>
      </c>
      <c r="W8" s="23" t="s">
        <v>0</v>
      </c>
      <c r="X8" s="23" t="s">
        <v>1</v>
      </c>
      <c r="Y8" s="45" t="s">
        <v>2</v>
      </c>
      <c r="Z8" s="49" t="s">
        <v>269</v>
      </c>
      <c r="AA8" s="23" t="s">
        <v>0</v>
      </c>
      <c r="AB8" s="23" t="s">
        <v>1</v>
      </c>
      <c r="AC8" s="45" t="s">
        <v>2</v>
      </c>
      <c r="AD8" s="49" t="s">
        <v>269</v>
      </c>
      <c r="AE8" s="23" t="s">
        <v>0</v>
      </c>
      <c r="AF8" s="23" t="s">
        <v>1</v>
      </c>
      <c r="AG8" s="45" t="s">
        <v>2</v>
      </c>
      <c r="AH8" s="49" t="s">
        <v>269</v>
      </c>
      <c r="AI8" s="23" t="s">
        <v>0</v>
      </c>
      <c r="AJ8" s="23" t="s">
        <v>1</v>
      </c>
      <c r="AK8" s="45" t="s">
        <v>2</v>
      </c>
      <c r="AL8" s="49" t="s">
        <v>269</v>
      </c>
      <c r="AM8" s="23" t="s">
        <v>0</v>
      </c>
      <c r="AN8" s="23" t="s">
        <v>1</v>
      </c>
      <c r="AO8" s="45" t="s">
        <v>2</v>
      </c>
      <c r="AP8" s="49" t="s">
        <v>269</v>
      </c>
      <c r="AQ8" s="23" t="s">
        <v>0</v>
      </c>
      <c r="AR8" s="23" t="s">
        <v>1</v>
      </c>
      <c r="AS8" s="45" t="s">
        <v>2</v>
      </c>
      <c r="AT8" s="49" t="s">
        <v>269</v>
      </c>
      <c r="AU8" s="23" t="s">
        <v>0</v>
      </c>
      <c r="AV8" s="23" t="s">
        <v>1</v>
      </c>
      <c r="AW8" s="45" t="s">
        <v>2</v>
      </c>
      <c r="AX8" s="49" t="s">
        <v>269</v>
      </c>
      <c r="AY8" s="24" t="s">
        <v>0</v>
      </c>
      <c r="AZ8" s="24" t="s">
        <v>1</v>
      </c>
      <c r="BA8" s="36" t="s">
        <v>2</v>
      </c>
      <c r="BB8" s="49" t="s">
        <v>269</v>
      </c>
      <c r="BC8" s="24" t="s">
        <v>0</v>
      </c>
      <c r="BD8" s="24" t="s">
        <v>1</v>
      </c>
      <c r="BE8" s="36" t="s">
        <v>2</v>
      </c>
      <c r="BF8" s="49" t="s">
        <v>269</v>
      </c>
      <c r="BG8" s="24" t="s">
        <v>0</v>
      </c>
      <c r="BH8" s="24" t="s">
        <v>1</v>
      </c>
      <c r="BI8" s="175" t="s">
        <v>2</v>
      </c>
      <c r="BJ8" s="49" t="s">
        <v>269</v>
      </c>
      <c r="BK8" s="24" t="s">
        <v>0</v>
      </c>
      <c r="BL8" s="24" t="s">
        <v>1</v>
      </c>
      <c r="BM8" s="36" t="s">
        <v>2</v>
      </c>
    </row>
    <row r="9" spans="1:65" ht="18" customHeight="1" x14ac:dyDescent="0.2">
      <c r="A9" s="207"/>
      <c r="B9" s="50">
        <v>68733</v>
      </c>
      <c r="C9" s="25">
        <v>56754</v>
      </c>
      <c r="D9" s="25">
        <v>69500</v>
      </c>
      <c r="E9" s="37">
        <v>82246</v>
      </c>
      <c r="F9" s="155">
        <f>AVERAGE(N9,R9,V9,Z9,AD9,AH9,AL9,AP9,AT9,AX9,BB9,BF9,BJ9)</f>
        <v>65445.323076923072</v>
      </c>
      <c r="G9" s="156">
        <f t="shared" ref="G9:I9" si="0">AVERAGE(O9,S9,W9,AA9,AE9,AI9,AM9,AQ9,AU9,AY9,BC9,BG9,BK9)</f>
        <v>56558.117692307693</v>
      </c>
      <c r="H9" s="156">
        <f t="shared" si="0"/>
        <v>69955.983076923076</v>
      </c>
      <c r="I9" s="47">
        <f t="shared" si="0"/>
        <v>83724.11538461539</v>
      </c>
      <c r="J9" s="62">
        <f>SUM(B9-F9)/B9</f>
        <v>4.7832582937990892E-2</v>
      </c>
      <c r="K9" s="33">
        <f t="shared" ref="K9:M9" si="1">SUM(C9-G9)/C9</f>
        <v>3.4514273477165877E-3</v>
      </c>
      <c r="L9" s="157">
        <f t="shared" si="1"/>
        <v>-6.5609075816269883E-3</v>
      </c>
      <c r="M9" s="46">
        <f t="shared" si="1"/>
        <v>-1.7971881728173895E-2</v>
      </c>
      <c r="N9" s="50">
        <v>72502.559999999998</v>
      </c>
      <c r="O9" s="25">
        <v>72328.33</v>
      </c>
      <c r="P9" s="25">
        <v>96433.68</v>
      </c>
      <c r="Q9" s="37">
        <v>120551.3</v>
      </c>
      <c r="R9" s="50">
        <v>69896</v>
      </c>
      <c r="S9" s="25">
        <v>60089</v>
      </c>
      <c r="T9" s="25">
        <f>(S9+U9)/2</f>
        <v>72487.5</v>
      </c>
      <c r="U9" s="37">
        <v>84886</v>
      </c>
      <c r="V9" s="50">
        <v>50928</v>
      </c>
      <c r="W9" s="25">
        <v>44817</v>
      </c>
      <c r="X9" s="25">
        <v>56021</v>
      </c>
      <c r="Y9" s="37">
        <v>67225</v>
      </c>
      <c r="Z9" s="50">
        <v>41380.04</v>
      </c>
      <c r="AA9" s="25">
        <v>41371.200000000004</v>
      </c>
      <c r="AB9" s="25">
        <v>48692.800000000003</v>
      </c>
      <c r="AC9" s="37">
        <v>58427.199999999997</v>
      </c>
      <c r="AD9" s="55">
        <v>72995</v>
      </c>
      <c r="AE9" s="30">
        <v>56761</v>
      </c>
      <c r="AF9" s="30">
        <v>69735</v>
      </c>
      <c r="AG9" s="47">
        <v>81087</v>
      </c>
      <c r="AH9" s="50">
        <v>57948.799999999996</v>
      </c>
      <c r="AI9" s="30">
        <v>46342.400000000001</v>
      </c>
      <c r="AJ9" s="30">
        <v>57948.799999999996</v>
      </c>
      <c r="AK9" s="47">
        <v>69492.799999999988</v>
      </c>
      <c r="AL9" s="55">
        <v>66402</v>
      </c>
      <c r="AM9" s="30">
        <v>73845</v>
      </c>
      <c r="AN9" s="30">
        <v>86876</v>
      </c>
      <c r="AO9" s="47">
        <v>99907</v>
      </c>
      <c r="AP9" s="50">
        <v>69492.799999999988</v>
      </c>
      <c r="AQ9" s="25">
        <v>48796.800000000003</v>
      </c>
      <c r="AR9" s="25">
        <v>58240</v>
      </c>
      <c r="AS9" s="37">
        <v>71760</v>
      </c>
      <c r="AT9" s="50">
        <v>65071</v>
      </c>
      <c r="AU9" s="25">
        <v>55685.600000000006</v>
      </c>
      <c r="AV9" s="25">
        <v>69607</v>
      </c>
      <c r="AW9" s="37">
        <v>83528.399999999994</v>
      </c>
      <c r="AX9" s="50">
        <v>71959</v>
      </c>
      <c r="AY9" s="25">
        <v>59159.200000000004</v>
      </c>
      <c r="AZ9" s="25">
        <v>73949</v>
      </c>
      <c r="BA9" s="37">
        <v>88738.8</v>
      </c>
      <c r="BB9" s="50">
        <v>69896</v>
      </c>
      <c r="BC9" s="25">
        <v>56640</v>
      </c>
      <c r="BD9" s="25">
        <v>70800</v>
      </c>
      <c r="BE9" s="37">
        <v>84960</v>
      </c>
      <c r="BF9" s="50">
        <v>68818</v>
      </c>
      <c r="BG9" s="25">
        <v>57019</v>
      </c>
      <c r="BH9" s="25">
        <v>70632</v>
      </c>
      <c r="BI9" s="176">
        <v>84245</v>
      </c>
      <c r="BJ9" s="50">
        <v>73500</v>
      </c>
      <c r="BK9" s="25">
        <v>62401</v>
      </c>
      <c r="BL9" s="25">
        <v>78005</v>
      </c>
      <c r="BM9" s="37">
        <v>93605</v>
      </c>
    </row>
    <row r="10" spans="1:65" ht="18" customHeight="1" x14ac:dyDescent="0.2">
      <c r="A10" s="207"/>
      <c r="B10" s="50">
        <v>50168</v>
      </c>
      <c r="C10" s="25">
        <v>41263</v>
      </c>
      <c r="D10" s="25">
        <v>50107</v>
      </c>
      <c r="E10" s="37">
        <v>58951</v>
      </c>
      <c r="F10" s="155">
        <f t="shared" ref="F10:F66" si="2">AVERAGE(N10,R10,V10,Z10,AD10,AH10,AL10,AP10,AT10,AX10,BB10,BF10,BJ10)</f>
        <v>62340.42</v>
      </c>
      <c r="G10" s="156">
        <f t="shared" ref="G10:G66" si="3">AVERAGE(O10,S10,W10,AA10,AE10,AI10,AM10,AQ10,AU10,AY10,BC10,BG10,BK10)</f>
        <v>51543.666666666672</v>
      </c>
      <c r="H10" s="156">
        <f t="shared" ref="H10:H66" si="4">AVERAGE(P10,T10,X10,AB10,AF10,AJ10,AN10,AR10,AV10,AZ10,BD10,BH10,BL10)</f>
        <v>63774.35555555555</v>
      </c>
      <c r="I10" s="47">
        <f t="shared" ref="I10:I66" si="5">AVERAGE(Q10,U10,Y10,AC10,AG10,AK10,AO10,AS10,AW10,BA10,BE10,BI10,BM10)</f>
        <v>76735.355555555565</v>
      </c>
      <c r="J10" s="63">
        <f t="shared" ref="J10:J15" si="6">SUM(B10-F10)/B10</f>
        <v>-0.24263315260723964</v>
      </c>
      <c r="K10" s="33">
        <f t="shared" ref="K10:K15" si="7">SUM(C10-G10)/C10</f>
        <v>-0.24914976290300442</v>
      </c>
      <c r="L10" s="157">
        <f t="shared" ref="L10:L15" si="8">SUM(D10-H10)/D10</f>
        <v>-0.27276339744058814</v>
      </c>
      <c r="M10" s="46">
        <f t="shared" ref="M10:M15" si="9">SUM(E10-I10)/E10</f>
        <v>-0.30168030322735095</v>
      </c>
      <c r="N10" s="49"/>
      <c r="O10" s="24"/>
      <c r="P10" s="24"/>
      <c r="Q10" s="36"/>
      <c r="R10" s="50"/>
      <c r="S10" s="25"/>
      <c r="T10" s="25"/>
      <c r="U10" s="37"/>
      <c r="V10" s="50"/>
      <c r="W10" s="25"/>
      <c r="X10" s="25"/>
      <c r="Y10" s="37"/>
      <c r="Z10" s="50">
        <v>49670.400000000001</v>
      </c>
      <c r="AA10" s="25">
        <v>43971.200000000004</v>
      </c>
      <c r="AB10" s="25">
        <v>51729.599999999999</v>
      </c>
      <c r="AC10" s="37">
        <v>62067.199999999997</v>
      </c>
      <c r="AD10" s="55">
        <v>56784</v>
      </c>
      <c r="AE10" s="25">
        <v>45427</v>
      </c>
      <c r="AF10" s="30">
        <v>56784</v>
      </c>
      <c r="AG10" s="37">
        <v>68141</v>
      </c>
      <c r="AH10" s="50">
        <v>86569.599999999991</v>
      </c>
      <c r="AI10" s="25">
        <v>69180.800000000003</v>
      </c>
      <c r="AJ10" s="25">
        <v>86569.599999999991</v>
      </c>
      <c r="AK10" s="37">
        <v>103875.2</v>
      </c>
      <c r="AL10" s="55">
        <v>68795</v>
      </c>
      <c r="AM10" s="25">
        <v>55036</v>
      </c>
      <c r="AN10" s="30">
        <v>68795</v>
      </c>
      <c r="AO10" s="37">
        <v>82554</v>
      </c>
      <c r="AP10" s="50">
        <v>54163.199999999997</v>
      </c>
      <c r="AQ10" s="25">
        <v>48796.800000000003</v>
      </c>
      <c r="AR10" s="25">
        <v>58240</v>
      </c>
      <c r="AS10" s="37">
        <v>71760</v>
      </c>
      <c r="AT10" s="50">
        <v>63592</v>
      </c>
      <c r="AU10" s="25">
        <v>46566.400000000001</v>
      </c>
      <c r="AV10" s="25">
        <v>58208</v>
      </c>
      <c r="AW10" s="37">
        <v>69849.599999999991</v>
      </c>
      <c r="AX10" s="50">
        <v>62510</v>
      </c>
      <c r="AY10" s="25">
        <v>50469.600000000006</v>
      </c>
      <c r="AZ10" s="25">
        <v>63087</v>
      </c>
      <c r="BA10" s="37">
        <v>75704.399999999994</v>
      </c>
      <c r="BB10" s="50">
        <v>62687</v>
      </c>
      <c r="BC10" s="25">
        <v>51587.200000000004</v>
      </c>
      <c r="BD10" s="25">
        <v>64484</v>
      </c>
      <c r="BE10" s="37">
        <v>77380.800000000003</v>
      </c>
      <c r="BF10" s="50">
        <v>70294</v>
      </c>
      <c r="BG10" s="25">
        <v>52858</v>
      </c>
      <c r="BH10" s="25">
        <v>66072</v>
      </c>
      <c r="BI10" s="176">
        <v>79286</v>
      </c>
      <c r="BJ10" s="50">
        <v>48339</v>
      </c>
      <c r="BK10" s="25"/>
      <c r="BL10" s="25"/>
      <c r="BM10" s="37"/>
    </row>
    <row r="11" spans="1:65" ht="18" customHeight="1" x14ac:dyDescent="0.2">
      <c r="A11" s="207"/>
      <c r="B11" s="50">
        <v>60070</v>
      </c>
      <c r="C11" s="25">
        <v>46110</v>
      </c>
      <c r="D11" s="25">
        <v>56148</v>
      </c>
      <c r="E11" s="37">
        <v>66188</v>
      </c>
      <c r="F11" s="155">
        <f t="shared" si="2"/>
        <v>68024.78</v>
      </c>
      <c r="G11" s="156">
        <f t="shared" si="3"/>
        <v>54749.311111111114</v>
      </c>
      <c r="H11" s="156">
        <f t="shared" si="4"/>
        <v>68045.511111111104</v>
      </c>
      <c r="I11" s="47">
        <f t="shared" si="5"/>
        <v>81792.377777777787</v>
      </c>
      <c r="J11" s="63">
        <f t="shared" si="6"/>
        <v>-0.13242517063426001</v>
      </c>
      <c r="K11" s="33">
        <f t="shared" si="7"/>
        <v>-0.18736306898961427</v>
      </c>
      <c r="L11" s="157">
        <f t="shared" si="8"/>
        <v>-0.21189554589853785</v>
      </c>
      <c r="M11" s="46">
        <f t="shared" si="9"/>
        <v>-0.23575841206529563</v>
      </c>
      <c r="N11" s="49"/>
      <c r="O11" s="24"/>
      <c r="P11" s="24"/>
      <c r="Q11" s="36"/>
      <c r="R11" s="50"/>
      <c r="S11" s="25"/>
      <c r="T11" s="25"/>
      <c r="U11" s="37"/>
      <c r="V11" s="50"/>
      <c r="W11" s="25"/>
      <c r="X11" s="25"/>
      <c r="Y11" s="37"/>
      <c r="Z11" s="50">
        <v>52707</v>
      </c>
      <c r="AA11" s="25">
        <v>45468.799999999996</v>
      </c>
      <c r="AB11" s="25">
        <v>54787.199999999997</v>
      </c>
      <c r="AC11" s="37">
        <v>65748.800000000003</v>
      </c>
      <c r="AD11" s="55">
        <v>60278</v>
      </c>
      <c r="AE11" s="25">
        <v>48222</v>
      </c>
      <c r="AF11" s="30">
        <v>60278</v>
      </c>
      <c r="AG11" s="37">
        <v>72334</v>
      </c>
      <c r="AH11" s="50">
        <v>87360</v>
      </c>
      <c r="AI11" s="25">
        <v>68640</v>
      </c>
      <c r="AJ11" s="25">
        <v>87360</v>
      </c>
      <c r="AK11" s="37">
        <v>104000</v>
      </c>
      <c r="AL11" s="55">
        <v>73444</v>
      </c>
      <c r="AM11" s="25">
        <v>58755</v>
      </c>
      <c r="AN11" s="30">
        <v>73444</v>
      </c>
      <c r="AO11" s="37">
        <v>88133</v>
      </c>
      <c r="AP11" s="50">
        <v>67308.800000000003</v>
      </c>
      <c r="AQ11" s="25">
        <v>53310.400000000001</v>
      </c>
      <c r="AR11" s="25">
        <v>63606.399999999994</v>
      </c>
      <c r="AS11" s="37">
        <v>78395.199999999997</v>
      </c>
      <c r="AT11" s="50">
        <v>70658</v>
      </c>
      <c r="AU11" s="25">
        <v>51733.600000000006</v>
      </c>
      <c r="AV11" s="25">
        <v>64667</v>
      </c>
      <c r="AW11" s="37">
        <v>77600.399999999994</v>
      </c>
      <c r="AX11" s="50">
        <v>69127</v>
      </c>
      <c r="AY11" s="25">
        <v>53691.200000000004</v>
      </c>
      <c r="AZ11" s="25">
        <v>67114</v>
      </c>
      <c r="BA11" s="37">
        <v>80536.800000000003</v>
      </c>
      <c r="BB11" s="50">
        <v>67405</v>
      </c>
      <c r="BC11" s="25">
        <v>55468.800000000003</v>
      </c>
      <c r="BD11" s="25">
        <v>69336</v>
      </c>
      <c r="BE11" s="37">
        <v>83203.199999999997</v>
      </c>
      <c r="BF11" s="50">
        <v>76404</v>
      </c>
      <c r="BG11" s="25">
        <v>57454</v>
      </c>
      <c r="BH11" s="25">
        <v>71817</v>
      </c>
      <c r="BI11" s="176">
        <v>86180</v>
      </c>
      <c r="BJ11" s="50">
        <v>55556</v>
      </c>
      <c r="BK11" s="25"/>
      <c r="BL11" s="25"/>
      <c r="BM11" s="37"/>
    </row>
    <row r="12" spans="1:65" ht="18" customHeight="1" x14ac:dyDescent="0.2">
      <c r="A12" s="207"/>
      <c r="B12" s="50">
        <v>62614</v>
      </c>
      <c r="C12" s="25">
        <v>51274</v>
      </c>
      <c r="D12" s="25">
        <v>62614</v>
      </c>
      <c r="E12" s="37">
        <v>73593</v>
      </c>
      <c r="F12" s="155">
        <f t="shared" si="2"/>
        <v>73637.34</v>
      </c>
      <c r="G12" s="156">
        <f t="shared" si="3"/>
        <v>58202.37777777778</v>
      </c>
      <c r="H12" s="156">
        <f t="shared" si="4"/>
        <v>72402.288888888885</v>
      </c>
      <c r="I12" s="47">
        <f t="shared" si="5"/>
        <v>87119.777777777781</v>
      </c>
      <c r="J12" s="63">
        <f t="shared" si="6"/>
        <v>-0.1760523205672852</v>
      </c>
      <c r="K12" s="33">
        <f t="shared" si="7"/>
        <v>-0.13512458122591917</v>
      </c>
      <c r="L12" s="157">
        <f t="shared" si="8"/>
        <v>-0.15632748089706591</v>
      </c>
      <c r="M12" s="46">
        <f t="shared" si="9"/>
        <v>-0.18380522302090935</v>
      </c>
      <c r="N12" s="49"/>
      <c r="O12" s="24"/>
      <c r="P12" s="24"/>
      <c r="Q12" s="36"/>
      <c r="R12" s="50"/>
      <c r="S12" s="25"/>
      <c r="T12" s="25"/>
      <c r="U12" s="37"/>
      <c r="V12" s="50"/>
      <c r="W12" s="25"/>
      <c r="X12" s="25"/>
      <c r="Y12" s="37"/>
      <c r="Z12" s="50">
        <v>66768</v>
      </c>
      <c r="AA12" s="25">
        <v>46259.199999999997</v>
      </c>
      <c r="AB12" s="25">
        <v>57844.799999999996</v>
      </c>
      <c r="AC12" s="37">
        <v>69409.599999999991</v>
      </c>
      <c r="AD12" s="55">
        <v>64792</v>
      </c>
      <c r="AE12" s="25">
        <v>51834</v>
      </c>
      <c r="AF12" s="30">
        <v>64792</v>
      </c>
      <c r="AG12" s="37">
        <v>77750</v>
      </c>
      <c r="AH12" s="50">
        <v>89710.400000000009</v>
      </c>
      <c r="AI12" s="25">
        <v>71801.600000000006</v>
      </c>
      <c r="AJ12" s="25">
        <v>89710.400000000009</v>
      </c>
      <c r="AK12" s="37">
        <v>107660.8</v>
      </c>
      <c r="AL12" s="55">
        <v>78090</v>
      </c>
      <c r="AM12" s="25">
        <v>62471</v>
      </c>
      <c r="AN12" s="30">
        <v>78090</v>
      </c>
      <c r="AO12" s="37">
        <v>93708</v>
      </c>
      <c r="AP12" s="50">
        <v>66310</v>
      </c>
      <c r="AQ12" s="25">
        <v>55556.800000000003</v>
      </c>
      <c r="AR12" s="25">
        <v>66310.399999999994</v>
      </c>
      <c r="AS12" s="37">
        <v>81702.400000000009</v>
      </c>
      <c r="AT12" s="50">
        <v>77724</v>
      </c>
      <c r="AU12" s="25">
        <v>56907.200000000004</v>
      </c>
      <c r="AV12" s="25">
        <v>71134</v>
      </c>
      <c r="AW12" s="37">
        <v>85360.8</v>
      </c>
      <c r="AX12" s="50">
        <v>74679</v>
      </c>
      <c r="AY12" s="25">
        <v>56898.400000000001</v>
      </c>
      <c r="AZ12" s="25">
        <v>71123</v>
      </c>
      <c r="BA12" s="37">
        <v>85347.599999999991</v>
      </c>
      <c r="BB12" s="50">
        <v>72478</v>
      </c>
      <c r="BC12" s="25">
        <v>59643.200000000004</v>
      </c>
      <c r="BD12" s="25">
        <v>74554</v>
      </c>
      <c r="BE12" s="37">
        <v>89464.8</v>
      </c>
      <c r="BF12" s="50">
        <v>83048</v>
      </c>
      <c r="BG12" s="25">
        <v>62450</v>
      </c>
      <c r="BH12" s="25">
        <v>78062</v>
      </c>
      <c r="BI12" s="176">
        <v>93674</v>
      </c>
      <c r="BJ12" s="50">
        <v>62774</v>
      </c>
      <c r="BK12" s="25"/>
      <c r="BL12" s="25"/>
      <c r="BM12" s="37"/>
    </row>
    <row r="13" spans="1:65" ht="18" customHeight="1" x14ac:dyDescent="0.2">
      <c r="A13" s="207"/>
      <c r="B13" s="50">
        <v>68640</v>
      </c>
      <c r="C13" s="25">
        <v>68650</v>
      </c>
      <c r="D13" s="25">
        <v>84545</v>
      </c>
      <c r="E13" s="37">
        <v>100440</v>
      </c>
      <c r="F13" s="155">
        <f t="shared" si="2"/>
        <v>79881.8</v>
      </c>
      <c r="G13" s="156">
        <f t="shared" si="3"/>
        <v>62702.114285714284</v>
      </c>
      <c r="H13" s="156">
        <f t="shared" si="4"/>
        <v>78380.542857142864</v>
      </c>
      <c r="I13" s="47">
        <f t="shared" si="5"/>
        <v>94061.942857142873</v>
      </c>
      <c r="J13" s="63">
        <f t="shared" si="6"/>
        <v>-0.16377913752913756</v>
      </c>
      <c r="K13" s="33">
        <f t="shared" si="7"/>
        <v>8.6640724170221645E-2</v>
      </c>
      <c r="L13" s="157">
        <f t="shared" si="8"/>
        <v>7.2913325954901367E-2</v>
      </c>
      <c r="M13" s="46">
        <f t="shared" si="9"/>
        <v>6.3501166296865072E-2</v>
      </c>
      <c r="N13" s="49"/>
      <c r="O13" s="24"/>
      <c r="P13" s="24"/>
      <c r="Q13" s="36"/>
      <c r="R13" s="50"/>
      <c r="S13" s="25"/>
      <c r="T13" s="25"/>
      <c r="U13" s="37"/>
      <c r="V13" s="50"/>
      <c r="W13" s="25"/>
      <c r="X13" s="25"/>
      <c r="Y13" s="37"/>
      <c r="Z13" s="50">
        <v>72529</v>
      </c>
      <c r="AA13" s="25">
        <v>51126.399999999994</v>
      </c>
      <c r="AB13" s="25">
        <v>63918.400000000001</v>
      </c>
      <c r="AC13" s="37">
        <v>76710.400000000009</v>
      </c>
      <c r="AD13" s="55">
        <v>68952</v>
      </c>
      <c r="AE13" s="25">
        <v>55162</v>
      </c>
      <c r="AF13" s="30">
        <v>68952</v>
      </c>
      <c r="AG13" s="37">
        <v>82742</v>
      </c>
      <c r="AH13" s="50">
        <v>96054.399999999994</v>
      </c>
      <c r="AI13" s="25">
        <v>76835.199999999997</v>
      </c>
      <c r="AJ13" s="25">
        <v>96054.399999999994</v>
      </c>
      <c r="AK13" s="37">
        <v>115294.39999999999</v>
      </c>
      <c r="AL13" s="50"/>
      <c r="AM13" s="25"/>
      <c r="AN13" s="25"/>
      <c r="AO13" s="37"/>
      <c r="AP13" s="50"/>
      <c r="AQ13" s="25"/>
      <c r="AR13" s="25"/>
      <c r="AS13" s="37"/>
      <c r="AT13" s="50">
        <v>85497</v>
      </c>
      <c r="AU13" s="25">
        <v>62597.600000000006</v>
      </c>
      <c r="AV13" s="25">
        <v>78247</v>
      </c>
      <c r="AW13" s="37">
        <v>93896.4</v>
      </c>
      <c r="AX13" s="50">
        <v>78770</v>
      </c>
      <c r="AY13" s="25">
        <v>61180.800000000003</v>
      </c>
      <c r="AZ13" s="25">
        <v>76476</v>
      </c>
      <c r="BA13" s="37">
        <v>91771.199999999997</v>
      </c>
      <c r="BB13" s="50">
        <v>77934</v>
      </c>
      <c r="BC13" s="25">
        <v>64132.800000000003</v>
      </c>
      <c r="BD13" s="25">
        <v>80166</v>
      </c>
      <c r="BE13" s="37">
        <v>96199.2</v>
      </c>
      <c r="BF13" s="50">
        <v>90267</v>
      </c>
      <c r="BG13" s="25">
        <v>67880</v>
      </c>
      <c r="BH13" s="25">
        <v>84850</v>
      </c>
      <c r="BI13" s="176">
        <v>101820</v>
      </c>
      <c r="BJ13" s="50">
        <v>69051</v>
      </c>
      <c r="BK13" s="25"/>
      <c r="BL13" s="25"/>
      <c r="BM13" s="37"/>
    </row>
    <row r="14" spans="1:65" ht="18" customHeight="1" x14ac:dyDescent="0.2">
      <c r="A14" s="207"/>
      <c r="B14" s="50">
        <v>62608</v>
      </c>
      <c r="C14" s="25">
        <v>51274</v>
      </c>
      <c r="D14" s="25">
        <v>62614</v>
      </c>
      <c r="E14" s="37">
        <v>73593</v>
      </c>
      <c r="F14" s="155">
        <f t="shared" si="2"/>
        <v>64171.015454545457</v>
      </c>
      <c r="G14" s="156">
        <f t="shared" si="3"/>
        <v>52793.227272727272</v>
      </c>
      <c r="H14" s="156">
        <f t="shared" si="4"/>
        <v>64948.255454545462</v>
      </c>
      <c r="I14" s="47">
        <f t="shared" si="5"/>
        <v>77386.040909090909</v>
      </c>
      <c r="J14" s="63">
        <f t="shared" si="6"/>
        <v>-2.4965107566851791E-2</v>
      </c>
      <c r="K14" s="33">
        <f t="shared" si="7"/>
        <v>-2.9629583662816868E-2</v>
      </c>
      <c r="L14" s="157">
        <f t="shared" si="8"/>
        <v>-3.72800883915013E-2</v>
      </c>
      <c r="M14" s="46">
        <f t="shared" si="9"/>
        <v>-5.1540783893725066E-2</v>
      </c>
      <c r="N14" s="50">
        <v>93850.12</v>
      </c>
      <c r="O14" s="25">
        <v>68854.899999999994</v>
      </c>
      <c r="P14" s="25">
        <v>86074.76</v>
      </c>
      <c r="Q14" s="37">
        <v>103282.35</v>
      </c>
      <c r="R14" s="50"/>
      <c r="S14" s="25"/>
      <c r="T14" s="25"/>
      <c r="U14" s="37"/>
      <c r="V14" s="50">
        <v>42856.25</v>
      </c>
      <c r="W14" s="25">
        <v>34285</v>
      </c>
      <c r="X14" s="25">
        <v>42856.25</v>
      </c>
      <c r="Y14" s="37">
        <v>51427.5</v>
      </c>
      <c r="Z14" s="50">
        <v>45473</v>
      </c>
      <c r="AA14" s="25">
        <v>45468.799999999996</v>
      </c>
      <c r="AB14" s="25">
        <v>54787.199999999997</v>
      </c>
      <c r="AC14" s="37">
        <v>65748.800000000003</v>
      </c>
      <c r="AD14" s="50"/>
      <c r="AE14" s="25"/>
      <c r="AF14" s="25"/>
      <c r="AG14" s="37"/>
      <c r="AH14" s="50">
        <v>89710.400000000009</v>
      </c>
      <c r="AI14" s="25">
        <v>71801.600000000006</v>
      </c>
      <c r="AJ14" s="25">
        <v>89710.400000000009</v>
      </c>
      <c r="AK14" s="37">
        <v>107660.8</v>
      </c>
      <c r="AL14" s="50">
        <v>62104</v>
      </c>
      <c r="AM14" s="25">
        <v>57347</v>
      </c>
      <c r="AN14" s="25">
        <v>67467</v>
      </c>
      <c r="AO14" s="37">
        <v>74712</v>
      </c>
      <c r="AP14" s="50">
        <v>41246.399999999994</v>
      </c>
      <c r="AQ14" s="25">
        <v>37544</v>
      </c>
      <c r="AR14" s="25">
        <v>44803.199999999997</v>
      </c>
      <c r="AS14" s="37">
        <v>55203.199999999997</v>
      </c>
      <c r="AT14" s="50">
        <v>66810</v>
      </c>
      <c r="AU14" s="25">
        <v>51852.800000000003</v>
      </c>
      <c r="AV14" s="25">
        <v>64816</v>
      </c>
      <c r="AW14" s="37">
        <v>77779.199999999997</v>
      </c>
      <c r="AX14" s="50">
        <v>64261</v>
      </c>
      <c r="AY14" s="25">
        <v>51198.400000000001</v>
      </c>
      <c r="AZ14" s="25">
        <v>63998</v>
      </c>
      <c r="BA14" s="37">
        <v>76797.599999999991</v>
      </c>
      <c r="BB14" s="50">
        <v>65500</v>
      </c>
      <c r="BC14" s="25">
        <v>51760</v>
      </c>
      <c r="BD14" s="25">
        <v>64700</v>
      </c>
      <c r="BE14" s="37">
        <v>77640</v>
      </c>
      <c r="BF14" s="50">
        <v>64804</v>
      </c>
      <c r="BG14" s="25">
        <v>55200</v>
      </c>
      <c r="BH14" s="25">
        <v>65992</v>
      </c>
      <c r="BI14" s="176">
        <v>77875</v>
      </c>
      <c r="BJ14" s="50">
        <v>69266</v>
      </c>
      <c r="BK14" s="25">
        <v>55413</v>
      </c>
      <c r="BL14" s="25">
        <v>69226</v>
      </c>
      <c r="BM14" s="37">
        <v>83120</v>
      </c>
    </row>
    <row r="15" spans="1:65" ht="18" customHeight="1" x14ac:dyDescent="0.2">
      <c r="A15" s="207"/>
      <c r="B15" s="50">
        <v>51750</v>
      </c>
      <c r="C15" s="25">
        <v>41263</v>
      </c>
      <c r="D15" s="25">
        <v>50107</v>
      </c>
      <c r="E15" s="37">
        <v>58951</v>
      </c>
      <c r="F15" s="155">
        <f t="shared" si="2"/>
        <v>56501.55</v>
      </c>
      <c r="G15" s="156">
        <f t="shared" si="3"/>
        <v>45925.95</v>
      </c>
      <c r="H15" s="156">
        <f t="shared" si="4"/>
        <v>56417.8</v>
      </c>
      <c r="I15" s="47">
        <f t="shared" si="5"/>
        <v>66816.625</v>
      </c>
      <c r="J15" s="63">
        <f t="shared" si="6"/>
        <v>-9.1817391304347878E-2</v>
      </c>
      <c r="K15" s="33">
        <f t="shared" si="7"/>
        <v>-0.11300559823570747</v>
      </c>
      <c r="L15" s="157">
        <f t="shared" si="8"/>
        <v>-0.12594647454447488</v>
      </c>
      <c r="M15" s="46">
        <f t="shared" si="9"/>
        <v>-0.13342648979661073</v>
      </c>
      <c r="N15" s="49"/>
      <c r="O15" s="24"/>
      <c r="P15" s="24"/>
      <c r="Q15" s="36"/>
      <c r="R15" s="50"/>
      <c r="S15" s="25"/>
      <c r="T15" s="25"/>
      <c r="U15" s="37"/>
      <c r="V15" s="50"/>
      <c r="W15" s="25"/>
      <c r="X15" s="25"/>
      <c r="Y15" s="37"/>
      <c r="Z15" s="50">
        <v>38798</v>
      </c>
      <c r="AA15" s="25">
        <v>38792</v>
      </c>
      <c r="AB15" s="25">
        <v>45656</v>
      </c>
      <c r="AC15" s="37">
        <v>54766.399999999994</v>
      </c>
      <c r="AD15" s="55">
        <v>51715</v>
      </c>
      <c r="AE15" s="30">
        <v>42093</v>
      </c>
      <c r="AF15" s="30">
        <v>51715</v>
      </c>
      <c r="AG15" s="47">
        <v>60134</v>
      </c>
      <c r="AH15" s="50">
        <v>54766.399999999994</v>
      </c>
      <c r="AI15" s="25">
        <v>43846.399999999994</v>
      </c>
      <c r="AJ15" s="25">
        <v>54766.399999999994</v>
      </c>
      <c r="AK15" s="37">
        <v>65748.800000000003</v>
      </c>
      <c r="AL15" s="55">
        <v>62135</v>
      </c>
      <c r="AM15" s="30">
        <v>51885</v>
      </c>
      <c r="AN15" s="30">
        <v>61041</v>
      </c>
      <c r="AO15" s="47">
        <v>70197</v>
      </c>
      <c r="AP15" s="55"/>
      <c r="AQ15" s="30"/>
      <c r="AR15" s="30"/>
      <c r="AS15" s="47"/>
      <c r="AT15" s="50">
        <v>70595</v>
      </c>
      <c r="AU15" s="25">
        <v>53013.600000000006</v>
      </c>
      <c r="AV15" s="25">
        <v>66267</v>
      </c>
      <c r="AW15" s="37">
        <v>79520.399999999994</v>
      </c>
      <c r="AX15" s="50">
        <v>63221</v>
      </c>
      <c r="AY15" s="25">
        <v>49061.600000000006</v>
      </c>
      <c r="AZ15" s="25">
        <v>61327</v>
      </c>
      <c r="BA15" s="37">
        <v>73592.399999999994</v>
      </c>
      <c r="BB15" s="50">
        <v>58100</v>
      </c>
      <c r="BC15" s="25">
        <v>46240</v>
      </c>
      <c r="BD15" s="25">
        <v>57800</v>
      </c>
      <c r="BE15" s="37">
        <v>69360</v>
      </c>
      <c r="BF15" s="50">
        <v>52682</v>
      </c>
      <c r="BG15" s="25">
        <v>42476</v>
      </c>
      <c r="BH15" s="25">
        <v>52770</v>
      </c>
      <c r="BI15" s="176">
        <v>61214</v>
      </c>
      <c r="BJ15" s="50"/>
      <c r="BK15" s="25"/>
      <c r="BL15" s="25"/>
      <c r="BM15" s="37"/>
    </row>
    <row r="16" spans="1:65" ht="18" customHeight="1" x14ac:dyDescent="0.2">
      <c r="A16" s="207"/>
      <c r="B16" s="50">
        <v>94868</v>
      </c>
      <c r="C16" s="25">
        <v>75060</v>
      </c>
      <c r="D16" s="25">
        <v>92700</v>
      </c>
      <c r="E16" s="37">
        <v>110341</v>
      </c>
      <c r="F16" s="155">
        <f t="shared" si="2"/>
        <v>89309.581250000003</v>
      </c>
      <c r="G16" s="156">
        <f t="shared" si="3"/>
        <v>72676.850000000006</v>
      </c>
      <c r="H16" s="156">
        <f t="shared" si="4"/>
        <v>90841.731250000012</v>
      </c>
      <c r="I16" s="47">
        <f t="shared" si="5"/>
        <v>109351.1875</v>
      </c>
      <c r="J16" s="62">
        <f t="shared" ref="J16:J27" si="10">SUM(B16-F16)/B16</f>
        <v>5.8591081818948405E-2</v>
      </c>
      <c r="K16" s="33">
        <f t="shared" ref="K16:K27" si="11">SUM(C16-G16)/C16</f>
        <v>3.1749933386623956E-2</v>
      </c>
      <c r="L16" s="157">
        <f t="shared" ref="L16:L27" si="12">SUM(D16-H16)/D16</f>
        <v>2.0046049083063521E-2</v>
      </c>
      <c r="M16" s="46">
        <f t="shared" ref="M16:M27" si="13">SUM(E16-I16)/E16</f>
        <v>8.9704869450159055E-3</v>
      </c>
      <c r="N16" s="49"/>
      <c r="O16" s="24"/>
      <c r="P16" s="24"/>
      <c r="Q16" s="36"/>
      <c r="R16" s="50"/>
      <c r="S16" s="25"/>
      <c r="T16" s="25"/>
      <c r="U16" s="37"/>
      <c r="V16" s="50">
        <v>82236.25</v>
      </c>
      <c r="W16" s="25">
        <v>65789</v>
      </c>
      <c r="X16" s="25">
        <v>82236.25</v>
      </c>
      <c r="Y16" s="37">
        <v>98683.5</v>
      </c>
      <c r="Z16" s="50">
        <v>88924</v>
      </c>
      <c r="AA16" s="25">
        <v>88920</v>
      </c>
      <c r="AB16" s="25">
        <v>111155.2</v>
      </c>
      <c r="AC16" s="37">
        <v>133390.39999999999</v>
      </c>
      <c r="AD16" s="50"/>
      <c r="AE16" s="25"/>
      <c r="AF16" s="25"/>
      <c r="AG16" s="37"/>
      <c r="AH16" s="50">
        <v>89710.400000000009</v>
      </c>
      <c r="AI16" s="25">
        <v>71801.600000000006</v>
      </c>
      <c r="AJ16" s="25">
        <v>89710.400000000009</v>
      </c>
      <c r="AK16" s="37">
        <v>107660.8</v>
      </c>
      <c r="AL16" s="50"/>
      <c r="AM16" s="25"/>
      <c r="AN16" s="25"/>
      <c r="AO16" s="37"/>
      <c r="AP16" s="50"/>
      <c r="AQ16" s="25"/>
      <c r="AR16" s="25"/>
      <c r="AS16" s="37"/>
      <c r="AT16" s="50">
        <v>101128</v>
      </c>
      <c r="AU16" s="25">
        <v>77604</v>
      </c>
      <c r="AV16" s="25">
        <v>97005</v>
      </c>
      <c r="AW16" s="37">
        <v>116406</v>
      </c>
      <c r="AX16" s="50">
        <v>96512</v>
      </c>
      <c r="AY16" s="25">
        <v>75279.199999999997</v>
      </c>
      <c r="AZ16" s="25">
        <v>94099</v>
      </c>
      <c r="BA16" s="37">
        <v>112918.8</v>
      </c>
      <c r="BB16" s="50">
        <v>94600</v>
      </c>
      <c r="BC16" s="25">
        <v>74720</v>
      </c>
      <c r="BD16" s="25">
        <v>93400</v>
      </c>
      <c r="BE16" s="37">
        <v>112080</v>
      </c>
      <c r="BF16" s="50">
        <v>87729</v>
      </c>
      <c r="BG16" s="25">
        <v>68393</v>
      </c>
      <c r="BH16" s="25">
        <v>85491</v>
      </c>
      <c r="BI16" s="176">
        <v>105310</v>
      </c>
      <c r="BJ16" s="50">
        <v>73637</v>
      </c>
      <c r="BK16" s="25">
        <v>58908</v>
      </c>
      <c r="BL16" s="25">
        <v>73637</v>
      </c>
      <c r="BM16" s="37">
        <v>88360</v>
      </c>
    </row>
    <row r="17" spans="1:65" ht="18" customHeight="1" x14ac:dyDescent="0.2">
      <c r="A17" s="207"/>
      <c r="B17" s="50">
        <v>85924</v>
      </c>
      <c r="C17" s="25">
        <v>68650</v>
      </c>
      <c r="D17" s="25">
        <v>84545</v>
      </c>
      <c r="E17" s="37">
        <v>100440</v>
      </c>
      <c r="F17" s="155">
        <f t="shared" si="2"/>
        <v>84718.335000000006</v>
      </c>
      <c r="G17" s="156">
        <f t="shared" si="3"/>
        <v>68484.933333333334</v>
      </c>
      <c r="H17" s="156">
        <f t="shared" si="4"/>
        <v>84880.291666666672</v>
      </c>
      <c r="I17" s="47">
        <f t="shared" si="5"/>
        <v>101590.26666666668</v>
      </c>
      <c r="J17" s="62">
        <f t="shared" si="10"/>
        <v>1.4031760625669121E-2</v>
      </c>
      <c r="K17" s="33">
        <f t="shared" si="11"/>
        <v>2.4044671036659243E-3</v>
      </c>
      <c r="L17" s="157">
        <f t="shared" si="12"/>
        <v>-3.9658367338893073E-3</v>
      </c>
      <c r="M17" s="46">
        <f t="shared" si="13"/>
        <v>-1.1452276649409373E-2</v>
      </c>
      <c r="N17" s="49"/>
      <c r="O17" s="24"/>
      <c r="P17" s="24"/>
      <c r="Q17" s="36"/>
      <c r="R17" s="50">
        <v>79328</v>
      </c>
      <c r="S17" s="25">
        <v>63462</v>
      </c>
      <c r="T17" s="25">
        <v>79328</v>
      </c>
      <c r="U17" s="37">
        <v>95194</v>
      </c>
      <c r="V17" s="50">
        <v>71487.5</v>
      </c>
      <c r="W17" s="28">
        <v>57190</v>
      </c>
      <c r="X17" s="25">
        <v>71487.5</v>
      </c>
      <c r="Y17" s="37">
        <v>85785</v>
      </c>
      <c r="Z17" s="50">
        <v>54795.519999999997</v>
      </c>
      <c r="AA17" s="25">
        <v>54787.199999999997</v>
      </c>
      <c r="AB17" s="25">
        <v>68494.399999999994</v>
      </c>
      <c r="AC17" s="37">
        <v>82201.600000000006</v>
      </c>
      <c r="AD17" s="55">
        <v>85186</v>
      </c>
      <c r="AE17" s="30">
        <v>71428</v>
      </c>
      <c r="AF17" s="30">
        <v>87754</v>
      </c>
      <c r="AG17" s="47">
        <v>102040</v>
      </c>
      <c r="AH17" s="50">
        <v>86569.599999999991</v>
      </c>
      <c r="AI17" s="25">
        <v>69180.800000000003</v>
      </c>
      <c r="AJ17" s="25">
        <v>86569.599999999991</v>
      </c>
      <c r="AK17" s="37">
        <v>103875.2</v>
      </c>
      <c r="AL17" s="50">
        <v>94642</v>
      </c>
      <c r="AM17" s="25">
        <v>76615</v>
      </c>
      <c r="AN17" s="25">
        <v>90135</v>
      </c>
      <c r="AO17" s="37">
        <v>103655</v>
      </c>
      <c r="AP17" s="50">
        <v>75566.399999999994</v>
      </c>
      <c r="AQ17" s="25">
        <v>62316.800000000003</v>
      </c>
      <c r="AR17" s="25">
        <v>74360</v>
      </c>
      <c r="AS17" s="37">
        <v>91644.800000000003</v>
      </c>
      <c r="AT17" s="50">
        <v>94058</v>
      </c>
      <c r="AU17" s="25">
        <v>73546.400000000009</v>
      </c>
      <c r="AV17" s="25">
        <v>91933</v>
      </c>
      <c r="AW17" s="37">
        <v>110319.59999999999</v>
      </c>
      <c r="AX17" s="50">
        <v>90079</v>
      </c>
      <c r="AY17" s="25">
        <v>68960</v>
      </c>
      <c r="AZ17" s="25">
        <v>86200</v>
      </c>
      <c r="BA17" s="37">
        <v>103440</v>
      </c>
      <c r="BB17" s="50">
        <v>91100</v>
      </c>
      <c r="BC17" s="25">
        <v>72000</v>
      </c>
      <c r="BD17" s="25">
        <v>90000</v>
      </c>
      <c r="BE17" s="37">
        <v>108000</v>
      </c>
      <c r="BF17" s="50">
        <v>93962</v>
      </c>
      <c r="BG17" s="25">
        <v>72457</v>
      </c>
      <c r="BH17" s="25">
        <v>92456</v>
      </c>
      <c r="BI17" s="176">
        <v>113114</v>
      </c>
      <c r="BJ17" s="50">
        <v>99846</v>
      </c>
      <c r="BK17" s="25">
        <v>79876</v>
      </c>
      <c r="BL17" s="25">
        <v>99846</v>
      </c>
      <c r="BM17" s="37">
        <v>119814</v>
      </c>
    </row>
    <row r="18" spans="1:65" ht="18" customHeight="1" x14ac:dyDescent="0.2">
      <c r="A18" s="207"/>
      <c r="B18" s="50">
        <v>85134</v>
      </c>
      <c r="C18" s="25">
        <v>68650</v>
      </c>
      <c r="D18" s="25">
        <v>84545</v>
      </c>
      <c r="E18" s="37">
        <v>100440</v>
      </c>
      <c r="F18" s="155">
        <f t="shared" si="2"/>
        <v>84073.361999999994</v>
      </c>
      <c r="G18" s="156">
        <f t="shared" si="3"/>
        <v>69891.672999999995</v>
      </c>
      <c r="H18" s="156">
        <f t="shared" si="4"/>
        <v>87590.55799999999</v>
      </c>
      <c r="I18" s="47">
        <f t="shared" si="5"/>
        <v>105358.45</v>
      </c>
      <c r="J18" s="62">
        <f t="shared" si="10"/>
        <v>1.2458453731764116E-2</v>
      </c>
      <c r="K18" s="33">
        <f t="shared" si="11"/>
        <v>-1.8087006554989005E-2</v>
      </c>
      <c r="L18" s="157">
        <f t="shared" si="12"/>
        <v>-3.6022922703885386E-2</v>
      </c>
      <c r="M18" s="46">
        <f t="shared" si="13"/>
        <v>-4.8969036240541587E-2</v>
      </c>
      <c r="N18" s="50">
        <v>65500.24</v>
      </c>
      <c r="O18" s="25">
        <v>72328.33</v>
      </c>
      <c r="P18" s="25">
        <v>96433.68</v>
      </c>
      <c r="Q18" s="37">
        <v>120551.3</v>
      </c>
      <c r="R18" s="50"/>
      <c r="S18" s="25"/>
      <c r="T18" s="25"/>
      <c r="U18" s="37"/>
      <c r="V18" s="50">
        <v>71487.5</v>
      </c>
      <c r="W18" s="25">
        <v>57190</v>
      </c>
      <c r="X18" s="25">
        <v>71487.5</v>
      </c>
      <c r="Y18" s="37">
        <v>85785</v>
      </c>
      <c r="Z18" s="50">
        <v>69422.080000000002</v>
      </c>
      <c r="AA18" s="25">
        <v>69430.400000000009</v>
      </c>
      <c r="AB18" s="25">
        <v>86777.599999999991</v>
      </c>
      <c r="AC18" s="37">
        <v>104124.8</v>
      </c>
      <c r="AD18" s="50"/>
      <c r="AE18" s="25"/>
      <c r="AF18" s="25"/>
      <c r="AG18" s="37"/>
      <c r="AH18" s="50">
        <v>70636.800000000003</v>
      </c>
      <c r="AI18" s="25">
        <v>56513.600000000006</v>
      </c>
      <c r="AJ18" s="25">
        <v>70636.800000000003</v>
      </c>
      <c r="AK18" s="37">
        <v>84780.800000000003</v>
      </c>
      <c r="AL18" s="50">
        <v>94642</v>
      </c>
      <c r="AM18" s="25">
        <v>76615</v>
      </c>
      <c r="AN18" s="25">
        <v>90135</v>
      </c>
      <c r="AO18" s="37">
        <v>103655</v>
      </c>
      <c r="AP18" s="50"/>
      <c r="AQ18" s="25"/>
      <c r="AR18" s="25"/>
      <c r="AS18" s="37"/>
      <c r="AT18" s="50">
        <v>94058</v>
      </c>
      <c r="AU18" s="25">
        <v>73546.400000000009</v>
      </c>
      <c r="AV18" s="25">
        <v>91933</v>
      </c>
      <c r="AW18" s="37">
        <v>110319.59999999999</v>
      </c>
      <c r="AX18" s="50">
        <v>90079</v>
      </c>
      <c r="AY18" s="25">
        <v>68960</v>
      </c>
      <c r="AZ18" s="25">
        <v>86200</v>
      </c>
      <c r="BA18" s="37">
        <v>103440</v>
      </c>
      <c r="BB18" s="50">
        <v>91100</v>
      </c>
      <c r="BC18" s="25">
        <v>72000</v>
      </c>
      <c r="BD18" s="25">
        <v>90000</v>
      </c>
      <c r="BE18" s="37">
        <v>108000</v>
      </c>
      <c r="BF18" s="50">
        <v>93962</v>
      </c>
      <c r="BG18" s="25">
        <v>72457</v>
      </c>
      <c r="BH18" s="25">
        <v>92456</v>
      </c>
      <c r="BI18" s="176">
        <v>113114</v>
      </c>
      <c r="BJ18" s="50">
        <v>99846</v>
      </c>
      <c r="BK18" s="25">
        <v>79876</v>
      </c>
      <c r="BL18" s="25">
        <v>99846</v>
      </c>
      <c r="BM18" s="37">
        <v>119814</v>
      </c>
    </row>
    <row r="19" spans="1:65" ht="18" customHeight="1" x14ac:dyDescent="0.2">
      <c r="A19" s="207"/>
      <c r="B19" s="50">
        <v>93912</v>
      </c>
      <c r="C19" s="25">
        <v>68650</v>
      </c>
      <c r="D19" s="25">
        <v>84545</v>
      </c>
      <c r="E19" s="37">
        <v>100440</v>
      </c>
      <c r="F19" s="155">
        <f t="shared" si="2"/>
        <v>91734.04833333334</v>
      </c>
      <c r="G19" s="156">
        <f t="shared" si="3"/>
        <v>73812.861666666679</v>
      </c>
      <c r="H19" s="156">
        <f t="shared" si="4"/>
        <v>92150.87416666669</v>
      </c>
      <c r="I19" s="47">
        <f t="shared" si="5"/>
        <v>110737.00916666666</v>
      </c>
      <c r="J19" s="62">
        <f t="shared" si="10"/>
        <v>2.3191409688502647E-2</v>
      </c>
      <c r="K19" s="33">
        <f t="shared" si="11"/>
        <v>-7.5205559601845287E-2</v>
      </c>
      <c r="L19" s="157">
        <f t="shared" si="12"/>
        <v>-8.996243617797256E-2</v>
      </c>
      <c r="M19" s="46">
        <f t="shared" si="13"/>
        <v>-0.10251900803132871</v>
      </c>
      <c r="N19" s="50">
        <v>100900.28</v>
      </c>
      <c r="O19" s="25">
        <v>80968.94</v>
      </c>
      <c r="P19" s="25">
        <v>107958.59</v>
      </c>
      <c r="Q19" s="37">
        <v>134960.51</v>
      </c>
      <c r="R19" s="50"/>
      <c r="S19" s="25"/>
      <c r="T19" s="25"/>
      <c r="U19" s="37"/>
      <c r="V19" s="50">
        <v>71487.5</v>
      </c>
      <c r="W19" s="25">
        <v>57190</v>
      </c>
      <c r="X19" s="25">
        <v>71487.5</v>
      </c>
      <c r="Y19" s="37">
        <v>85785</v>
      </c>
      <c r="Z19" s="50">
        <v>79181</v>
      </c>
      <c r="AA19" s="25">
        <v>79040</v>
      </c>
      <c r="AB19" s="25">
        <v>98987.200000000012</v>
      </c>
      <c r="AC19" s="37">
        <v>118768</v>
      </c>
      <c r="AD19" s="55">
        <v>85186</v>
      </c>
      <c r="AE19" s="30">
        <v>71428</v>
      </c>
      <c r="AF19" s="30">
        <v>87754</v>
      </c>
      <c r="AG19" s="47">
        <v>102040</v>
      </c>
      <c r="AH19" s="50">
        <v>99236.800000000003</v>
      </c>
      <c r="AI19" s="25">
        <v>79393.600000000006</v>
      </c>
      <c r="AJ19" s="25">
        <v>99236.800000000003</v>
      </c>
      <c r="AK19" s="37">
        <v>119100.8</v>
      </c>
      <c r="AL19" s="50">
        <v>94642</v>
      </c>
      <c r="AM19" s="25">
        <v>76615</v>
      </c>
      <c r="AN19" s="25">
        <v>90135</v>
      </c>
      <c r="AO19" s="37">
        <v>103655</v>
      </c>
      <c r="AP19" s="50">
        <v>75920</v>
      </c>
      <c r="AQ19" s="25">
        <v>53310.400000000001</v>
      </c>
      <c r="AR19" s="25">
        <v>63606.399999999994</v>
      </c>
      <c r="AS19" s="37">
        <v>78395.199999999997</v>
      </c>
      <c r="AT19" s="50">
        <v>94058</v>
      </c>
      <c r="AU19" s="25">
        <v>73546.400000000009</v>
      </c>
      <c r="AV19" s="25">
        <v>91933</v>
      </c>
      <c r="AW19" s="37">
        <v>110319.59999999999</v>
      </c>
      <c r="AX19" s="50">
        <v>90079</v>
      </c>
      <c r="AY19" s="25">
        <v>68960</v>
      </c>
      <c r="AZ19" s="25">
        <v>86200</v>
      </c>
      <c r="BA19" s="37">
        <v>103440</v>
      </c>
      <c r="BB19" s="50">
        <v>91100</v>
      </c>
      <c r="BC19" s="25">
        <v>72000</v>
      </c>
      <c r="BD19" s="25">
        <v>90000</v>
      </c>
      <c r="BE19" s="37">
        <v>108000</v>
      </c>
      <c r="BF19" s="50">
        <v>92962</v>
      </c>
      <c r="BG19" s="25">
        <v>72457</v>
      </c>
      <c r="BH19" s="25">
        <v>92456</v>
      </c>
      <c r="BI19" s="176">
        <v>113114</v>
      </c>
      <c r="BJ19" s="50">
        <v>126056</v>
      </c>
      <c r="BK19" s="25">
        <v>100845</v>
      </c>
      <c r="BL19" s="25">
        <v>126056</v>
      </c>
      <c r="BM19" s="37">
        <v>151266</v>
      </c>
    </row>
    <row r="20" spans="1:65" ht="18" customHeight="1" x14ac:dyDescent="0.2">
      <c r="A20" s="207"/>
      <c r="B20" s="50">
        <v>126500</v>
      </c>
      <c r="C20" s="25">
        <v>103703</v>
      </c>
      <c r="D20" s="25">
        <v>129548</v>
      </c>
      <c r="E20" s="37">
        <v>155393</v>
      </c>
      <c r="F20" s="155">
        <f t="shared" si="2"/>
        <v>132397.20000000001</v>
      </c>
      <c r="G20" s="156">
        <f t="shared" si="3"/>
        <v>104232.72</v>
      </c>
      <c r="H20" s="156">
        <f t="shared" si="4"/>
        <v>130888.8</v>
      </c>
      <c r="I20" s="47">
        <f t="shared" si="5"/>
        <v>156198.88</v>
      </c>
      <c r="J20" s="62">
        <f t="shared" si="10"/>
        <v>-4.6618181818181913E-2</v>
      </c>
      <c r="K20" s="33">
        <f t="shared" si="11"/>
        <v>-5.1080489474750121E-3</v>
      </c>
      <c r="L20" s="157">
        <f t="shared" si="12"/>
        <v>-1.0349831722604771E-2</v>
      </c>
      <c r="M20" s="46">
        <f t="shared" si="13"/>
        <v>-5.1860765928967503E-3</v>
      </c>
      <c r="N20" s="49"/>
      <c r="O20" s="24"/>
      <c r="P20" s="24"/>
      <c r="Q20" s="36"/>
      <c r="R20" s="50"/>
      <c r="S20" s="25"/>
      <c r="T20" s="25"/>
      <c r="U20" s="37"/>
      <c r="V20" s="50"/>
      <c r="W20" s="25"/>
      <c r="X20" s="25"/>
      <c r="Y20" s="37"/>
      <c r="Z20" s="50"/>
      <c r="AA20" s="25"/>
      <c r="AB20" s="25"/>
      <c r="AC20" s="37"/>
      <c r="AD20" s="50"/>
      <c r="AE20" s="25"/>
      <c r="AF20" s="25"/>
      <c r="AG20" s="37"/>
      <c r="AH20" s="50"/>
      <c r="AI20" s="25"/>
      <c r="AJ20" s="25"/>
      <c r="AK20" s="37"/>
      <c r="AL20" s="50"/>
      <c r="AM20" s="25"/>
      <c r="AN20" s="25"/>
      <c r="AO20" s="37"/>
      <c r="AP20" s="50"/>
      <c r="AQ20" s="25"/>
      <c r="AR20" s="25"/>
      <c r="AS20" s="37"/>
      <c r="AT20" s="50">
        <v>129183</v>
      </c>
      <c r="AU20" s="25">
        <v>103346</v>
      </c>
      <c r="AV20" s="25">
        <v>129183</v>
      </c>
      <c r="AW20" s="37">
        <v>155020</v>
      </c>
      <c r="AX20" s="50">
        <v>133132</v>
      </c>
      <c r="AY20" s="25">
        <v>104957.6</v>
      </c>
      <c r="AZ20" s="25">
        <v>131197</v>
      </c>
      <c r="BA20" s="37">
        <v>157436.4</v>
      </c>
      <c r="BB20" s="50">
        <v>135300</v>
      </c>
      <c r="BC20" s="25">
        <v>107600</v>
      </c>
      <c r="BD20" s="25">
        <v>134500</v>
      </c>
      <c r="BE20" s="37">
        <v>161400</v>
      </c>
      <c r="BF20" s="50">
        <v>131762</v>
      </c>
      <c r="BG20" s="25">
        <v>99173</v>
      </c>
      <c r="BH20" s="25">
        <v>126955</v>
      </c>
      <c r="BI20" s="176">
        <v>148007</v>
      </c>
      <c r="BJ20" s="50">
        <v>132609</v>
      </c>
      <c r="BK20" s="25">
        <v>106087</v>
      </c>
      <c r="BL20" s="25">
        <v>132609</v>
      </c>
      <c r="BM20" s="37">
        <v>159131</v>
      </c>
    </row>
    <row r="21" spans="1:65" ht="18" customHeight="1" x14ac:dyDescent="0.2">
      <c r="A21" s="207"/>
      <c r="B21" s="50">
        <v>97260</v>
      </c>
      <c r="C21" s="25">
        <v>75060</v>
      </c>
      <c r="D21" s="25">
        <v>92700</v>
      </c>
      <c r="E21" s="37">
        <v>110341</v>
      </c>
      <c r="F21" s="155">
        <f t="shared" si="2"/>
        <v>102687.03428571428</v>
      </c>
      <c r="G21" s="156">
        <f t="shared" si="3"/>
        <v>80686.842857142867</v>
      </c>
      <c r="H21" s="156">
        <f t="shared" si="4"/>
        <v>100235.96571428572</v>
      </c>
      <c r="I21" s="47">
        <f t="shared" si="5"/>
        <v>121308.19285714286</v>
      </c>
      <c r="J21" s="62">
        <f t="shared" si="10"/>
        <v>-5.5799242090420344E-2</v>
      </c>
      <c r="K21" s="33">
        <f t="shared" si="11"/>
        <v>-7.4964599748772537E-2</v>
      </c>
      <c r="L21" s="157">
        <f t="shared" si="12"/>
        <v>-8.1294128525196518E-2</v>
      </c>
      <c r="M21" s="46">
        <f t="shared" si="13"/>
        <v>-9.9393632984501296E-2</v>
      </c>
      <c r="N21" s="50">
        <v>84870.24</v>
      </c>
      <c r="O21" s="25">
        <v>68854.899999999994</v>
      </c>
      <c r="P21" s="25">
        <v>86074.76</v>
      </c>
      <c r="Q21" s="37">
        <v>103282.35</v>
      </c>
      <c r="R21" s="50"/>
      <c r="S21" s="25"/>
      <c r="T21" s="25"/>
      <c r="U21" s="37"/>
      <c r="V21" s="50"/>
      <c r="W21" s="25"/>
      <c r="X21" s="25"/>
      <c r="Y21" s="37"/>
      <c r="Z21" s="50"/>
      <c r="AA21" s="25"/>
      <c r="AB21" s="25"/>
      <c r="AC21" s="37"/>
      <c r="AD21" s="50"/>
      <c r="AE21" s="25"/>
      <c r="AF21" s="25"/>
      <c r="AG21" s="37"/>
      <c r="AH21" s="50"/>
      <c r="AI21" s="25"/>
      <c r="AJ21" s="25"/>
      <c r="AK21" s="37"/>
      <c r="AL21" s="50"/>
      <c r="AM21" s="25"/>
      <c r="AN21" s="25"/>
      <c r="AO21" s="37"/>
      <c r="AP21" s="50">
        <v>106214</v>
      </c>
      <c r="AQ21" s="25">
        <v>77020</v>
      </c>
      <c r="AR21" s="25">
        <v>91910</v>
      </c>
      <c r="AS21" s="37">
        <v>113265</v>
      </c>
      <c r="AT21" s="50">
        <v>97910</v>
      </c>
      <c r="AU21" s="25">
        <v>78276</v>
      </c>
      <c r="AV21" s="25">
        <v>97845</v>
      </c>
      <c r="AW21" s="37">
        <v>117414</v>
      </c>
      <c r="AX21" s="50">
        <v>91297</v>
      </c>
      <c r="AY21" s="25">
        <v>76688</v>
      </c>
      <c r="AZ21" s="25">
        <v>95860</v>
      </c>
      <c r="BA21" s="37">
        <v>115032</v>
      </c>
      <c r="BB21" s="50">
        <v>96800</v>
      </c>
      <c r="BC21" s="25">
        <v>76080</v>
      </c>
      <c r="BD21" s="25">
        <v>95100</v>
      </c>
      <c r="BE21" s="37">
        <v>114120</v>
      </c>
      <c r="BF21" s="50">
        <v>102556</v>
      </c>
      <c r="BG21" s="25">
        <v>76560</v>
      </c>
      <c r="BH21" s="25">
        <v>95700</v>
      </c>
      <c r="BI21" s="176">
        <v>119051</v>
      </c>
      <c r="BJ21" s="50">
        <v>139162</v>
      </c>
      <c r="BK21" s="25">
        <v>111329</v>
      </c>
      <c r="BL21" s="25">
        <v>139162</v>
      </c>
      <c r="BM21" s="37">
        <v>166993</v>
      </c>
    </row>
    <row r="22" spans="1:65" ht="18" customHeight="1" x14ac:dyDescent="0.2">
      <c r="A22" s="207"/>
      <c r="B22" s="50">
        <v>81806</v>
      </c>
      <c r="C22" s="25">
        <v>75060</v>
      </c>
      <c r="D22" s="25">
        <v>92700</v>
      </c>
      <c r="E22" s="37">
        <v>110341</v>
      </c>
      <c r="F22" s="155">
        <f t="shared" si="2"/>
        <v>85183.127272727274</v>
      </c>
      <c r="G22" s="156">
        <f t="shared" si="3"/>
        <v>69833.272727272721</v>
      </c>
      <c r="H22" s="156">
        <f t="shared" si="4"/>
        <v>86492.127272727274</v>
      </c>
      <c r="I22" s="47">
        <f t="shared" si="5"/>
        <v>104144</v>
      </c>
      <c r="J22" s="62">
        <f t="shared" si="10"/>
        <v>-4.1282146452916335E-2</v>
      </c>
      <c r="K22" s="33">
        <f t="shared" si="11"/>
        <v>6.9633989777874758E-2</v>
      </c>
      <c r="L22" s="157">
        <f t="shared" si="12"/>
        <v>6.6967343336275367E-2</v>
      </c>
      <c r="M22" s="46">
        <f t="shared" si="13"/>
        <v>5.6162260628415547E-2</v>
      </c>
      <c r="N22" s="49"/>
      <c r="O22" s="24"/>
      <c r="P22" s="24"/>
      <c r="Q22" s="36"/>
      <c r="R22" s="50">
        <v>99785</v>
      </c>
      <c r="S22" s="25">
        <v>90759</v>
      </c>
      <c r="T22" s="25">
        <v>113465</v>
      </c>
      <c r="U22" s="37">
        <v>136149</v>
      </c>
      <c r="V22" s="50">
        <v>61804.999999999993</v>
      </c>
      <c r="W22" s="25">
        <v>49444</v>
      </c>
      <c r="X22" s="25">
        <v>61804.999999999993</v>
      </c>
      <c r="Y22" s="37">
        <v>74165.999999999985</v>
      </c>
      <c r="Z22" s="50">
        <v>54795</v>
      </c>
      <c r="AA22" s="25">
        <v>54080</v>
      </c>
      <c r="AB22" s="25">
        <v>68640</v>
      </c>
      <c r="AC22" s="37">
        <v>83200</v>
      </c>
      <c r="AD22" s="50"/>
      <c r="AE22" s="25"/>
      <c r="AF22" s="25"/>
      <c r="AG22" s="37"/>
      <c r="AH22" s="50">
        <v>80142.400000000009</v>
      </c>
      <c r="AI22" s="25">
        <v>64168</v>
      </c>
      <c r="AJ22" s="25">
        <v>80142.400000000009</v>
      </c>
      <c r="AK22" s="37">
        <v>96200</v>
      </c>
      <c r="AL22" s="55">
        <v>82373</v>
      </c>
      <c r="AM22" s="30">
        <v>73703</v>
      </c>
      <c r="AN22" s="30">
        <v>86709</v>
      </c>
      <c r="AO22" s="47">
        <v>99907</v>
      </c>
      <c r="AP22" s="50">
        <v>106214</v>
      </c>
      <c r="AQ22" s="25">
        <v>77020</v>
      </c>
      <c r="AR22" s="25">
        <v>91910</v>
      </c>
      <c r="AS22" s="37">
        <v>113265</v>
      </c>
      <c r="AT22" s="50">
        <v>97910</v>
      </c>
      <c r="AU22" s="25">
        <v>78276</v>
      </c>
      <c r="AV22" s="25">
        <v>97845</v>
      </c>
      <c r="AW22" s="37">
        <v>117414</v>
      </c>
      <c r="AX22" s="50">
        <v>91297</v>
      </c>
      <c r="AY22" s="25">
        <v>76688</v>
      </c>
      <c r="AZ22" s="25">
        <v>95860</v>
      </c>
      <c r="BA22" s="37">
        <v>115032</v>
      </c>
      <c r="BB22" s="50">
        <v>86500</v>
      </c>
      <c r="BC22" s="25">
        <v>68560</v>
      </c>
      <c r="BD22" s="25">
        <v>85700</v>
      </c>
      <c r="BE22" s="37">
        <v>102840</v>
      </c>
      <c r="BF22" s="50">
        <v>102556</v>
      </c>
      <c r="BG22" s="25">
        <v>76560</v>
      </c>
      <c r="BH22" s="25">
        <v>95700</v>
      </c>
      <c r="BI22" s="176">
        <v>119051</v>
      </c>
      <c r="BJ22" s="50">
        <v>73637</v>
      </c>
      <c r="BK22" s="25">
        <v>58908</v>
      </c>
      <c r="BL22" s="25">
        <v>73637</v>
      </c>
      <c r="BM22" s="37">
        <v>88360</v>
      </c>
    </row>
    <row r="23" spans="1:65" ht="18" customHeight="1" x14ac:dyDescent="0.2">
      <c r="A23" s="207"/>
      <c r="B23" s="50">
        <v>99278</v>
      </c>
      <c r="C23" s="25">
        <v>81772</v>
      </c>
      <c r="D23" s="25">
        <v>101279</v>
      </c>
      <c r="E23" s="37">
        <v>120785</v>
      </c>
      <c r="F23" s="155">
        <f t="shared" si="2"/>
        <v>104346.31111111112</v>
      </c>
      <c r="G23" s="156">
        <f t="shared" si="3"/>
        <v>83993.600000000006</v>
      </c>
      <c r="H23" s="156">
        <f t="shared" si="4"/>
        <v>104091.61111111111</v>
      </c>
      <c r="I23" s="47">
        <f t="shared" si="5"/>
        <v>125352.51111111112</v>
      </c>
      <c r="J23" s="62">
        <f t="shared" si="10"/>
        <v>-5.1051704417001964E-2</v>
      </c>
      <c r="K23" s="33">
        <f t="shared" si="11"/>
        <v>-2.7168223841901946E-2</v>
      </c>
      <c r="L23" s="157">
        <f t="shared" si="12"/>
        <v>-2.7770921031123032E-2</v>
      </c>
      <c r="M23" s="46">
        <f t="shared" si="13"/>
        <v>-3.7815218041239544E-2</v>
      </c>
      <c r="N23" s="49"/>
      <c r="O23" s="24"/>
      <c r="P23" s="24"/>
      <c r="Q23" s="36"/>
      <c r="R23" s="50">
        <v>100390</v>
      </c>
      <c r="S23" s="25">
        <v>85687</v>
      </c>
      <c r="T23" s="25">
        <f t="shared" ref="T23" si="14">(S23+U23)/2</f>
        <v>103369.5</v>
      </c>
      <c r="U23" s="37">
        <v>121052</v>
      </c>
      <c r="V23" s="50"/>
      <c r="W23" s="25"/>
      <c r="X23" s="25"/>
      <c r="Y23" s="37"/>
      <c r="Z23" s="50">
        <v>79181</v>
      </c>
      <c r="AA23" s="25">
        <v>79185.600000000006</v>
      </c>
      <c r="AB23" s="25">
        <v>98987.200000000012</v>
      </c>
      <c r="AC23" s="37">
        <v>118560</v>
      </c>
      <c r="AD23" s="50"/>
      <c r="AE23" s="25"/>
      <c r="AF23" s="25"/>
      <c r="AG23" s="37"/>
      <c r="AH23" s="50">
        <v>99236.800000000003</v>
      </c>
      <c r="AI23" s="25">
        <v>79393.600000000006</v>
      </c>
      <c r="AJ23" s="25">
        <v>99236.800000000003</v>
      </c>
      <c r="AK23" s="37">
        <v>119100.8</v>
      </c>
      <c r="AL23" s="50"/>
      <c r="AM23" s="25"/>
      <c r="AN23" s="25"/>
      <c r="AO23" s="37"/>
      <c r="AP23" s="50">
        <v>98015</v>
      </c>
      <c r="AQ23" s="25">
        <v>77020</v>
      </c>
      <c r="AR23" s="25">
        <v>91910</v>
      </c>
      <c r="AS23" s="37">
        <v>113265</v>
      </c>
      <c r="AT23" s="50">
        <v>108550</v>
      </c>
      <c r="AU23" s="25">
        <v>86334.400000000009</v>
      </c>
      <c r="AV23" s="25">
        <v>107918</v>
      </c>
      <c r="AW23" s="37">
        <v>129501.59999999999</v>
      </c>
      <c r="AX23" s="50">
        <v>100426</v>
      </c>
      <c r="AY23" s="25">
        <v>80752.800000000003</v>
      </c>
      <c r="AZ23" s="25">
        <v>100941</v>
      </c>
      <c r="BA23" s="37">
        <v>121129.2</v>
      </c>
      <c r="BB23" s="50">
        <v>99600</v>
      </c>
      <c r="BC23" s="25">
        <v>79680</v>
      </c>
      <c r="BD23" s="25">
        <v>99600</v>
      </c>
      <c r="BE23" s="37">
        <v>119520</v>
      </c>
      <c r="BF23" s="50">
        <v>102556</v>
      </c>
      <c r="BG23" s="25">
        <v>76560</v>
      </c>
      <c r="BH23" s="25">
        <v>95700</v>
      </c>
      <c r="BI23" s="176">
        <v>119051</v>
      </c>
      <c r="BJ23" s="50">
        <v>151162</v>
      </c>
      <c r="BK23" s="25">
        <v>111329</v>
      </c>
      <c r="BL23" s="25">
        <v>139162</v>
      </c>
      <c r="BM23" s="37">
        <v>166993</v>
      </c>
    </row>
    <row r="24" spans="1:65" ht="18" customHeight="1" x14ac:dyDescent="0.2">
      <c r="A24" s="207"/>
      <c r="B24" s="50">
        <v>94236</v>
      </c>
      <c r="C24" s="25">
        <v>75059</v>
      </c>
      <c r="D24" s="25">
        <v>92700</v>
      </c>
      <c r="E24" s="37">
        <v>110342</v>
      </c>
      <c r="F24" s="155">
        <f t="shared" si="2"/>
        <v>97187.145454545462</v>
      </c>
      <c r="G24" s="156">
        <f t="shared" si="3"/>
        <v>76096.427272727262</v>
      </c>
      <c r="H24" s="156">
        <f t="shared" si="4"/>
        <v>94774.76</v>
      </c>
      <c r="I24" s="47">
        <f t="shared" si="5"/>
        <v>113866.79545454546</v>
      </c>
      <c r="J24" s="62">
        <f t="shared" si="10"/>
        <v>-3.131653990561422E-2</v>
      </c>
      <c r="K24" s="33">
        <f t="shared" si="11"/>
        <v>-1.3821490730322305E-2</v>
      </c>
      <c r="L24" s="157">
        <f t="shared" si="12"/>
        <v>-2.2381445523193041E-2</v>
      </c>
      <c r="M24" s="46">
        <f t="shared" si="13"/>
        <v>-3.194427737892603E-2</v>
      </c>
      <c r="N24" s="50">
        <v>86080</v>
      </c>
      <c r="O24" s="25">
        <v>68854.899999999994</v>
      </c>
      <c r="P24" s="25">
        <v>86074.76</v>
      </c>
      <c r="Q24" s="37">
        <v>103282.35</v>
      </c>
      <c r="R24" s="50">
        <v>73662</v>
      </c>
      <c r="S24" s="25">
        <v>65477</v>
      </c>
      <c r="T24" s="25">
        <v>81846</v>
      </c>
      <c r="U24" s="37">
        <v>98215</v>
      </c>
      <c r="V24" s="50"/>
      <c r="W24" s="25"/>
      <c r="X24" s="25"/>
      <c r="Y24" s="37"/>
      <c r="Z24" s="50">
        <v>91249</v>
      </c>
      <c r="AA24" s="25">
        <v>64542.400000000001</v>
      </c>
      <c r="AB24" s="25">
        <v>80683.199999999997</v>
      </c>
      <c r="AC24" s="37">
        <v>96824</v>
      </c>
      <c r="AD24" s="55">
        <v>96355</v>
      </c>
      <c r="AE24" s="30">
        <v>79473</v>
      </c>
      <c r="AF24" s="30">
        <v>99341</v>
      </c>
      <c r="AG24" s="47">
        <v>119092</v>
      </c>
      <c r="AH24" s="50">
        <v>110344</v>
      </c>
      <c r="AI24" s="25">
        <v>88296</v>
      </c>
      <c r="AJ24" s="25">
        <v>110344</v>
      </c>
      <c r="AK24" s="37">
        <v>132433.60000000001</v>
      </c>
      <c r="AL24" s="50"/>
      <c r="AM24" s="25"/>
      <c r="AN24" s="25"/>
      <c r="AO24" s="37"/>
      <c r="AP24" s="50">
        <v>70761.600000000006</v>
      </c>
      <c r="AQ24" s="25">
        <v>55556.800000000003</v>
      </c>
      <c r="AR24" s="25">
        <v>66310.399999999994</v>
      </c>
      <c r="AS24" s="37">
        <v>81702.400000000009</v>
      </c>
      <c r="AT24" s="50">
        <v>113340</v>
      </c>
      <c r="AU24" s="25">
        <v>90627.200000000012</v>
      </c>
      <c r="AV24" s="25">
        <v>113284</v>
      </c>
      <c r="AW24" s="37">
        <v>135940.79999999999</v>
      </c>
      <c r="AX24" s="50">
        <v>97243</v>
      </c>
      <c r="AY24" s="25">
        <v>74090.400000000009</v>
      </c>
      <c r="AZ24" s="25">
        <v>92613</v>
      </c>
      <c r="BA24" s="37">
        <v>111135.59999999999</v>
      </c>
      <c r="BB24" s="50">
        <v>97200</v>
      </c>
      <c r="BC24" s="25">
        <v>76720</v>
      </c>
      <c r="BD24" s="25">
        <v>95900</v>
      </c>
      <c r="BE24" s="37">
        <v>115080</v>
      </c>
      <c r="BF24" s="50">
        <v>111137</v>
      </c>
      <c r="BG24" s="25">
        <v>76074</v>
      </c>
      <c r="BH24" s="25">
        <v>94439</v>
      </c>
      <c r="BI24" s="176">
        <v>112803</v>
      </c>
      <c r="BJ24" s="50">
        <v>121687</v>
      </c>
      <c r="BK24" s="25">
        <v>97349</v>
      </c>
      <c r="BL24" s="25">
        <v>121687</v>
      </c>
      <c r="BM24" s="37">
        <v>146026</v>
      </c>
    </row>
    <row r="25" spans="1:65" ht="18" customHeight="1" x14ac:dyDescent="0.2">
      <c r="A25" s="207"/>
      <c r="B25" s="50">
        <v>76814</v>
      </c>
      <c r="C25" s="25">
        <v>62546</v>
      </c>
      <c r="D25" s="25">
        <v>76810</v>
      </c>
      <c r="E25" s="37">
        <v>91074</v>
      </c>
      <c r="F25" s="155">
        <f t="shared" si="2"/>
        <v>77691.977777777778</v>
      </c>
      <c r="G25" s="156">
        <f t="shared" si="3"/>
        <v>63763.511111111118</v>
      </c>
      <c r="H25" s="156">
        <f t="shared" si="4"/>
        <v>78113.911111111112</v>
      </c>
      <c r="I25" s="47">
        <f t="shared" si="5"/>
        <v>93342.311111111121</v>
      </c>
      <c r="J25" s="62">
        <f t="shared" si="10"/>
        <v>-1.1429918735878591E-2</v>
      </c>
      <c r="K25" s="33">
        <f t="shared" si="11"/>
        <v>-1.9465850911507022E-2</v>
      </c>
      <c r="L25" s="157">
        <f t="shared" si="12"/>
        <v>-1.6975798868781571E-2</v>
      </c>
      <c r="M25" s="46">
        <f t="shared" si="13"/>
        <v>-2.4906242298692503E-2</v>
      </c>
      <c r="N25" s="49"/>
      <c r="O25" s="24"/>
      <c r="P25" s="24"/>
      <c r="Q25" s="36"/>
      <c r="R25" s="50"/>
      <c r="S25" s="25"/>
      <c r="T25" s="25"/>
      <c r="U25" s="37"/>
      <c r="V25" s="50"/>
      <c r="W25" s="25"/>
      <c r="X25" s="25"/>
      <c r="Y25" s="37"/>
      <c r="Z25" s="50">
        <v>41380</v>
      </c>
      <c r="AA25" s="25">
        <v>41371.200000000004</v>
      </c>
      <c r="AB25" s="25">
        <v>47840</v>
      </c>
      <c r="AC25" s="37">
        <v>58240</v>
      </c>
      <c r="AD25" s="55">
        <v>71357</v>
      </c>
      <c r="AE25" s="30">
        <v>56761</v>
      </c>
      <c r="AF25" s="30">
        <v>68924</v>
      </c>
      <c r="AG25" s="47">
        <v>81087</v>
      </c>
      <c r="AH25" s="50">
        <v>80142.400000000009</v>
      </c>
      <c r="AI25" s="25">
        <v>64168</v>
      </c>
      <c r="AJ25" s="25">
        <v>80142.400000000009</v>
      </c>
      <c r="AK25" s="37">
        <v>96200</v>
      </c>
      <c r="AL25" s="50"/>
      <c r="AM25" s="25"/>
      <c r="AN25" s="25"/>
      <c r="AO25" s="37"/>
      <c r="AP25" s="50">
        <v>56742.400000000001</v>
      </c>
      <c r="AQ25" s="25">
        <v>46550.400000000001</v>
      </c>
      <c r="AR25" s="25">
        <v>55556.800000000003</v>
      </c>
      <c r="AS25" s="37">
        <v>68452.799999999988</v>
      </c>
      <c r="AT25" s="50">
        <v>75301</v>
      </c>
      <c r="AU25" s="25">
        <v>61532.800000000003</v>
      </c>
      <c r="AV25" s="25">
        <v>76916</v>
      </c>
      <c r="AW25" s="37">
        <v>92299.199999999997</v>
      </c>
      <c r="AX25" s="50">
        <v>81911</v>
      </c>
      <c r="AY25" s="25">
        <v>64147.200000000004</v>
      </c>
      <c r="AZ25" s="25">
        <v>80184</v>
      </c>
      <c r="BA25" s="37">
        <v>96220.800000000003</v>
      </c>
      <c r="BB25" s="50">
        <v>81290</v>
      </c>
      <c r="BC25" s="25">
        <v>63096</v>
      </c>
      <c r="BD25" s="25">
        <v>78870</v>
      </c>
      <c r="BE25" s="37">
        <v>94644</v>
      </c>
      <c r="BF25" s="50">
        <v>78744</v>
      </c>
      <c r="BG25" s="25">
        <v>68411</v>
      </c>
      <c r="BH25" s="25">
        <v>79799</v>
      </c>
      <c r="BI25" s="176">
        <v>91187</v>
      </c>
      <c r="BJ25" s="50">
        <v>132360</v>
      </c>
      <c r="BK25" s="25">
        <v>107834</v>
      </c>
      <c r="BL25" s="25">
        <v>134793</v>
      </c>
      <c r="BM25" s="37">
        <v>161750</v>
      </c>
    </row>
    <row r="26" spans="1:65" ht="18" customHeight="1" x14ac:dyDescent="0.2">
      <c r="A26" s="207"/>
      <c r="B26" s="50">
        <v>95097</v>
      </c>
      <c r="C26" s="25">
        <v>75060</v>
      </c>
      <c r="D26" s="25">
        <v>92700</v>
      </c>
      <c r="E26" s="37">
        <v>110341</v>
      </c>
      <c r="F26" s="155">
        <f t="shared" si="2"/>
        <v>91389.566666666666</v>
      </c>
      <c r="G26" s="156">
        <f t="shared" si="3"/>
        <v>72854.599999999991</v>
      </c>
      <c r="H26" s="156">
        <f t="shared" si="4"/>
        <v>90391.2</v>
      </c>
      <c r="I26" s="47">
        <f t="shared" si="5"/>
        <v>108705.63333333335</v>
      </c>
      <c r="J26" s="62">
        <f t="shared" si="10"/>
        <v>3.8985807473772401E-2</v>
      </c>
      <c r="K26" s="33">
        <f t="shared" si="11"/>
        <v>2.9381827871036621E-2</v>
      </c>
      <c r="L26" s="157">
        <f t="shared" si="12"/>
        <v>2.4906148867313946E-2</v>
      </c>
      <c r="M26" s="46">
        <f t="shared" si="13"/>
        <v>1.4821024520954624E-2</v>
      </c>
      <c r="N26" s="49"/>
      <c r="O26" s="24"/>
      <c r="P26" s="24"/>
      <c r="Q26" s="36"/>
      <c r="R26" s="50"/>
      <c r="S26" s="25"/>
      <c r="T26" s="25"/>
      <c r="U26" s="37"/>
      <c r="V26" s="50"/>
      <c r="W26" s="25"/>
      <c r="X26" s="25"/>
      <c r="Y26" s="37"/>
      <c r="Z26" s="50"/>
      <c r="AA26" s="25"/>
      <c r="AB26" s="25"/>
      <c r="AC26" s="37"/>
      <c r="AD26" s="50"/>
      <c r="AE26" s="25"/>
      <c r="AF26" s="25"/>
      <c r="AG26" s="37"/>
      <c r="AH26" s="50">
        <v>89710.400000000009</v>
      </c>
      <c r="AI26" s="25">
        <v>71801.600000000006</v>
      </c>
      <c r="AJ26" s="25">
        <v>89710.400000000009</v>
      </c>
      <c r="AK26" s="37">
        <v>107660.8</v>
      </c>
      <c r="AL26" s="50"/>
      <c r="AM26" s="25"/>
      <c r="AN26" s="25"/>
      <c r="AO26" s="37"/>
      <c r="AP26" s="50">
        <v>71677</v>
      </c>
      <c r="AQ26" s="25">
        <v>60070.400000000001</v>
      </c>
      <c r="AR26" s="25">
        <v>71676.800000000003</v>
      </c>
      <c r="AS26" s="37">
        <v>88337.599999999991</v>
      </c>
      <c r="AT26" s="50">
        <v>94286</v>
      </c>
      <c r="AU26" s="25">
        <v>76544</v>
      </c>
      <c r="AV26" s="25">
        <v>95680</v>
      </c>
      <c r="AW26" s="37">
        <v>114816</v>
      </c>
      <c r="AX26" s="50">
        <v>98486</v>
      </c>
      <c r="AY26" s="25">
        <v>75837.600000000006</v>
      </c>
      <c r="AZ26" s="25">
        <v>94797</v>
      </c>
      <c r="BA26" s="37">
        <v>113756.4</v>
      </c>
      <c r="BB26" s="50">
        <v>97500</v>
      </c>
      <c r="BC26" s="25">
        <v>76800</v>
      </c>
      <c r="BD26" s="25">
        <v>96000</v>
      </c>
      <c r="BE26" s="37">
        <v>115200</v>
      </c>
      <c r="BF26" s="50">
        <v>96678</v>
      </c>
      <c r="BG26" s="25">
        <v>76074</v>
      </c>
      <c r="BH26" s="25">
        <v>94483</v>
      </c>
      <c r="BI26" s="176">
        <v>112463</v>
      </c>
      <c r="BJ26" s="50"/>
      <c r="BK26" s="25"/>
      <c r="BL26" s="25"/>
      <c r="BM26" s="37"/>
    </row>
    <row r="27" spans="1:65" ht="18" customHeight="1" x14ac:dyDescent="0.2">
      <c r="A27" s="207"/>
      <c r="B27" s="50">
        <v>80121</v>
      </c>
      <c r="C27" s="25">
        <v>68650</v>
      </c>
      <c r="D27" s="25">
        <v>84545</v>
      </c>
      <c r="E27" s="37">
        <v>100440</v>
      </c>
      <c r="F27" s="155">
        <f t="shared" si="2"/>
        <v>82480.649999999994</v>
      </c>
      <c r="G27" s="156">
        <f t="shared" si="3"/>
        <v>66173.600000000006</v>
      </c>
      <c r="H27" s="156">
        <f t="shared" si="4"/>
        <v>80875.725000000006</v>
      </c>
      <c r="I27" s="47">
        <f t="shared" si="5"/>
        <v>96241.35</v>
      </c>
      <c r="J27" s="62">
        <f t="shared" si="10"/>
        <v>-2.945108024113521E-2</v>
      </c>
      <c r="K27" s="33">
        <f t="shared" si="11"/>
        <v>3.6072833211944565E-2</v>
      </c>
      <c r="L27" s="157">
        <f t="shared" si="12"/>
        <v>4.3400260216452706E-2</v>
      </c>
      <c r="M27" s="46">
        <f t="shared" si="13"/>
        <v>4.1802568697729928E-2</v>
      </c>
      <c r="N27" s="49"/>
      <c r="O27" s="24"/>
      <c r="P27" s="24"/>
      <c r="Q27" s="36"/>
      <c r="R27" s="50"/>
      <c r="S27" s="25"/>
      <c r="T27" s="25"/>
      <c r="U27" s="37"/>
      <c r="V27" s="50"/>
      <c r="W27" s="25"/>
      <c r="X27" s="25"/>
      <c r="Y27" s="37"/>
      <c r="Z27" s="50"/>
      <c r="AA27" s="25"/>
      <c r="AB27" s="25"/>
      <c r="AC27" s="37"/>
      <c r="AD27" s="50"/>
      <c r="AE27" s="25"/>
      <c r="AF27" s="25"/>
      <c r="AG27" s="37"/>
      <c r="AH27" s="50">
        <v>73798.399999999994</v>
      </c>
      <c r="AI27" s="25">
        <v>59072</v>
      </c>
      <c r="AJ27" s="25">
        <v>73798.399999999994</v>
      </c>
      <c r="AK27" s="37">
        <v>88608</v>
      </c>
      <c r="AL27" s="50">
        <v>94642</v>
      </c>
      <c r="AM27" s="25">
        <v>76615</v>
      </c>
      <c r="AN27" s="25">
        <v>90135</v>
      </c>
      <c r="AO27" s="37">
        <v>103655</v>
      </c>
      <c r="AP27" s="50">
        <v>67308.800000000003</v>
      </c>
      <c r="AQ27" s="25">
        <v>53310.400000000001</v>
      </c>
      <c r="AR27" s="25">
        <v>63606.399999999994</v>
      </c>
      <c r="AS27" s="37">
        <v>78395.199999999997</v>
      </c>
      <c r="AT27" s="50">
        <v>80143</v>
      </c>
      <c r="AU27" s="25">
        <v>65148</v>
      </c>
      <c r="AV27" s="25">
        <v>81435</v>
      </c>
      <c r="AW27" s="37">
        <v>97722</v>
      </c>
      <c r="AX27" s="50">
        <v>88403</v>
      </c>
      <c r="AY27" s="25">
        <v>67354.400000000009</v>
      </c>
      <c r="AZ27" s="25">
        <v>84193</v>
      </c>
      <c r="BA27" s="37">
        <v>101031.59999999999</v>
      </c>
      <c r="BB27" s="50">
        <v>82005</v>
      </c>
      <c r="BC27" s="25">
        <v>67520</v>
      </c>
      <c r="BD27" s="25">
        <v>84400</v>
      </c>
      <c r="BE27" s="37">
        <v>101280</v>
      </c>
      <c r="BF27" s="50">
        <v>84812</v>
      </c>
      <c r="BG27" s="25">
        <v>69383</v>
      </c>
      <c r="BH27" s="25">
        <v>80705</v>
      </c>
      <c r="BI27" s="176">
        <v>92759</v>
      </c>
      <c r="BJ27" s="50">
        <v>88733</v>
      </c>
      <c r="BK27" s="25">
        <v>70986</v>
      </c>
      <c r="BL27" s="25">
        <v>88733</v>
      </c>
      <c r="BM27" s="37">
        <v>106480</v>
      </c>
    </row>
    <row r="28" spans="1:65" ht="18" customHeight="1" x14ac:dyDescent="0.2">
      <c r="A28" s="207"/>
      <c r="B28" s="50">
        <v>101670</v>
      </c>
      <c r="C28" s="25">
        <v>75060</v>
      </c>
      <c r="D28" s="25">
        <v>92700</v>
      </c>
      <c r="E28" s="37">
        <v>110341</v>
      </c>
      <c r="F28" s="155">
        <f t="shared" si="2"/>
        <v>74373.488181818175</v>
      </c>
      <c r="G28" s="156">
        <f t="shared" si="3"/>
        <v>58686.181818181816</v>
      </c>
      <c r="H28" s="156">
        <f t="shared" si="4"/>
        <v>72549.077272727271</v>
      </c>
      <c r="I28" s="47">
        <f t="shared" si="5"/>
        <v>86740.227272727279</v>
      </c>
      <c r="J28" s="62">
        <f t="shared" ref="J28:J66" si="15">SUM(B28-F28)/B28</f>
        <v>0.26848147750744394</v>
      </c>
      <c r="K28" s="33">
        <f t="shared" ref="K28:K65" si="16">SUM(C28-G28)/C28</f>
        <v>0.21814306130852895</v>
      </c>
      <c r="L28" s="157">
        <f t="shared" ref="L28:L65" si="17">SUM(D28-H28)/D28</f>
        <v>0.21737780719819558</v>
      </c>
      <c r="M28" s="46">
        <f t="shared" ref="M28:M65" si="18">SUM(E28-I28)/E28</f>
        <v>0.21388942213023918</v>
      </c>
      <c r="N28" s="49"/>
      <c r="O28" s="24"/>
      <c r="P28" s="24"/>
      <c r="Q28" s="36"/>
      <c r="R28" s="50"/>
      <c r="S28" s="25"/>
      <c r="T28" s="25"/>
      <c r="U28" s="37"/>
      <c r="V28" s="50">
        <v>74166.25</v>
      </c>
      <c r="W28" s="25">
        <v>59333</v>
      </c>
      <c r="X28" s="25">
        <v>74166.25</v>
      </c>
      <c r="Y28" s="37">
        <v>88999.5</v>
      </c>
      <c r="Z28" s="50">
        <v>46267.519999999997</v>
      </c>
      <c r="AA28" s="25">
        <v>46259.199999999997</v>
      </c>
      <c r="AB28" s="25">
        <v>57844.799999999996</v>
      </c>
      <c r="AC28" s="37">
        <v>69409.599999999991</v>
      </c>
      <c r="AD28" s="55">
        <v>67363</v>
      </c>
      <c r="AE28" s="30">
        <v>49427</v>
      </c>
      <c r="AF28" s="30">
        <v>60725</v>
      </c>
      <c r="AG28" s="47">
        <v>70610</v>
      </c>
      <c r="AH28" s="50">
        <v>67454.399999999994</v>
      </c>
      <c r="AI28" s="25">
        <v>53976</v>
      </c>
      <c r="AJ28" s="25">
        <v>67454.399999999994</v>
      </c>
      <c r="AK28" s="37">
        <v>80953.600000000006</v>
      </c>
      <c r="AL28" s="55">
        <v>68373</v>
      </c>
      <c r="AM28" s="30">
        <v>66123</v>
      </c>
      <c r="AN28" s="30">
        <v>77792</v>
      </c>
      <c r="AO28" s="47">
        <v>89461</v>
      </c>
      <c r="AP28" s="50">
        <v>78395.199999999997</v>
      </c>
      <c r="AQ28" s="25">
        <v>53310.400000000001</v>
      </c>
      <c r="AR28" s="25">
        <v>63606.399999999994</v>
      </c>
      <c r="AS28" s="37">
        <v>78395.199999999997</v>
      </c>
      <c r="AT28" s="50">
        <v>69867</v>
      </c>
      <c r="AU28" s="25">
        <v>53747.200000000004</v>
      </c>
      <c r="AV28" s="25">
        <v>67184</v>
      </c>
      <c r="AW28" s="37">
        <v>80620.800000000003</v>
      </c>
      <c r="AX28" s="50">
        <v>79012</v>
      </c>
      <c r="AY28" s="25">
        <v>61723.200000000004</v>
      </c>
      <c r="AZ28" s="25">
        <v>77154</v>
      </c>
      <c r="BA28" s="37">
        <v>92584.8</v>
      </c>
      <c r="BB28" s="50">
        <v>105300</v>
      </c>
      <c r="BC28" s="25">
        <v>76880</v>
      </c>
      <c r="BD28" s="25">
        <v>96100</v>
      </c>
      <c r="BE28" s="37">
        <v>115320</v>
      </c>
      <c r="BF28" s="50">
        <v>75169</v>
      </c>
      <c r="BG28" s="25">
        <v>55377</v>
      </c>
      <c r="BH28" s="25">
        <v>69272</v>
      </c>
      <c r="BI28" s="176">
        <v>83700</v>
      </c>
      <c r="BJ28" s="50">
        <v>86741</v>
      </c>
      <c r="BK28" s="25">
        <v>69392</v>
      </c>
      <c r="BL28" s="25">
        <v>86741</v>
      </c>
      <c r="BM28" s="37">
        <v>104088</v>
      </c>
    </row>
    <row r="29" spans="1:65" ht="18" customHeight="1" x14ac:dyDescent="0.2">
      <c r="A29" s="207"/>
      <c r="B29" s="50">
        <v>82971</v>
      </c>
      <c r="C29" s="25">
        <v>68650</v>
      </c>
      <c r="D29" s="25">
        <v>84545</v>
      </c>
      <c r="E29" s="37">
        <v>100440</v>
      </c>
      <c r="F29" s="155">
        <f t="shared" si="2"/>
        <v>80016.649090909094</v>
      </c>
      <c r="G29" s="156">
        <f t="shared" si="3"/>
        <v>65942.666363636366</v>
      </c>
      <c r="H29" s="156">
        <f t="shared" si="4"/>
        <v>80606.628363636366</v>
      </c>
      <c r="I29" s="47">
        <f t="shared" si="5"/>
        <v>96271.178545454532</v>
      </c>
      <c r="J29" s="62">
        <f t="shared" si="15"/>
        <v>3.560703027673412E-2</v>
      </c>
      <c r="K29" s="33">
        <f t="shared" si="16"/>
        <v>3.943676090842875E-2</v>
      </c>
      <c r="L29" s="157">
        <f t="shared" si="17"/>
        <v>4.6583140769574004E-2</v>
      </c>
      <c r="M29" s="46">
        <f t="shared" si="18"/>
        <v>4.1505589949676111E-2</v>
      </c>
      <c r="N29" s="50">
        <v>93222.74</v>
      </c>
      <c r="O29" s="25">
        <v>72328.33</v>
      </c>
      <c r="P29" s="25">
        <v>96433.68</v>
      </c>
      <c r="Q29" s="37">
        <v>120551.3</v>
      </c>
      <c r="R29" s="50">
        <v>80928</v>
      </c>
      <c r="S29" s="25">
        <f>30.7825*2080</f>
        <v>64027.6</v>
      </c>
      <c r="T29" s="25">
        <f>(S29+U29)/2</f>
        <v>77239.031999999992</v>
      </c>
      <c r="U29" s="37">
        <f>43.4858*2080</f>
        <v>90450.463999999993</v>
      </c>
      <c r="V29" s="50"/>
      <c r="W29" s="25"/>
      <c r="X29" s="25"/>
      <c r="Y29" s="37"/>
      <c r="Z29" s="50">
        <v>45473</v>
      </c>
      <c r="AA29" s="25">
        <v>45468.799999999996</v>
      </c>
      <c r="AB29" s="25">
        <v>54787.199999999997</v>
      </c>
      <c r="AC29" s="37">
        <v>65748.800000000003</v>
      </c>
      <c r="AD29" s="55">
        <v>70962</v>
      </c>
      <c r="AE29" s="30">
        <v>64094</v>
      </c>
      <c r="AF29" s="30">
        <v>77829</v>
      </c>
      <c r="AG29" s="47">
        <v>91564</v>
      </c>
      <c r="AH29" s="50">
        <v>83324.800000000003</v>
      </c>
      <c r="AI29" s="25">
        <v>66643.199999999997</v>
      </c>
      <c r="AJ29" s="25">
        <v>83324.800000000003</v>
      </c>
      <c r="AK29" s="37">
        <v>100048</v>
      </c>
      <c r="AL29" s="55">
        <v>74174</v>
      </c>
      <c r="AM29" s="30">
        <v>67753</v>
      </c>
      <c r="AN29" s="30">
        <v>79709</v>
      </c>
      <c r="AO29" s="47">
        <v>91665</v>
      </c>
      <c r="AP29" s="50">
        <v>87193.600000000006</v>
      </c>
      <c r="AQ29" s="25">
        <v>67953.600000000006</v>
      </c>
      <c r="AR29" s="25">
        <v>81099.199999999997</v>
      </c>
      <c r="AS29" s="37">
        <v>99923.199999999997</v>
      </c>
      <c r="AT29" s="50">
        <v>87214</v>
      </c>
      <c r="AU29" s="25">
        <v>65328.800000000003</v>
      </c>
      <c r="AV29" s="25">
        <v>81661</v>
      </c>
      <c r="AW29" s="37">
        <v>97993.2</v>
      </c>
      <c r="AX29" s="50">
        <v>82200</v>
      </c>
      <c r="AY29" s="25">
        <v>66608</v>
      </c>
      <c r="AZ29" s="25">
        <v>83260</v>
      </c>
      <c r="BA29" s="37">
        <v>99912</v>
      </c>
      <c r="BB29" s="50">
        <v>87100</v>
      </c>
      <c r="BC29" s="25">
        <v>70720</v>
      </c>
      <c r="BD29" s="25">
        <v>88400</v>
      </c>
      <c r="BE29" s="37">
        <v>106080</v>
      </c>
      <c r="BF29" s="50">
        <v>88391</v>
      </c>
      <c r="BG29" s="25">
        <v>74444</v>
      </c>
      <c r="BH29" s="25">
        <v>82930</v>
      </c>
      <c r="BI29" s="176">
        <v>95047</v>
      </c>
      <c r="BJ29" s="50"/>
      <c r="BK29" s="25"/>
      <c r="BL29" s="25"/>
      <c r="BM29" s="37"/>
    </row>
    <row r="30" spans="1:65" ht="18" customHeight="1" x14ac:dyDescent="0.2">
      <c r="A30" s="207"/>
      <c r="B30" s="50">
        <v>93388</v>
      </c>
      <c r="C30" s="25">
        <v>75060</v>
      </c>
      <c r="D30" s="25">
        <v>92700</v>
      </c>
      <c r="E30" s="37">
        <v>110341</v>
      </c>
      <c r="F30" s="155">
        <f t="shared" si="2"/>
        <v>85591.271666666667</v>
      </c>
      <c r="G30" s="156">
        <f t="shared" si="3"/>
        <v>70433.651666666672</v>
      </c>
      <c r="H30" s="156">
        <f t="shared" si="4"/>
        <v>87483.136666666673</v>
      </c>
      <c r="I30" s="47">
        <f t="shared" si="5"/>
        <v>105376.69166666665</v>
      </c>
      <c r="J30" s="62">
        <f t="shared" si="15"/>
        <v>8.3487475193101179E-2</v>
      </c>
      <c r="K30" s="33">
        <f t="shared" si="16"/>
        <v>6.1635336175503971E-2</v>
      </c>
      <c r="L30" s="157">
        <f t="shared" si="17"/>
        <v>5.6276842862279693E-2</v>
      </c>
      <c r="M30" s="46">
        <f t="shared" si="18"/>
        <v>4.4990604882440333E-2</v>
      </c>
      <c r="N30" s="50">
        <v>68446.63</v>
      </c>
      <c r="O30" s="25">
        <v>62619.91</v>
      </c>
      <c r="P30" s="25">
        <v>78281.02</v>
      </c>
      <c r="Q30" s="37">
        <v>93942.15</v>
      </c>
      <c r="R30" s="50"/>
      <c r="S30" s="25"/>
      <c r="T30" s="25"/>
      <c r="U30" s="37"/>
      <c r="V30" s="50"/>
      <c r="W30" s="25"/>
      <c r="X30" s="25"/>
      <c r="Y30" s="37"/>
      <c r="Z30" s="50"/>
      <c r="AA30" s="25"/>
      <c r="AB30" s="25"/>
      <c r="AC30" s="37"/>
      <c r="AD30" s="56"/>
      <c r="AE30" s="29"/>
      <c r="AF30" s="29"/>
      <c r="AG30" s="57"/>
      <c r="AH30" s="56"/>
      <c r="AI30" s="29"/>
      <c r="AJ30" s="29"/>
      <c r="AK30" s="57"/>
      <c r="AL30" s="56"/>
      <c r="AM30" s="29"/>
      <c r="AN30" s="29"/>
      <c r="AO30" s="57"/>
      <c r="AP30" s="50">
        <v>71760</v>
      </c>
      <c r="AQ30" s="25">
        <v>60070.400000000001</v>
      </c>
      <c r="AR30" s="25">
        <v>71676.800000000003</v>
      </c>
      <c r="AS30" s="37">
        <v>88337.599999999991</v>
      </c>
      <c r="AT30" s="50">
        <v>93248</v>
      </c>
      <c r="AU30" s="25">
        <v>71167.199999999997</v>
      </c>
      <c r="AV30" s="25">
        <v>88959</v>
      </c>
      <c r="AW30" s="37">
        <v>106750.8</v>
      </c>
      <c r="AX30" s="50">
        <v>93461</v>
      </c>
      <c r="AY30" s="25">
        <v>74222.400000000009</v>
      </c>
      <c r="AZ30" s="25">
        <v>92778</v>
      </c>
      <c r="BA30" s="37">
        <v>111333.59999999999</v>
      </c>
      <c r="BB30" s="50">
        <v>92180</v>
      </c>
      <c r="BC30" s="25">
        <v>75856</v>
      </c>
      <c r="BD30" s="25">
        <v>94820</v>
      </c>
      <c r="BE30" s="37">
        <v>113784</v>
      </c>
      <c r="BF30" s="50">
        <v>94452</v>
      </c>
      <c r="BG30" s="25">
        <v>78666</v>
      </c>
      <c r="BH30" s="25">
        <v>98384</v>
      </c>
      <c r="BI30" s="176">
        <v>118112</v>
      </c>
      <c r="BJ30" s="50"/>
      <c r="BK30" s="25"/>
      <c r="BL30" s="25"/>
      <c r="BM30" s="37"/>
    </row>
    <row r="31" spans="1:65" ht="18" customHeight="1" x14ac:dyDescent="0.2">
      <c r="A31" s="207"/>
      <c r="B31" s="50">
        <v>78832</v>
      </c>
      <c r="C31" s="25">
        <v>68650</v>
      </c>
      <c r="D31" s="25">
        <v>84545</v>
      </c>
      <c r="E31" s="37">
        <v>100439</v>
      </c>
      <c r="F31" s="155">
        <f t="shared" si="2"/>
        <v>85799.984545454558</v>
      </c>
      <c r="G31" s="156">
        <f t="shared" si="3"/>
        <v>67753.353000000003</v>
      </c>
      <c r="H31" s="156">
        <f t="shared" si="4"/>
        <v>85442.952727272728</v>
      </c>
      <c r="I31" s="47">
        <f t="shared" si="5"/>
        <v>100915.95454545454</v>
      </c>
      <c r="J31" s="63">
        <f t="shared" si="15"/>
        <v>-8.8390305275199893E-2</v>
      </c>
      <c r="K31" s="33">
        <f t="shared" si="16"/>
        <v>1.3061136198106296E-2</v>
      </c>
      <c r="L31" s="157">
        <f t="shared" si="17"/>
        <v>-1.0621003338727638E-2</v>
      </c>
      <c r="M31" s="46">
        <f t="shared" si="18"/>
        <v>-4.7486986673955746E-3</v>
      </c>
      <c r="N31" s="50">
        <v>101774.83</v>
      </c>
      <c r="O31" s="25">
        <v>72328.33</v>
      </c>
      <c r="P31" s="25">
        <v>96433.68</v>
      </c>
      <c r="Q31" s="37">
        <v>120551.3</v>
      </c>
      <c r="R31" s="50"/>
      <c r="S31" s="25"/>
      <c r="T31" s="25"/>
      <c r="U31" s="37"/>
      <c r="V31" s="50"/>
      <c r="W31" s="25"/>
      <c r="X31" s="25"/>
      <c r="Y31" s="37"/>
      <c r="Z31" s="50">
        <v>74214</v>
      </c>
      <c r="AA31" s="25">
        <v>51126.399999999994</v>
      </c>
      <c r="AB31" s="25">
        <v>63918.400000000001</v>
      </c>
      <c r="AC31" s="37">
        <v>76710.400000000009</v>
      </c>
      <c r="AD31" s="55">
        <v>89128</v>
      </c>
      <c r="AE31" s="30"/>
      <c r="AF31" s="30">
        <v>89128</v>
      </c>
      <c r="AG31" s="47">
        <v>89136</v>
      </c>
      <c r="AH31" s="50">
        <v>86569.599999999991</v>
      </c>
      <c r="AI31" s="25">
        <v>69180.800000000003</v>
      </c>
      <c r="AJ31" s="25">
        <v>86569.599999999991</v>
      </c>
      <c r="AK31" s="37">
        <v>103875.2</v>
      </c>
      <c r="AL31" s="50">
        <v>97553</v>
      </c>
      <c r="AM31" s="25">
        <v>78042</v>
      </c>
      <c r="AN31" s="25">
        <v>97553</v>
      </c>
      <c r="AO31" s="37">
        <v>117064</v>
      </c>
      <c r="AP31" s="50">
        <v>52478.400000000001</v>
      </c>
      <c r="AQ31" s="25">
        <v>44304</v>
      </c>
      <c r="AR31" s="25">
        <v>52852.800000000003</v>
      </c>
      <c r="AS31" s="37">
        <v>65145.599999999999</v>
      </c>
      <c r="AT31" s="50">
        <v>98987</v>
      </c>
      <c r="AU31" s="25">
        <v>74880</v>
      </c>
      <c r="AV31" s="25">
        <v>93600</v>
      </c>
      <c r="AW31" s="37">
        <v>112320</v>
      </c>
      <c r="AX31" s="50">
        <v>80619</v>
      </c>
      <c r="AY31" s="25">
        <v>67232</v>
      </c>
      <c r="AZ31" s="25">
        <v>84040</v>
      </c>
      <c r="BA31" s="37">
        <v>100848</v>
      </c>
      <c r="BB31" s="50">
        <v>83800</v>
      </c>
      <c r="BC31" s="25">
        <v>68960</v>
      </c>
      <c r="BD31" s="25">
        <v>86200</v>
      </c>
      <c r="BE31" s="37">
        <v>103440</v>
      </c>
      <c r="BF31" s="50">
        <v>98118</v>
      </c>
      <c r="BG31" s="25">
        <v>73600</v>
      </c>
      <c r="BH31" s="25">
        <v>92228</v>
      </c>
      <c r="BI31" s="176">
        <v>104166</v>
      </c>
      <c r="BJ31" s="50">
        <v>80558</v>
      </c>
      <c r="BK31" s="25">
        <v>77880</v>
      </c>
      <c r="BL31" s="25">
        <v>97349</v>
      </c>
      <c r="BM31" s="37">
        <v>116819</v>
      </c>
    </row>
    <row r="32" spans="1:65" ht="18" customHeight="1" x14ac:dyDescent="0.2">
      <c r="A32" s="207"/>
      <c r="B32" s="50">
        <v>130769</v>
      </c>
      <c r="C32" s="25">
        <v>103703</v>
      </c>
      <c r="D32" s="25">
        <v>129548</v>
      </c>
      <c r="E32" s="37">
        <v>155393</v>
      </c>
      <c r="F32" s="155">
        <f t="shared" si="2"/>
        <v>128966.47199999999</v>
      </c>
      <c r="G32" s="156">
        <f t="shared" si="3"/>
        <v>103798.89200000001</v>
      </c>
      <c r="H32" s="156">
        <f t="shared" si="4"/>
        <v>130145.478</v>
      </c>
      <c r="I32" s="47">
        <f t="shared" si="5"/>
        <v>155761.21800000002</v>
      </c>
      <c r="J32" s="62">
        <f t="shared" si="15"/>
        <v>1.3784061971874111E-2</v>
      </c>
      <c r="K32" s="33">
        <f t="shared" si="16"/>
        <v>-9.2467913175131968E-4</v>
      </c>
      <c r="L32" s="157">
        <f t="shared" si="17"/>
        <v>-4.6120202550406246E-3</v>
      </c>
      <c r="M32" s="46">
        <f t="shared" si="18"/>
        <v>-2.3695919378609242E-3</v>
      </c>
      <c r="N32" s="50">
        <v>149968.51999999999</v>
      </c>
      <c r="O32" s="25">
        <v>101576.32000000001</v>
      </c>
      <c r="P32" s="25">
        <v>135439.18</v>
      </c>
      <c r="Q32" s="37">
        <v>169289.78</v>
      </c>
      <c r="R32" s="50"/>
      <c r="S32" s="25"/>
      <c r="T32" s="25"/>
      <c r="U32" s="37"/>
      <c r="V32" s="50"/>
      <c r="W32" s="25"/>
      <c r="X32" s="25"/>
      <c r="Y32" s="37"/>
      <c r="Z32" s="50">
        <v>93808</v>
      </c>
      <c r="AA32" s="25">
        <v>93808</v>
      </c>
      <c r="AB32" s="25">
        <v>117270.40000000001</v>
      </c>
      <c r="AC32" s="37">
        <v>140712</v>
      </c>
      <c r="AD32" s="50"/>
      <c r="AE32" s="25"/>
      <c r="AF32" s="25"/>
      <c r="AG32" s="37"/>
      <c r="AH32" s="50">
        <v>142147.20000000001</v>
      </c>
      <c r="AI32" s="25">
        <v>113755.2</v>
      </c>
      <c r="AJ32" s="25">
        <v>142147.20000000001</v>
      </c>
      <c r="AK32" s="37">
        <v>170580.80000000002</v>
      </c>
      <c r="AL32" s="55">
        <v>135735</v>
      </c>
      <c r="AM32" s="30">
        <v>116843</v>
      </c>
      <c r="AN32" s="30">
        <v>137462</v>
      </c>
      <c r="AO32" s="47">
        <v>158081</v>
      </c>
      <c r="AP32" s="50">
        <v>86942</v>
      </c>
      <c r="AQ32" s="25">
        <v>81529</v>
      </c>
      <c r="AR32" s="25">
        <v>97292</v>
      </c>
      <c r="AS32" s="37">
        <v>119897</v>
      </c>
      <c r="AT32" s="50">
        <v>140172</v>
      </c>
      <c r="AU32" s="25">
        <v>109918.40000000001</v>
      </c>
      <c r="AV32" s="25">
        <v>137398</v>
      </c>
      <c r="AW32" s="37">
        <v>164877.6</v>
      </c>
      <c r="AX32" s="50">
        <v>142737</v>
      </c>
      <c r="AY32" s="25">
        <v>108752</v>
      </c>
      <c r="AZ32" s="25">
        <v>135940</v>
      </c>
      <c r="BA32" s="37">
        <v>163128</v>
      </c>
      <c r="BB32" s="50">
        <v>131600</v>
      </c>
      <c r="BC32" s="25">
        <v>104800</v>
      </c>
      <c r="BD32" s="28">
        <v>131000</v>
      </c>
      <c r="BE32" s="37">
        <v>157200</v>
      </c>
      <c r="BF32" s="50">
        <v>131762</v>
      </c>
      <c r="BG32" s="25">
        <v>99173</v>
      </c>
      <c r="BH32" s="25">
        <v>132713</v>
      </c>
      <c r="BI32" s="176">
        <v>152096</v>
      </c>
      <c r="BJ32" s="50">
        <v>134793</v>
      </c>
      <c r="BK32" s="25">
        <v>107834</v>
      </c>
      <c r="BL32" s="25">
        <v>134793</v>
      </c>
      <c r="BM32" s="37">
        <v>161750</v>
      </c>
    </row>
    <row r="33" spans="1:65" ht="18" customHeight="1" x14ac:dyDescent="0.2">
      <c r="A33" s="207"/>
      <c r="B33" s="50"/>
      <c r="C33" s="25">
        <v>111602</v>
      </c>
      <c r="D33" s="25">
        <v>139818</v>
      </c>
      <c r="E33" s="37">
        <v>168032</v>
      </c>
      <c r="F33" s="155">
        <f t="shared" si="2"/>
        <v>121983.43272727272</v>
      </c>
      <c r="G33" s="156">
        <f t="shared" si="3"/>
        <v>102617.3890909091</v>
      </c>
      <c r="H33" s="156">
        <f t="shared" si="4"/>
        <v>128887.80090909092</v>
      </c>
      <c r="I33" s="47">
        <f t="shared" si="5"/>
        <v>154460.26818181819</v>
      </c>
      <c r="J33" s="62"/>
      <c r="K33" s="33">
        <f t="shared" si="16"/>
        <v>8.0505823453799225E-2</v>
      </c>
      <c r="L33" s="157">
        <f t="shared" si="17"/>
        <v>7.8174477470061662E-2</v>
      </c>
      <c r="M33" s="46">
        <f t="shared" si="18"/>
        <v>8.0768733444711791E-2</v>
      </c>
      <c r="N33" s="50">
        <v>126000.16</v>
      </c>
      <c r="O33" s="25">
        <v>116844.68</v>
      </c>
      <c r="P33" s="25">
        <v>155788.81</v>
      </c>
      <c r="Q33" s="37">
        <v>194732.95</v>
      </c>
      <c r="R33" s="50">
        <v>110869</v>
      </c>
      <c r="S33" s="25">
        <v>90759</v>
      </c>
      <c r="T33" s="25">
        <v>113465</v>
      </c>
      <c r="U33" s="37">
        <v>136149</v>
      </c>
      <c r="V33" s="50"/>
      <c r="W33" s="25"/>
      <c r="X33" s="25"/>
      <c r="Y33" s="37"/>
      <c r="Z33" s="50">
        <v>93808</v>
      </c>
      <c r="AA33" s="25">
        <v>93808</v>
      </c>
      <c r="AB33" s="25">
        <v>117270.40000000001</v>
      </c>
      <c r="AC33" s="37">
        <v>140712</v>
      </c>
      <c r="AD33" s="50"/>
      <c r="AE33" s="25"/>
      <c r="AF33" s="25"/>
      <c r="AG33" s="37"/>
      <c r="AH33" s="50">
        <v>129417.59999999999</v>
      </c>
      <c r="AI33" s="25">
        <v>103542.40000000001</v>
      </c>
      <c r="AJ33" s="25">
        <v>129417.59999999999</v>
      </c>
      <c r="AK33" s="37">
        <v>155355.19999999998</v>
      </c>
      <c r="AL33" s="55">
        <v>117898</v>
      </c>
      <c r="AM33" s="30">
        <v>100054</v>
      </c>
      <c r="AN33" s="30">
        <v>117711</v>
      </c>
      <c r="AO33" s="47">
        <v>135367</v>
      </c>
      <c r="AP33" s="50">
        <v>98015</v>
      </c>
      <c r="AQ33" s="25">
        <v>77020</v>
      </c>
      <c r="AR33" s="25">
        <v>91910</v>
      </c>
      <c r="AS33" s="37">
        <v>113265</v>
      </c>
      <c r="AT33" s="50">
        <v>127931</v>
      </c>
      <c r="AU33" s="25">
        <v>113731.20000000001</v>
      </c>
      <c r="AV33" s="25">
        <v>142164</v>
      </c>
      <c r="AW33" s="37">
        <v>170596.8</v>
      </c>
      <c r="AX33" s="50">
        <v>121086</v>
      </c>
      <c r="AY33" s="25">
        <v>106556</v>
      </c>
      <c r="AZ33" s="25">
        <v>133195</v>
      </c>
      <c r="BA33" s="37">
        <v>159834</v>
      </c>
      <c r="BB33" s="50">
        <v>141500</v>
      </c>
      <c r="BC33" s="25">
        <v>112480</v>
      </c>
      <c r="BD33" s="25">
        <v>140600</v>
      </c>
      <c r="BE33" s="37">
        <v>168720</v>
      </c>
      <c r="BF33" s="50">
        <v>131762</v>
      </c>
      <c r="BG33" s="25">
        <v>99173</v>
      </c>
      <c r="BH33" s="25">
        <v>132713</v>
      </c>
      <c r="BI33" s="176">
        <v>152096</v>
      </c>
      <c r="BJ33" s="50">
        <v>143531</v>
      </c>
      <c r="BK33" s="25">
        <v>114823</v>
      </c>
      <c r="BL33" s="25">
        <v>143531</v>
      </c>
      <c r="BM33" s="37">
        <v>172235</v>
      </c>
    </row>
    <row r="34" spans="1:65" ht="18" customHeight="1" x14ac:dyDescent="0.2">
      <c r="A34" s="207"/>
      <c r="B34" s="50">
        <v>115918</v>
      </c>
      <c r="C34" s="25">
        <v>103703</v>
      </c>
      <c r="D34" s="25">
        <v>139818</v>
      </c>
      <c r="E34" s="37">
        <v>155393</v>
      </c>
      <c r="F34" s="155">
        <f t="shared" si="2"/>
        <v>117570.17777777779</v>
      </c>
      <c r="G34" s="156">
        <f t="shared" si="3"/>
        <v>98825.17777777779</v>
      </c>
      <c r="H34" s="156">
        <f t="shared" si="4"/>
        <v>123292.17777777779</v>
      </c>
      <c r="I34" s="47">
        <f t="shared" si="5"/>
        <v>146899.33333333334</v>
      </c>
      <c r="J34" s="62">
        <f t="shared" si="15"/>
        <v>-1.4252987264944096E-2</v>
      </c>
      <c r="K34" s="33">
        <f t="shared" si="16"/>
        <v>4.7036462033135107E-2</v>
      </c>
      <c r="L34" s="157">
        <f t="shared" si="17"/>
        <v>0.11819524111503676</v>
      </c>
      <c r="M34" s="46">
        <f t="shared" si="18"/>
        <v>5.465926178570886E-2</v>
      </c>
      <c r="N34" s="49"/>
      <c r="O34" s="24"/>
      <c r="P34" s="24"/>
      <c r="Q34" s="36"/>
      <c r="R34" s="50"/>
      <c r="S34" s="25"/>
      <c r="T34" s="25"/>
      <c r="U34" s="37"/>
      <c r="V34" s="50">
        <v>86244</v>
      </c>
      <c r="W34" s="25">
        <v>82794</v>
      </c>
      <c r="X34" s="25">
        <v>103493</v>
      </c>
      <c r="Y34" s="37">
        <v>124192</v>
      </c>
      <c r="Z34" s="50"/>
      <c r="AA34" s="25"/>
      <c r="AB34" s="25"/>
      <c r="AC34" s="37"/>
      <c r="AD34" s="50"/>
      <c r="AE34" s="25"/>
      <c r="AF34" s="25"/>
      <c r="AG34" s="37"/>
      <c r="AH34" s="50">
        <v>116729.59999999999</v>
      </c>
      <c r="AI34" s="25">
        <v>93350.400000000009</v>
      </c>
      <c r="AJ34" s="25">
        <v>116729.59999999999</v>
      </c>
      <c r="AK34" s="37">
        <v>140067.20000000001</v>
      </c>
      <c r="AL34" s="55">
        <v>91333</v>
      </c>
      <c r="AM34" s="30">
        <v>89499</v>
      </c>
      <c r="AN34" s="30">
        <v>105294</v>
      </c>
      <c r="AO34" s="47">
        <v>121088</v>
      </c>
      <c r="AP34" s="50">
        <v>98015</v>
      </c>
      <c r="AQ34" s="25">
        <v>77020</v>
      </c>
      <c r="AR34" s="25">
        <v>91910</v>
      </c>
      <c r="AS34" s="37">
        <v>113265</v>
      </c>
      <c r="AT34" s="50">
        <v>127931</v>
      </c>
      <c r="AU34" s="25">
        <v>113731.20000000001</v>
      </c>
      <c r="AV34" s="25">
        <v>142164</v>
      </c>
      <c r="AW34" s="37">
        <v>170596.8</v>
      </c>
      <c r="AX34" s="50">
        <v>121086</v>
      </c>
      <c r="AY34" s="25">
        <v>106556</v>
      </c>
      <c r="AZ34" s="25">
        <v>133195</v>
      </c>
      <c r="BA34" s="37">
        <v>159834</v>
      </c>
      <c r="BB34" s="50">
        <v>141500</v>
      </c>
      <c r="BC34" s="25">
        <v>112480</v>
      </c>
      <c r="BD34" s="25">
        <v>140600</v>
      </c>
      <c r="BE34" s="37">
        <v>168720</v>
      </c>
      <c r="BF34" s="50">
        <v>131762</v>
      </c>
      <c r="BG34" s="25">
        <v>99173</v>
      </c>
      <c r="BH34" s="25">
        <v>132713</v>
      </c>
      <c r="BI34" s="176">
        <v>152096</v>
      </c>
      <c r="BJ34" s="50">
        <v>143531</v>
      </c>
      <c r="BK34" s="25">
        <v>114823</v>
      </c>
      <c r="BL34" s="25">
        <v>143531</v>
      </c>
      <c r="BM34" s="37">
        <v>172235</v>
      </c>
    </row>
    <row r="35" spans="1:65" ht="18" customHeight="1" x14ac:dyDescent="0.2">
      <c r="A35" s="207"/>
      <c r="B35" s="50">
        <v>129563</v>
      </c>
      <c r="C35" s="25">
        <v>103703</v>
      </c>
      <c r="D35" s="25">
        <v>129548</v>
      </c>
      <c r="E35" s="37">
        <v>155393</v>
      </c>
      <c r="F35" s="155">
        <f t="shared" si="2"/>
        <v>134270.14727272728</v>
      </c>
      <c r="G35" s="156">
        <f t="shared" si="3"/>
        <v>106626.68727272727</v>
      </c>
      <c r="H35" s="156">
        <f t="shared" si="4"/>
        <v>132878.97545454546</v>
      </c>
      <c r="I35" s="47">
        <f t="shared" si="5"/>
        <v>158782.09999999998</v>
      </c>
      <c r="J35" s="62">
        <f t="shared" si="15"/>
        <v>-3.6330953070917452E-2</v>
      </c>
      <c r="K35" s="33">
        <f t="shared" si="16"/>
        <v>-2.8192890010195183E-2</v>
      </c>
      <c r="L35" s="157">
        <f t="shared" si="17"/>
        <v>-2.5712287758556392E-2</v>
      </c>
      <c r="M35" s="46">
        <f t="shared" si="18"/>
        <v>-2.1809862735129488E-2</v>
      </c>
      <c r="N35" s="50">
        <v>175000.02</v>
      </c>
      <c r="O35" s="25">
        <v>134334.56</v>
      </c>
      <c r="P35" s="25">
        <v>179120.93</v>
      </c>
      <c r="Q35" s="37">
        <v>223907.3</v>
      </c>
      <c r="R35" s="50"/>
      <c r="S35" s="25"/>
      <c r="T35" s="25"/>
      <c r="U35" s="37"/>
      <c r="V35" s="50"/>
      <c r="W35" s="25"/>
      <c r="X35" s="25"/>
      <c r="Y35" s="37"/>
      <c r="Z35" s="50">
        <v>79181</v>
      </c>
      <c r="AA35" s="25">
        <v>79185.600000000006</v>
      </c>
      <c r="AB35" s="25">
        <v>98987.200000000012</v>
      </c>
      <c r="AC35" s="37">
        <v>118560</v>
      </c>
      <c r="AD35" s="55">
        <v>152878</v>
      </c>
      <c r="AE35" s="30">
        <v>114154</v>
      </c>
      <c r="AF35" s="30">
        <v>131475</v>
      </c>
      <c r="AG35" s="47">
        <v>152878</v>
      </c>
      <c r="AH35" s="50">
        <v>123073.60000000001</v>
      </c>
      <c r="AI35" s="25">
        <v>98446.399999999994</v>
      </c>
      <c r="AJ35" s="25">
        <v>123073.60000000001</v>
      </c>
      <c r="AK35" s="37">
        <v>147700.80000000002</v>
      </c>
      <c r="AL35" s="55">
        <v>139270</v>
      </c>
      <c r="AM35" s="30">
        <v>120172</v>
      </c>
      <c r="AN35" s="30">
        <v>141379</v>
      </c>
      <c r="AO35" s="47">
        <v>162585</v>
      </c>
      <c r="AP35" s="50">
        <v>107935</v>
      </c>
      <c r="AQ35" s="25">
        <v>77020</v>
      </c>
      <c r="AR35" s="25">
        <v>91910</v>
      </c>
      <c r="AS35" s="37">
        <v>113265</v>
      </c>
      <c r="AT35" s="50">
        <v>147905</v>
      </c>
      <c r="AU35" s="25">
        <v>116062.40000000001</v>
      </c>
      <c r="AV35" s="25">
        <v>145078</v>
      </c>
      <c r="AW35" s="37">
        <v>174093.6</v>
      </c>
      <c r="AX35" s="50">
        <v>133132</v>
      </c>
      <c r="AY35" s="25">
        <v>104957.6</v>
      </c>
      <c r="AZ35" s="25">
        <v>131197</v>
      </c>
      <c r="BA35" s="37">
        <v>157436.4</v>
      </c>
      <c r="BB35" s="50">
        <v>130200</v>
      </c>
      <c r="BC35" s="25">
        <v>104080</v>
      </c>
      <c r="BD35" s="25">
        <v>130100</v>
      </c>
      <c r="BE35" s="37">
        <v>156120</v>
      </c>
      <c r="BF35" s="50">
        <v>131762</v>
      </c>
      <c r="BG35" s="25">
        <v>99173</v>
      </c>
      <c r="BH35" s="25">
        <v>132713</v>
      </c>
      <c r="BI35" s="176">
        <v>152096</v>
      </c>
      <c r="BJ35" s="50">
        <v>156635</v>
      </c>
      <c r="BK35" s="25">
        <v>125308</v>
      </c>
      <c r="BL35" s="25">
        <v>156635</v>
      </c>
      <c r="BM35" s="37">
        <v>187961</v>
      </c>
    </row>
    <row r="36" spans="1:65" ht="18" customHeight="1" x14ac:dyDescent="0.2">
      <c r="A36" s="207"/>
      <c r="B36" s="50">
        <v>90958</v>
      </c>
      <c r="C36" s="25">
        <v>68650</v>
      </c>
      <c r="D36" s="25">
        <v>84545</v>
      </c>
      <c r="E36" s="37">
        <v>100440</v>
      </c>
      <c r="F36" s="155">
        <f t="shared" si="2"/>
        <v>87878.14444444445</v>
      </c>
      <c r="G36" s="156">
        <f t="shared" si="3"/>
        <v>69016.900000000009</v>
      </c>
      <c r="H36" s="156">
        <f t="shared" si="4"/>
        <v>86016.595555555556</v>
      </c>
      <c r="I36" s="47">
        <f t="shared" si="5"/>
        <v>103548.2611111111</v>
      </c>
      <c r="J36" s="62">
        <f t="shared" si="15"/>
        <v>3.3860194326563363E-2</v>
      </c>
      <c r="K36" s="33">
        <f t="shared" si="16"/>
        <v>-5.3445010924983065E-3</v>
      </c>
      <c r="L36" s="157">
        <f t="shared" si="17"/>
        <v>-1.7406062517659894E-2</v>
      </c>
      <c r="M36" s="46">
        <f t="shared" si="18"/>
        <v>-3.0946446745431139E-2</v>
      </c>
      <c r="N36" s="50">
        <v>98652.06</v>
      </c>
      <c r="O36" s="25">
        <v>68854.899999999994</v>
      </c>
      <c r="P36" s="25">
        <v>86074.76</v>
      </c>
      <c r="Q36" s="37">
        <v>103282.35</v>
      </c>
      <c r="R36" s="50"/>
      <c r="S36" s="25"/>
      <c r="T36" s="25"/>
      <c r="U36" s="37"/>
      <c r="V36" s="50"/>
      <c r="W36" s="25"/>
      <c r="X36" s="25"/>
      <c r="Y36" s="37"/>
      <c r="Z36" s="50">
        <v>59671.040000000001</v>
      </c>
      <c r="AA36" s="25">
        <v>59675.200000000004</v>
      </c>
      <c r="AB36" s="25">
        <v>74588.800000000003</v>
      </c>
      <c r="AC36" s="37">
        <v>89502.400000000009</v>
      </c>
      <c r="AD36" s="50"/>
      <c r="AE36" s="25"/>
      <c r="AF36" s="25"/>
      <c r="AG36" s="37"/>
      <c r="AH36" s="50">
        <v>70636.800000000003</v>
      </c>
      <c r="AI36" s="25">
        <v>56513.600000000006</v>
      </c>
      <c r="AJ36" s="25">
        <v>70636.800000000003</v>
      </c>
      <c r="AK36" s="37">
        <v>84780.800000000003</v>
      </c>
      <c r="AL36" s="50"/>
      <c r="AM36" s="25"/>
      <c r="AN36" s="25"/>
      <c r="AO36" s="37"/>
      <c r="AP36" s="50">
        <v>93454.399999999994</v>
      </c>
      <c r="AQ36" s="25">
        <v>64563.199999999997</v>
      </c>
      <c r="AR36" s="25">
        <v>77064</v>
      </c>
      <c r="AS36" s="37">
        <v>94952</v>
      </c>
      <c r="AT36" s="50">
        <v>96983</v>
      </c>
      <c r="AU36" s="25">
        <v>77754.400000000009</v>
      </c>
      <c r="AV36" s="25">
        <v>97193</v>
      </c>
      <c r="AW36" s="37">
        <v>116631.59999999999</v>
      </c>
      <c r="AX36" s="50">
        <v>91218</v>
      </c>
      <c r="AY36" s="25">
        <v>70848.800000000003</v>
      </c>
      <c r="AZ36" s="25">
        <v>88561</v>
      </c>
      <c r="BA36" s="37">
        <v>106273.2</v>
      </c>
      <c r="BB36" s="50">
        <v>91800</v>
      </c>
      <c r="BC36" s="25">
        <v>73360</v>
      </c>
      <c r="BD36" s="25">
        <v>91700</v>
      </c>
      <c r="BE36" s="37">
        <v>110040</v>
      </c>
      <c r="BF36" s="50">
        <v>93010</v>
      </c>
      <c r="BG36" s="25">
        <v>73200</v>
      </c>
      <c r="BH36" s="25">
        <v>92853</v>
      </c>
      <c r="BI36" s="176">
        <v>111900</v>
      </c>
      <c r="BJ36" s="50">
        <v>95478</v>
      </c>
      <c r="BK36" s="25">
        <v>76382</v>
      </c>
      <c r="BL36" s="25">
        <v>95478</v>
      </c>
      <c r="BM36" s="37">
        <v>114572</v>
      </c>
    </row>
    <row r="37" spans="1:65" ht="18" customHeight="1" x14ac:dyDescent="0.2">
      <c r="A37" s="207"/>
      <c r="B37" s="50">
        <v>73403</v>
      </c>
      <c r="C37" s="25">
        <v>56754</v>
      </c>
      <c r="D37" s="25">
        <v>69500</v>
      </c>
      <c r="E37" s="37">
        <v>82247</v>
      </c>
      <c r="F37" s="155">
        <f t="shared" si="2"/>
        <v>72200.51999999999</v>
      </c>
      <c r="G37" s="156">
        <f t="shared" si="3"/>
        <v>59063.92</v>
      </c>
      <c r="H37" s="156">
        <f t="shared" si="4"/>
        <v>72336</v>
      </c>
      <c r="I37" s="47">
        <f t="shared" si="5"/>
        <v>87600</v>
      </c>
      <c r="J37" s="62">
        <f t="shared" si="15"/>
        <v>1.6381891748293808E-2</v>
      </c>
      <c r="K37" s="33">
        <f t="shared" si="16"/>
        <v>-4.0700567360890831E-2</v>
      </c>
      <c r="L37" s="157">
        <f t="shared" si="17"/>
        <v>-4.080575539568345E-2</v>
      </c>
      <c r="M37" s="46">
        <f t="shared" si="18"/>
        <v>-6.5084440769876101E-2</v>
      </c>
      <c r="N37" s="49"/>
      <c r="O37" s="24"/>
      <c r="P37" s="24"/>
      <c r="Q37" s="36"/>
      <c r="R37" s="50"/>
      <c r="S37" s="25"/>
      <c r="T37" s="25"/>
      <c r="U37" s="37"/>
      <c r="V37" s="50"/>
      <c r="W37" s="25"/>
      <c r="X37" s="25"/>
      <c r="Y37" s="37"/>
      <c r="Z37" s="50"/>
      <c r="AA37" s="25"/>
      <c r="AB37" s="25"/>
      <c r="AC37" s="37"/>
      <c r="AD37" s="50"/>
      <c r="AE37" s="25"/>
      <c r="AF37" s="25"/>
      <c r="AG37" s="37"/>
      <c r="AH37" s="50"/>
      <c r="AI37" s="25"/>
      <c r="AJ37" s="25"/>
      <c r="AK37" s="37"/>
      <c r="AL37" s="50"/>
      <c r="AM37" s="25"/>
      <c r="AN37" s="25"/>
      <c r="AO37" s="37"/>
      <c r="AP37" s="50">
        <v>70865.600000000006</v>
      </c>
      <c r="AQ37" s="25">
        <v>62316.800000000003</v>
      </c>
      <c r="AR37" s="25">
        <v>74360</v>
      </c>
      <c r="AS37" s="37">
        <v>91644.800000000003</v>
      </c>
      <c r="AT37" s="50">
        <v>74125</v>
      </c>
      <c r="AU37" s="25">
        <v>61230.400000000001</v>
      </c>
      <c r="AV37" s="25">
        <v>76538</v>
      </c>
      <c r="AW37" s="37">
        <v>91845.599999999991</v>
      </c>
      <c r="AX37" s="50">
        <v>71630</v>
      </c>
      <c r="AY37" s="25">
        <v>56658.400000000001</v>
      </c>
      <c r="AZ37" s="25">
        <v>70823</v>
      </c>
      <c r="BA37" s="37">
        <v>84987.599999999991</v>
      </c>
      <c r="BB37" s="50">
        <v>70560</v>
      </c>
      <c r="BC37" s="25">
        <v>56492</v>
      </c>
      <c r="BD37" s="25">
        <v>70615</v>
      </c>
      <c r="BE37" s="37">
        <v>84738</v>
      </c>
      <c r="BF37" s="50">
        <v>73822</v>
      </c>
      <c r="BG37" s="25">
        <v>58622</v>
      </c>
      <c r="BH37" s="25">
        <v>69344</v>
      </c>
      <c r="BI37" s="176">
        <v>84784</v>
      </c>
      <c r="BJ37" s="50"/>
      <c r="BK37" s="25"/>
      <c r="BL37" s="25"/>
      <c r="BM37" s="37"/>
    </row>
    <row r="38" spans="1:65" ht="18" customHeight="1" x14ac:dyDescent="0.2">
      <c r="A38" s="207"/>
      <c r="B38" s="50">
        <v>62608</v>
      </c>
      <c r="C38" s="25">
        <v>51274</v>
      </c>
      <c r="D38" s="25">
        <v>62614</v>
      </c>
      <c r="E38" s="37">
        <v>73953</v>
      </c>
      <c r="F38" s="155">
        <f t="shared" si="2"/>
        <v>59077.925000000003</v>
      </c>
      <c r="G38" s="156">
        <f t="shared" si="3"/>
        <v>47655.7</v>
      </c>
      <c r="H38" s="156">
        <f t="shared" si="4"/>
        <v>58747.175000000003</v>
      </c>
      <c r="I38" s="47">
        <f t="shared" si="5"/>
        <v>69343.75</v>
      </c>
      <c r="J38" s="62">
        <f t="shared" si="15"/>
        <v>5.6383768847431591E-2</v>
      </c>
      <c r="K38" s="33">
        <f t="shared" si="16"/>
        <v>7.0567929164878945E-2</v>
      </c>
      <c r="L38" s="157">
        <f t="shared" si="17"/>
        <v>6.175655604177975E-2</v>
      </c>
      <c r="M38" s="46">
        <f t="shared" si="18"/>
        <v>6.232674806971996E-2</v>
      </c>
      <c r="N38" s="49"/>
      <c r="O38" s="24"/>
      <c r="P38" s="24"/>
      <c r="Q38" s="36"/>
      <c r="R38" s="50"/>
      <c r="S38" s="25"/>
      <c r="T38" s="25"/>
      <c r="U38" s="37"/>
      <c r="V38" s="50"/>
      <c r="W38" s="25"/>
      <c r="X38" s="25"/>
      <c r="Y38" s="37"/>
      <c r="Z38" s="50">
        <v>38798</v>
      </c>
      <c r="AA38" s="25">
        <v>38792</v>
      </c>
      <c r="AB38" s="25">
        <v>45656</v>
      </c>
      <c r="AC38" s="37">
        <v>54766.399999999994</v>
      </c>
      <c r="AD38" s="55">
        <v>51715</v>
      </c>
      <c r="AE38" s="30">
        <v>42093</v>
      </c>
      <c r="AF38" s="30">
        <v>51715</v>
      </c>
      <c r="AG38" s="47">
        <v>60134</v>
      </c>
      <c r="AH38" s="50">
        <v>54766.399999999994</v>
      </c>
      <c r="AI38" s="25">
        <v>43846.399999999994</v>
      </c>
      <c r="AJ38" s="25">
        <v>54766.399999999994</v>
      </c>
      <c r="AK38" s="37">
        <v>65748.800000000003</v>
      </c>
      <c r="AL38" s="55">
        <v>62135</v>
      </c>
      <c r="AM38" s="30">
        <v>51885</v>
      </c>
      <c r="AN38" s="30">
        <v>61041</v>
      </c>
      <c r="AO38" s="47">
        <v>70197</v>
      </c>
      <c r="AP38" s="55"/>
      <c r="AQ38" s="30"/>
      <c r="AR38" s="30"/>
      <c r="AS38" s="47"/>
      <c r="AT38" s="50">
        <v>70595</v>
      </c>
      <c r="AU38" s="25">
        <v>53013.600000000006</v>
      </c>
      <c r="AV38" s="25">
        <v>66267</v>
      </c>
      <c r="AW38" s="37">
        <v>79520.399999999994</v>
      </c>
      <c r="AX38" s="50">
        <v>63221</v>
      </c>
      <c r="AY38" s="25">
        <v>49061.600000000006</v>
      </c>
      <c r="AZ38" s="25">
        <v>61327</v>
      </c>
      <c r="BA38" s="37">
        <v>73592.399999999994</v>
      </c>
      <c r="BB38" s="50">
        <v>67200</v>
      </c>
      <c r="BC38" s="25">
        <v>53040</v>
      </c>
      <c r="BD38" s="25">
        <v>66300</v>
      </c>
      <c r="BE38" s="37">
        <v>79560</v>
      </c>
      <c r="BF38" s="50">
        <v>64193</v>
      </c>
      <c r="BG38" s="25">
        <v>49514</v>
      </c>
      <c r="BH38" s="25">
        <v>62905</v>
      </c>
      <c r="BI38" s="176">
        <v>71231</v>
      </c>
      <c r="BJ38" s="50"/>
      <c r="BK38" s="25"/>
      <c r="BL38" s="25"/>
      <c r="BM38" s="37"/>
    </row>
    <row r="39" spans="1:65" ht="18" customHeight="1" x14ac:dyDescent="0.2">
      <c r="A39" s="207"/>
      <c r="B39" s="50">
        <v>69492</v>
      </c>
      <c r="C39" s="25">
        <v>56754</v>
      </c>
      <c r="D39" s="25">
        <v>69500</v>
      </c>
      <c r="E39" s="37">
        <v>82246</v>
      </c>
      <c r="F39" s="155">
        <f t="shared" si="2"/>
        <v>64932.625</v>
      </c>
      <c r="G39" s="156">
        <f t="shared" si="3"/>
        <v>52199.925000000003</v>
      </c>
      <c r="H39" s="156">
        <f t="shared" si="4"/>
        <v>65388.75</v>
      </c>
      <c r="I39" s="47">
        <f t="shared" si="5"/>
        <v>77881.2</v>
      </c>
      <c r="J39" s="62">
        <f t="shared" si="15"/>
        <v>6.561007022391066E-2</v>
      </c>
      <c r="K39" s="33">
        <f t="shared" si="16"/>
        <v>8.0242361771857437E-2</v>
      </c>
      <c r="L39" s="157">
        <f t="shared" si="17"/>
        <v>5.9154676258992803E-2</v>
      </c>
      <c r="M39" s="46">
        <f t="shared" si="18"/>
        <v>5.3070058118327976E-2</v>
      </c>
      <c r="N39" s="49"/>
      <c r="O39" s="24"/>
      <c r="P39" s="24"/>
      <c r="Q39" s="36"/>
      <c r="R39" s="50"/>
      <c r="S39" s="25"/>
      <c r="T39" s="25"/>
      <c r="U39" s="37"/>
      <c r="V39" s="50"/>
      <c r="W39" s="25"/>
      <c r="X39" s="25"/>
      <c r="Y39" s="37"/>
      <c r="Z39" s="50">
        <v>46558</v>
      </c>
      <c r="AA39" s="25">
        <v>43830</v>
      </c>
      <c r="AB39" s="25">
        <v>54787</v>
      </c>
      <c r="AC39" s="37">
        <v>65744</v>
      </c>
      <c r="AD39" s="50">
        <v>59472</v>
      </c>
      <c r="AE39" s="25">
        <v>47578</v>
      </c>
      <c r="AF39" s="25">
        <v>59472</v>
      </c>
      <c r="AG39" s="37">
        <v>71366</v>
      </c>
      <c r="AH39" s="50">
        <v>60242</v>
      </c>
      <c r="AI39" s="25">
        <v>48195</v>
      </c>
      <c r="AJ39" s="25">
        <v>60242</v>
      </c>
      <c r="AK39" s="37">
        <v>72290</v>
      </c>
      <c r="AL39" s="50">
        <v>68349</v>
      </c>
      <c r="AM39" s="25">
        <v>53717</v>
      </c>
      <c r="AN39" s="25">
        <v>67145</v>
      </c>
      <c r="AO39" s="37">
        <v>80574</v>
      </c>
      <c r="AP39" s="50"/>
      <c r="AQ39" s="25"/>
      <c r="AR39" s="25"/>
      <c r="AS39" s="37"/>
      <c r="AT39" s="50">
        <v>74125</v>
      </c>
      <c r="AU39" s="25">
        <v>58314.400000000001</v>
      </c>
      <c r="AV39" s="25">
        <v>72893</v>
      </c>
      <c r="AW39" s="37">
        <v>87471.599999999991</v>
      </c>
      <c r="AX39" s="50">
        <v>69543</v>
      </c>
      <c r="AY39" s="25">
        <v>55008</v>
      </c>
      <c r="AZ39" s="25">
        <v>68760</v>
      </c>
      <c r="BA39" s="37">
        <v>82512</v>
      </c>
      <c r="BB39" s="50">
        <v>70560</v>
      </c>
      <c r="BC39" s="25">
        <v>56492</v>
      </c>
      <c r="BD39" s="25">
        <v>70615</v>
      </c>
      <c r="BE39" s="37">
        <v>84738</v>
      </c>
      <c r="BF39" s="50">
        <v>70612</v>
      </c>
      <c r="BG39" s="25">
        <v>54465</v>
      </c>
      <c r="BH39" s="25">
        <v>69196</v>
      </c>
      <c r="BI39" s="176">
        <v>78354</v>
      </c>
      <c r="BJ39" s="50"/>
      <c r="BK39" s="25"/>
      <c r="BL39" s="25"/>
      <c r="BM39" s="37"/>
    </row>
    <row r="40" spans="1:65" ht="18" customHeight="1" x14ac:dyDescent="0.2">
      <c r="A40" s="207"/>
      <c r="B40" s="50"/>
      <c r="C40" s="25"/>
      <c r="D40" s="25"/>
      <c r="E40" s="37"/>
      <c r="F40" s="155">
        <f t="shared" si="2"/>
        <v>84963.942857142873</v>
      </c>
      <c r="G40" s="156">
        <f t="shared" si="3"/>
        <v>66808.314285714296</v>
      </c>
      <c r="H40" s="156">
        <f t="shared" si="4"/>
        <v>82186.314285714281</v>
      </c>
      <c r="I40" s="47">
        <f t="shared" si="5"/>
        <v>98358.257142857139</v>
      </c>
      <c r="J40" s="62"/>
      <c r="K40" s="33"/>
      <c r="L40" s="157"/>
      <c r="M40" s="46"/>
      <c r="N40" s="49"/>
      <c r="O40" s="24"/>
      <c r="P40" s="24"/>
      <c r="Q40" s="36"/>
      <c r="R40" s="50"/>
      <c r="S40" s="25"/>
      <c r="T40" s="25"/>
      <c r="U40" s="37"/>
      <c r="V40" s="50"/>
      <c r="W40" s="25"/>
      <c r="X40" s="25"/>
      <c r="Y40" s="37"/>
      <c r="Z40" s="50">
        <v>91249</v>
      </c>
      <c r="AA40" s="25">
        <v>64480</v>
      </c>
      <c r="AB40" s="25">
        <v>80683.199999999997</v>
      </c>
      <c r="AC40" s="37">
        <v>96824</v>
      </c>
      <c r="AD40" s="50"/>
      <c r="AE40" s="25"/>
      <c r="AF40" s="25"/>
      <c r="AG40" s="37"/>
      <c r="AH40" s="50">
        <v>89710.400000000009</v>
      </c>
      <c r="AI40" s="25">
        <v>71801.600000000006</v>
      </c>
      <c r="AJ40" s="25">
        <v>89710.400000000009</v>
      </c>
      <c r="AK40" s="37">
        <v>107660.8</v>
      </c>
      <c r="AL40" s="50"/>
      <c r="AM40" s="25"/>
      <c r="AN40" s="25"/>
      <c r="AO40" s="37"/>
      <c r="AP40" s="50">
        <v>69659.199999999997</v>
      </c>
      <c r="AQ40" s="25">
        <v>57824</v>
      </c>
      <c r="AR40" s="25">
        <v>68993.600000000006</v>
      </c>
      <c r="AS40" s="37">
        <v>85009.599999999991</v>
      </c>
      <c r="AT40" s="50">
        <v>86299</v>
      </c>
      <c r="AU40" s="25">
        <v>66676.800000000003</v>
      </c>
      <c r="AV40" s="25">
        <v>83346</v>
      </c>
      <c r="AW40" s="37">
        <v>100015.2</v>
      </c>
      <c r="AX40" s="50">
        <v>83983</v>
      </c>
      <c r="AY40" s="25">
        <v>65670.400000000009</v>
      </c>
      <c r="AZ40" s="25">
        <v>82088</v>
      </c>
      <c r="BA40" s="37">
        <v>98505.599999999991</v>
      </c>
      <c r="BB40" s="50">
        <v>89035</v>
      </c>
      <c r="BC40" s="25">
        <v>71822.400000000009</v>
      </c>
      <c r="BD40" s="25">
        <v>89778</v>
      </c>
      <c r="BE40" s="37">
        <v>107733.59999999999</v>
      </c>
      <c r="BF40" s="50">
        <v>84812</v>
      </c>
      <c r="BG40" s="25">
        <v>69383</v>
      </c>
      <c r="BH40" s="25">
        <v>80705</v>
      </c>
      <c r="BI40" s="176">
        <v>92759</v>
      </c>
      <c r="BJ40" s="50"/>
      <c r="BK40" s="25"/>
      <c r="BL40" s="25"/>
      <c r="BM40" s="37"/>
    </row>
    <row r="41" spans="1:65" ht="18" customHeight="1" x14ac:dyDescent="0.2">
      <c r="A41" s="207"/>
      <c r="B41" s="50">
        <v>65887</v>
      </c>
      <c r="C41" s="25">
        <v>62546</v>
      </c>
      <c r="D41" s="25">
        <v>76809</v>
      </c>
      <c r="E41" s="37">
        <v>91073</v>
      </c>
      <c r="F41" s="155">
        <f t="shared" si="2"/>
        <v>70691.577777777769</v>
      </c>
      <c r="G41" s="156">
        <f t="shared" si="3"/>
        <v>57060.755555555559</v>
      </c>
      <c r="H41" s="156">
        <f t="shared" si="4"/>
        <v>69046.600000000006</v>
      </c>
      <c r="I41" s="47">
        <f t="shared" si="5"/>
        <v>82256.688888888893</v>
      </c>
      <c r="J41" s="63">
        <f t="shared" si="15"/>
        <v>-7.2921483415207392E-2</v>
      </c>
      <c r="K41" s="33">
        <f t="shared" si="16"/>
        <v>8.7699364378928168E-2</v>
      </c>
      <c r="L41" s="157">
        <f t="shared" si="17"/>
        <v>0.10106107357210736</v>
      </c>
      <c r="M41" s="46">
        <f t="shared" si="18"/>
        <v>9.680488301814047E-2</v>
      </c>
      <c r="N41" s="49"/>
      <c r="O41" s="24"/>
      <c r="P41" s="24"/>
      <c r="Q41" s="36"/>
      <c r="R41" s="50"/>
      <c r="S41" s="25"/>
      <c r="T41" s="25"/>
      <c r="U41" s="37"/>
      <c r="V41" s="50"/>
      <c r="W41" s="25"/>
      <c r="X41" s="25"/>
      <c r="Y41" s="37"/>
      <c r="Z41" s="50">
        <v>49670</v>
      </c>
      <c r="AA41" s="25">
        <v>43971.200000000004</v>
      </c>
      <c r="AB41" s="25">
        <v>51729.599999999999</v>
      </c>
      <c r="AC41" s="37">
        <v>62067.199999999997</v>
      </c>
      <c r="AD41" s="55">
        <v>71357</v>
      </c>
      <c r="AE41" s="30">
        <v>56761</v>
      </c>
      <c r="AF41" s="30">
        <v>68924</v>
      </c>
      <c r="AG41" s="47">
        <v>81087</v>
      </c>
      <c r="AH41" s="50">
        <v>73798.399999999994</v>
      </c>
      <c r="AI41" s="25">
        <v>59072</v>
      </c>
      <c r="AJ41" s="25">
        <v>73798.399999999994</v>
      </c>
      <c r="AK41" s="37">
        <v>88608</v>
      </c>
      <c r="AL41" s="50">
        <v>67929</v>
      </c>
      <c r="AM41" s="25">
        <v>57347</v>
      </c>
      <c r="AN41" s="25">
        <v>67467</v>
      </c>
      <c r="AO41" s="37">
        <v>77587</v>
      </c>
      <c r="AP41" s="50">
        <v>67308.800000000003</v>
      </c>
      <c r="AQ41" s="25">
        <v>53310.400000000001</v>
      </c>
      <c r="AR41" s="25">
        <v>63606.399999999994</v>
      </c>
      <c r="AS41" s="37">
        <v>78395.199999999997</v>
      </c>
      <c r="AT41" s="50">
        <v>82077</v>
      </c>
      <c r="AU41" s="25">
        <v>63212.800000000003</v>
      </c>
      <c r="AV41" s="25">
        <v>79016</v>
      </c>
      <c r="AW41" s="37">
        <v>94819.199999999997</v>
      </c>
      <c r="AX41" s="50">
        <v>71526</v>
      </c>
      <c r="AY41" s="25">
        <v>56670.400000000001</v>
      </c>
      <c r="AZ41" s="25">
        <v>70838</v>
      </c>
      <c r="BA41" s="37">
        <v>85005.599999999991</v>
      </c>
      <c r="BB41" s="50">
        <v>75050</v>
      </c>
      <c r="BC41" s="25">
        <v>58432</v>
      </c>
      <c r="BD41" s="25">
        <v>73040</v>
      </c>
      <c r="BE41" s="37">
        <v>87648</v>
      </c>
      <c r="BF41" s="50">
        <v>77508</v>
      </c>
      <c r="BG41" s="25">
        <v>64770</v>
      </c>
      <c r="BH41" s="25">
        <v>73000</v>
      </c>
      <c r="BI41" s="176">
        <v>85093</v>
      </c>
      <c r="BJ41" s="50"/>
      <c r="BK41" s="25"/>
      <c r="BL41" s="25"/>
      <c r="BM41" s="37"/>
    </row>
    <row r="42" spans="1:65" ht="18" customHeight="1" x14ac:dyDescent="0.2">
      <c r="A42" s="207"/>
      <c r="B42" s="50">
        <v>98446</v>
      </c>
      <c r="C42" s="25">
        <v>75060</v>
      </c>
      <c r="D42" s="25">
        <v>92700</v>
      </c>
      <c r="E42" s="37">
        <v>110341</v>
      </c>
      <c r="F42" s="155">
        <f t="shared" si="2"/>
        <v>96815.514285714278</v>
      </c>
      <c r="G42" s="156">
        <f t="shared" si="3"/>
        <v>75240.485714285722</v>
      </c>
      <c r="H42" s="156">
        <f t="shared" si="4"/>
        <v>94067.057142857127</v>
      </c>
      <c r="I42" s="47">
        <f t="shared" si="5"/>
        <v>113119.77142857143</v>
      </c>
      <c r="J42" s="62">
        <f t="shared" si="15"/>
        <v>1.656223426330904E-2</v>
      </c>
      <c r="K42" s="33">
        <f t="shared" si="16"/>
        <v>-2.4045525484375401E-3</v>
      </c>
      <c r="L42" s="157">
        <f t="shared" si="17"/>
        <v>-1.4747110494683144E-2</v>
      </c>
      <c r="M42" s="46">
        <f t="shared" si="18"/>
        <v>-2.5183489623724926E-2</v>
      </c>
      <c r="N42" s="49"/>
      <c r="O42" s="24"/>
      <c r="P42" s="24"/>
      <c r="Q42" s="36"/>
      <c r="R42" s="50"/>
      <c r="S42" s="25"/>
      <c r="T42" s="25"/>
      <c r="U42" s="37"/>
      <c r="V42" s="50"/>
      <c r="W42" s="25"/>
      <c r="X42" s="25"/>
      <c r="Y42" s="37"/>
      <c r="Z42" s="50">
        <v>100380</v>
      </c>
      <c r="AA42" s="25">
        <v>74297.599999999991</v>
      </c>
      <c r="AB42" s="25">
        <v>92892.799999999988</v>
      </c>
      <c r="AC42" s="37">
        <v>111467.20000000001</v>
      </c>
      <c r="AD42" s="50"/>
      <c r="AE42" s="25"/>
      <c r="AF42" s="25"/>
      <c r="AG42" s="37"/>
      <c r="AH42" s="50">
        <v>86569.599999999991</v>
      </c>
      <c r="AI42" s="25">
        <v>69180.800000000003</v>
      </c>
      <c r="AJ42" s="25">
        <v>86569.599999999991</v>
      </c>
      <c r="AK42" s="37">
        <v>103875.2</v>
      </c>
      <c r="AL42" s="50"/>
      <c r="AM42" s="25"/>
      <c r="AN42" s="25"/>
      <c r="AO42" s="37"/>
      <c r="AP42" s="50"/>
      <c r="AQ42" s="25"/>
      <c r="AR42" s="25"/>
      <c r="AS42" s="37"/>
      <c r="AT42" s="50">
        <v>98492</v>
      </c>
      <c r="AU42" s="25">
        <v>75858.400000000009</v>
      </c>
      <c r="AV42" s="25">
        <v>94823</v>
      </c>
      <c r="AW42" s="37">
        <v>113787.59999999999</v>
      </c>
      <c r="AX42" s="50">
        <v>97243</v>
      </c>
      <c r="AY42" s="25">
        <v>74089.600000000006</v>
      </c>
      <c r="AZ42" s="25">
        <v>92612</v>
      </c>
      <c r="BA42" s="37">
        <v>111134.39999999999</v>
      </c>
      <c r="BB42" s="50">
        <v>98500</v>
      </c>
      <c r="BC42" s="25">
        <v>74640</v>
      </c>
      <c r="BD42" s="25">
        <v>93300</v>
      </c>
      <c r="BE42" s="37">
        <v>111960</v>
      </c>
      <c r="BF42" s="50">
        <v>96678</v>
      </c>
      <c r="BG42" s="25">
        <v>78741</v>
      </c>
      <c r="BH42" s="25">
        <v>98426</v>
      </c>
      <c r="BI42" s="176">
        <v>119800</v>
      </c>
      <c r="BJ42" s="50">
        <v>99846</v>
      </c>
      <c r="BK42" s="25">
        <v>79876</v>
      </c>
      <c r="BL42" s="25">
        <v>99846</v>
      </c>
      <c r="BM42" s="37">
        <v>119814</v>
      </c>
    </row>
    <row r="43" spans="1:65" ht="18" customHeight="1" x14ac:dyDescent="0.2">
      <c r="A43" s="207"/>
      <c r="B43" s="50"/>
      <c r="C43" s="25"/>
      <c r="D43" s="25"/>
      <c r="E43" s="37"/>
      <c r="F43" s="155">
        <f t="shared" si="2"/>
        <v>68568.074999999997</v>
      </c>
      <c r="G43" s="156">
        <f t="shared" si="3"/>
        <v>55254</v>
      </c>
      <c r="H43" s="156">
        <f t="shared" si="4"/>
        <v>68197.399999999994</v>
      </c>
      <c r="I43" s="47">
        <f t="shared" si="5"/>
        <v>81702.274999999994</v>
      </c>
      <c r="J43" s="62"/>
      <c r="K43" s="33"/>
      <c r="L43" s="157"/>
      <c r="M43" s="46"/>
      <c r="N43" s="49"/>
      <c r="O43" s="24"/>
      <c r="P43" s="24"/>
      <c r="Q43" s="36"/>
      <c r="R43" s="50"/>
      <c r="S43" s="25"/>
      <c r="T43" s="25"/>
      <c r="U43" s="37"/>
      <c r="V43" s="50"/>
      <c r="W43" s="25"/>
      <c r="X43" s="25"/>
      <c r="Y43" s="37"/>
      <c r="Z43" s="50"/>
      <c r="AA43" s="25"/>
      <c r="AB43" s="25"/>
      <c r="AC43" s="37"/>
      <c r="AD43" s="50"/>
      <c r="AE43" s="25"/>
      <c r="AF43" s="25"/>
      <c r="AG43" s="37"/>
      <c r="AH43" s="50">
        <v>64292.800000000003</v>
      </c>
      <c r="AI43" s="25">
        <v>51459.199999999997</v>
      </c>
      <c r="AJ43" s="25">
        <v>64292.800000000003</v>
      </c>
      <c r="AK43" s="37">
        <v>77126.399999999994</v>
      </c>
      <c r="AL43" s="50">
        <v>60437</v>
      </c>
      <c r="AM43" s="25">
        <v>53026</v>
      </c>
      <c r="AN43" s="25">
        <v>62384</v>
      </c>
      <c r="AO43" s="37">
        <v>71741</v>
      </c>
      <c r="AP43" s="50">
        <v>67308.800000000003</v>
      </c>
      <c r="AQ43" s="25">
        <v>53310.400000000001</v>
      </c>
      <c r="AR43" s="25">
        <v>63606.399999999994</v>
      </c>
      <c r="AS43" s="37">
        <v>78395.199999999997</v>
      </c>
      <c r="AT43" s="50">
        <v>65662</v>
      </c>
      <c r="AU43" s="25">
        <v>53732.800000000003</v>
      </c>
      <c r="AV43" s="25">
        <v>67166</v>
      </c>
      <c r="AW43" s="37">
        <v>80599.199999999997</v>
      </c>
      <c r="AX43" s="50">
        <v>68120</v>
      </c>
      <c r="AY43" s="25">
        <v>53209.600000000006</v>
      </c>
      <c r="AZ43" s="25">
        <v>66512</v>
      </c>
      <c r="BA43" s="37">
        <v>79814.399999999994</v>
      </c>
      <c r="BB43" s="50">
        <v>69720</v>
      </c>
      <c r="BC43" s="25">
        <v>53120</v>
      </c>
      <c r="BD43" s="25">
        <v>66400</v>
      </c>
      <c r="BE43" s="37">
        <v>79680</v>
      </c>
      <c r="BF43" s="50">
        <v>64271</v>
      </c>
      <c r="BG43" s="25">
        <v>53188</v>
      </c>
      <c r="BH43" s="25">
        <v>66485</v>
      </c>
      <c r="BI43" s="176">
        <v>79782</v>
      </c>
      <c r="BJ43" s="50">
        <v>88733</v>
      </c>
      <c r="BK43" s="25">
        <v>70986</v>
      </c>
      <c r="BL43" s="25">
        <v>88733</v>
      </c>
      <c r="BM43" s="37">
        <v>106480</v>
      </c>
    </row>
    <row r="44" spans="1:65" ht="18" customHeight="1" x14ac:dyDescent="0.2">
      <c r="A44" s="207"/>
      <c r="B44" s="50">
        <v>85300</v>
      </c>
      <c r="C44" s="25">
        <v>68650</v>
      </c>
      <c r="D44" s="25">
        <v>84545</v>
      </c>
      <c r="E44" s="37">
        <v>100440</v>
      </c>
      <c r="F44" s="155">
        <f t="shared" si="2"/>
        <v>83306.95</v>
      </c>
      <c r="G44" s="156">
        <f t="shared" si="3"/>
        <v>66219.828571428574</v>
      </c>
      <c r="H44" s="156">
        <f t="shared" si="4"/>
        <v>82203.892857142855</v>
      </c>
      <c r="I44" s="47">
        <f t="shared" si="5"/>
        <v>99148.900000000009</v>
      </c>
      <c r="J44" s="62">
        <f t="shared" si="15"/>
        <v>2.336518171160613E-2</v>
      </c>
      <c r="K44" s="33">
        <f t="shared" si="16"/>
        <v>3.5399438143793531E-2</v>
      </c>
      <c r="L44" s="157">
        <f t="shared" si="17"/>
        <v>2.7690663467468745E-2</v>
      </c>
      <c r="M44" s="46">
        <f t="shared" si="18"/>
        <v>1.2854440461967256E-2</v>
      </c>
      <c r="N44" s="49"/>
      <c r="O44" s="24"/>
      <c r="P44" s="24"/>
      <c r="Q44" s="36"/>
      <c r="R44" s="50"/>
      <c r="S44" s="25"/>
      <c r="T44" s="25"/>
      <c r="U44" s="37"/>
      <c r="V44" s="50">
        <v>78021.25</v>
      </c>
      <c r="W44" s="25">
        <v>62417</v>
      </c>
      <c r="X44" s="25">
        <v>78021.25</v>
      </c>
      <c r="Y44" s="37">
        <v>93625.5</v>
      </c>
      <c r="Z44" s="50"/>
      <c r="AA44" s="25"/>
      <c r="AB44" s="25"/>
      <c r="AC44" s="37"/>
      <c r="AD44" s="50"/>
      <c r="AE44" s="25"/>
      <c r="AF44" s="25"/>
      <c r="AG44" s="37"/>
      <c r="AH44" s="50"/>
      <c r="AI44" s="25"/>
      <c r="AJ44" s="25"/>
      <c r="AK44" s="37"/>
      <c r="AL44" s="50"/>
      <c r="AM44" s="25"/>
      <c r="AN44" s="25"/>
      <c r="AO44" s="37"/>
      <c r="AP44" s="50">
        <v>75566.399999999994</v>
      </c>
      <c r="AQ44" s="25">
        <v>62316.800000000003</v>
      </c>
      <c r="AR44" s="25">
        <v>74360</v>
      </c>
      <c r="AS44" s="37">
        <v>91644.800000000003</v>
      </c>
      <c r="AT44" s="50">
        <v>78493</v>
      </c>
      <c r="AU44" s="25">
        <v>58796</v>
      </c>
      <c r="AV44" s="25">
        <v>73495</v>
      </c>
      <c r="AW44" s="37">
        <v>88194</v>
      </c>
      <c r="AX44" s="50">
        <v>86844</v>
      </c>
      <c r="AY44" s="25">
        <v>67452</v>
      </c>
      <c r="AZ44" s="25">
        <v>84315</v>
      </c>
      <c r="BA44" s="37">
        <v>101178</v>
      </c>
      <c r="BB44" s="50">
        <v>88800</v>
      </c>
      <c r="BC44" s="25">
        <v>69840</v>
      </c>
      <c r="BD44" s="25">
        <v>87300</v>
      </c>
      <c r="BE44" s="37">
        <v>104760</v>
      </c>
      <c r="BF44" s="50">
        <v>86924</v>
      </c>
      <c r="BG44" s="25">
        <v>69831</v>
      </c>
      <c r="BH44" s="25">
        <v>86827</v>
      </c>
      <c r="BI44" s="176">
        <v>105310</v>
      </c>
      <c r="BJ44" s="50">
        <v>88500</v>
      </c>
      <c r="BK44" s="25">
        <v>72886</v>
      </c>
      <c r="BL44" s="25">
        <v>91109</v>
      </c>
      <c r="BM44" s="37">
        <v>109330</v>
      </c>
    </row>
    <row r="45" spans="1:65" ht="18" customHeight="1" x14ac:dyDescent="0.2">
      <c r="A45" s="207"/>
      <c r="B45" s="50">
        <v>129563</v>
      </c>
      <c r="C45" s="25">
        <v>103703</v>
      </c>
      <c r="D45" s="25">
        <v>129548</v>
      </c>
      <c r="E45" s="37">
        <v>155393</v>
      </c>
      <c r="F45" s="155">
        <f t="shared" si="2"/>
        <v>130415.18333333333</v>
      </c>
      <c r="G45" s="156">
        <f t="shared" si="3"/>
        <v>104619.01666666666</v>
      </c>
      <c r="H45" s="156">
        <f t="shared" si="4"/>
        <v>130924.76666666666</v>
      </c>
      <c r="I45" s="47">
        <f t="shared" si="5"/>
        <v>156477.76666666666</v>
      </c>
      <c r="J45" s="62">
        <f t="shared" si="15"/>
        <v>-6.5773664806567794E-3</v>
      </c>
      <c r="K45" s="33">
        <f t="shared" si="16"/>
        <v>-8.8330777958850054E-3</v>
      </c>
      <c r="L45" s="157">
        <f t="shared" si="17"/>
        <v>-1.0627463694280597E-2</v>
      </c>
      <c r="M45" s="46">
        <f t="shared" si="18"/>
        <v>-6.9807949307025595E-3</v>
      </c>
      <c r="N45" s="49"/>
      <c r="O45" s="24"/>
      <c r="P45" s="24"/>
      <c r="Q45" s="36"/>
      <c r="R45" s="50">
        <v>116928</v>
      </c>
      <c r="S45" s="25">
        <v>90759</v>
      </c>
      <c r="T45" s="25">
        <v>113465</v>
      </c>
      <c r="U45" s="37">
        <v>136149</v>
      </c>
      <c r="V45" s="50">
        <v>115908</v>
      </c>
      <c r="W45" s="25">
        <v>102726</v>
      </c>
      <c r="X45" s="25">
        <v>128408</v>
      </c>
      <c r="Y45" s="37">
        <v>154090</v>
      </c>
      <c r="Z45" s="50">
        <v>98675</v>
      </c>
      <c r="AA45" s="25">
        <v>98675.199999999997</v>
      </c>
      <c r="AB45" s="25">
        <v>123344</v>
      </c>
      <c r="AC45" s="37">
        <v>148012.79999999999</v>
      </c>
      <c r="AD45" s="55">
        <v>110054</v>
      </c>
      <c r="AE45" s="30">
        <v>85597</v>
      </c>
      <c r="AF45" s="30">
        <v>105163</v>
      </c>
      <c r="AG45" s="47">
        <v>122282</v>
      </c>
      <c r="AH45" s="50">
        <v>148491.20000000001</v>
      </c>
      <c r="AI45" s="25">
        <v>118788.8</v>
      </c>
      <c r="AJ45" s="25">
        <v>148491.20000000001</v>
      </c>
      <c r="AK45" s="37">
        <v>178193.6</v>
      </c>
      <c r="AL45" s="50">
        <v>127393</v>
      </c>
      <c r="AM45" s="25">
        <v>101843</v>
      </c>
      <c r="AN45" s="25">
        <v>127304</v>
      </c>
      <c r="AO45" s="37">
        <v>152765</v>
      </c>
      <c r="AP45" s="50">
        <v>115226</v>
      </c>
      <c r="AQ45" s="25">
        <v>90545</v>
      </c>
      <c r="AR45" s="25">
        <v>108055</v>
      </c>
      <c r="AS45" s="37">
        <v>133160</v>
      </c>
      <c r="AT45" s="50">
        <v>146191</v>
      </c>
      <c r="AU45" s="25">
        <v>105531.20000000001</v>
      </c>
      <c r="AV45" s="25">
        <v>131914</v>
      </c>
      <c r="AW45" s="37">
        <v>158296.79999999999</v>
      </c>
      <c r="AX45" s="50">
        <v>138332</v>
      </c>
      <c r="AY45" s="25">
        <v>105396</v>
      </c>
      <c r="AZ45" s="25">
        <v>131745</v>
      </c>
      <c r="BA45" s="37">
        <v>158094</v>
      </c>
      <c r="BB45" s="50">
        <v>136200</v>
      </c>
      <c r="BC45" s="25">
        <v>110120</v>
      </c>
      <c r="BD45" s="25">
        <v>137650</v>
      </c>
      <c r="BE45" s="37">
        <v>165180</v>
      </c>
      <c r="BF45" s="50">
        <v>131762</v>
      </c>
      <c r="BG45" s="25">
        <v>99173</v>
      </c>
      <c r="BH45" s="25">
        <v>132713</v>
      </c>
      <c r="BI45" s="176">
        <v>152096</v>
      </c>
      <c r="BJ45" s="50">
        <v>179822</v>
      </c>
      <c r="BK45" s="25">
        <v>146274</v>
      </c>
      <c r="BL45" s="25">
        <v>182845</v>
      </c>
      <c r="BM45" s="37">
        <v>219414</v>
      </c>
    </row>
    <row r="46" spans="1:65" ht="18" customHeight="1" x14ac:dyDescent="0.2">
      <c r="A46" s="207"/>
      <c r="B46" s="50">
        <v>62899</v>
      </c>
      <c r="C46" s="25">
        <v>51274</v>
      </c>
      <c r="D46" s="25">
        <v>62614</v>
      </c>
      <c r="E46" s="37">
        <v>73953</v>
      </c>
      <c r="F46" s="155">
        <f t="shared" si="2"/>
        <v>62249</v>
      </c>
      <c r="G46" s="156">
        <f t="shared" si="3"/>
        <v>50332.65</v>
      </c>
      <c r="H46" s="156">
        <f t="shared" si="4"/>
        <v>62533.75</v>
      </c>
      <c r="I46" s="47">
        <f t="shared" si="5"/>
        <v>74631.100000000006</v>
      </c>
      <c r="J46" s="62">
        <f t="shared" si="15"/>
        <v>1.033402756800585E-2</v>
      </c>
      <c r="K46" s="33">
        <f t="shared" si="16"/>
        <v>1.8359207395561076E-2</v>
      </c>
      <c r="L46" s="157">
        <f t="shared" si="17"/>
        <v>1.2816622480595393E-3</v>
      </c>
      <c r="M46" s="46">
        <f t="shared" si="18"/>
        <v>-9.1693372817871592E-3</v>
      </c>
      <c r="N46" s="49"/>
      <c r="O46" s="24"/>
      <c r="P46" s="24"/>
      <c r="Q46" s="36"/>
      <c r="R46" s="50"/>
      <c r="S46" s="25"/>
      <c r="T46" s="25"/>
      <c r="U46" s="37"/>
      <c r="V46" s="50"/>
      <c r="W46" s="25"/>
      <c r="X46" s="25"/>
      <c r="Y46" s="37"/>
      <c r="Z46" s="50">
        <v>46558</v>
      </c>
      <c r="AA46" s="25">
        <v>43830</v>
      </c>
      <c r="AB46" s="25">
        <v>54787</v>
      </c>
      <c r="AC46" s="37">
        <v>65744</v>
      </c>
      <c r="AD46" s="50">
        <v>59472</v>
      </c>
      <c r="AE46" s="25">
        <v>47578</v>
      </c>
      <c r="AF46" s="25">
        <v>59472</v>
      </c>
      <c r="AG46" s="37">
        <v>71366</v>
      </c>
      <c r="AH46" s="50">
        <v>60242</v>
      </c>
      <c r="AI46" s="25">
        <v>48195</v>
      </c>
      <c r="AJ46" s="25">
        <v>60242</v>
      </c>
      <c r="AK46" s="37">
        <v>72290</v>
      </c>
      <c r="AL46" s="50">
        <v>68349</v>
      </c>
      <c r="AM46" s="25">
        <v>53717</v>
      </c>
      <c r="AN46" s="25">
        <v>67145</v>
      </c>
      <c r="AO46" s="37">
        <v>80574</v>
      </c>
      <c r="AP46" s="50"/>
      <c r="AQ46" s="25"/>
      <c r="AR46" s="25"/>
      <c r="AS46" s="37"/>
      <c r="AT46" s="50">
        <v>70595</v>
      </c>
      <c r="AU46" s="25">
        <v>53013.600000000006</v>
      </c>
      <c r="AV46" s="25">
        <v>66267</v>
      </c>
      <c r="AW46" s="37">
        <v>79520.399999999994</v>
      </c>
      <c r="AX46" s="50">
        <v>63221</v>
      </c>
      <c r="AY46" s="25">
        <v>49061.600000000006</v>
      </c>
      <c r="AZ46" s="25">
        <v>61327</v>
      </c>
      <c r="BA46" s="37">
        <v>73592.399999999994</v>
      </c>
      <c r="BB46" s="50">
        <v>67200</v>
      </c>
      <c r="BC46" s="25">
        <v>53040</v>
      </c>
      <c r="BD46" s="25">
        <v>66300</v>
      </c>
      <c r="BE46" s="37">
        <v>79560</v>
      </c>
      <c r="BF46" s="50">
        <v>62355</v>
      </c>
      <c r="BG46" s="25">
        <v>54226</v>
      </c>
      <c r="BH46" s="25">
        <v>64730</v>
      </c>
      <c r="BI46" s="176">
        <v>74402</v>
      </c>
      <c r="BJ46" s="50"/>
      <c r="BK46" s="25"/>
      <c r="BL46" s="25"/>
      <c r="BM46" s="37"/>
    </row>
    <row r="47" spans="1:65" ht="18" customHeight="1" x14ac:dyDescent="0.2">
      <c r="A47" s="207"/>
      <c r="B47" s="50">
        <v>136441</v>
      </c>
      <c r="C47" s="25">
        <v>111602</v>
      </c>
      <c r="D47" s="25">
        <v>139817</v>
      </c>
      <c r="E47" s="37">
        <v>168032</v>
      </c>
      <c r="F47" s="155">
        <f t="shared" si="2"/>
        <v>139160.12</v>
      </c>
      <c r="G47" s="156">
        <f t="shared" si="3"/>
        <v>112751.54</v>
      </c>
      <c r="H47" s="156">
        <f t="shared" si="4"/>
        <v>140229.72</v>
      </c>
      <c r="I47" s="47">
        <f t="shared" si="5"/>
        <v>166347.70000000001</v>
      </c>
      <c r="J47" s="62">
        <f t="shared" si="15"/>
        <v>-1.9928907000095246E-2</v>
      </c>
      <c r="K47" s="33">
        <f t="shared" si="16"/>
        <v>-1.0300353040268039E-2</v>
      </c>
      <c r="L47" s="157">
        <f t="shared" si="17"/>
        <v>-2.9518585007545662E-3</v>
      </c>
      <c r="M47" s="46">
        <f t="shared" si="18"/>
        <v>1.0023685964578106E-2</v>
      </c>
      <c r="N47" s="49"/>
      <c r="O47" s="24"/>
      <c r="P47" s="24"/>
      <c r="Q47" s="36"/>
      <c r="R47" s="50"/>
      <c r="S47" s="25"/>
      <c r="T47" s="25"/>
      <c r="U47" s="37"/>
      <c r="V47" s="50"/>
      <c r="W47" s="25"/>
      <c r="X47" s="25"/>
      <c r="Y47" s="37"/>
      <c r="Z47" s="50">
        <v>98675</v>
      </c>
      <c r="AA47" s="25">
        <v>98675.199999999997</v>
      </c>
      <c r="AB47" s="25">
        <v>123344</v>
      </c>
      <c r="AC47" s="37">
        <v>148012.79999999999</v>
      </c>
      <c r="AD47" s="55">
        <v>128418</v>
      </c>
      <c r="AE47" s="30">
        <v>99876</v>
      </c>
      <c r="AF47" s="30">
        <v>122705</v>
      </c>
      <c r="AG47" s="47">
        <v>142680</v>
      </c>
      <c r="AH47" s="50">
        <v>148491.20000000001</v>
      </c>
      <c r="AI47" s="25">
        <v>118788.8</v>
      </c>
      <c r="AJ47" s="25">
        <v>148491.20000000001</v>
      </c>
      <c r="AK47" s="37">
        <v>178193.6</v>
      </c>
      <c r="AL47" s="50">
        <v>136887</v>
      </c>
      <c r="AM47" s="25">
        <v>116354</v>
      </c>
      <c r="AN47" s="25">
        <v>136887</v>
      </c>
      <c r="AO47" s="37">
        <v>157421</v>
      </c>
      <c r="AP47" s="50">
        <v>126638</v>
      </c>
      <c r="AQ47" s="25">
        <v>101311</v>
      </c>
      <c r="AR47" s="25">
        <v>120608</v>
      </c>
      <c r="AS47" s="37">
        <v>144730</v>
      </c>
      <c r="AT47" s="50">
        <v>146191</v>
      </c>
      <c r="AU47" s="25">
        <v>105531.20000000001</v>
      </c>
      <c r="AV47" s="25">
        <v>131914</v>
      </c>
      <c r="AW47" s="37">
        <v>158296.79999999999</v>
      </c>
      <c r="AX47" s="50">
        <v>140673</v>
      </c>
      <c r="AY47" s="25">
        <v>115935.20000000001</v>
      </c>
      <c r="AZ47" s="25">
        <v>144919</v>
      </c>
      <c r="BA47" s="37">
        <v>173902.8</v>
      </c>
      <c r="BB47" s="50">
        <v>147500</v>
      </c>
      <c r="BC47" s="25">
        <v>115680</v>
      </c>
      <c r="BD47" s="25">
        <v>144600</v>
      </c>
      <c r="BE47" s="37">
        <v>173520</v>
      </c>
      <c r="BF47" s="50">
        <v>138306</v>
      </c>
      <c r="BG47" s="25">
        <v>109090</v>
      </c>
      <c r="BH47" s="25">
        <v>145984</v>
      </c>
      <c r="BI47" s="176">
        <v>167306</v>
      </c>
      <c r="BJ47" s="50">
        <v>179822</v>
      </c>
      <c r="BK47" s="25">
        <v>146274</v>
      </c>
      <c r="BL47" s="25">
        <v>182845</v>
      </c>
      <c r="BM47" s="37">
        <v>219414</v>
      </c>
    </row>
    <row r="48" spans="1:65" ht="18" customHeight="1" x14ac:dyDescent="0.2">
      <c r="A48" s="207"/>
      <c r="B48" s="50"/>
      <c r="C48" s="25"/>
      <c r="D48" s="25"/>
      <c r="E48" s="37"/>
      <c r="F48" s="155">
        <f t="shared" si="2"/>
        <v>58301.666666666664</v>
      </c>
      <c r="G48" s="156">
        <f t="shared" si="3"/>
        <v>47342.700000000004</v>
      </c>
      <c r="H48" s="156">
        <f t="shared" si="4"/>
        <v>58114.166666666664</v>
      </c>
      <c r="I48" s="47">
        <f t="shared" si="5"/>
        <v>69608.800000000003</v>
      </c>
      <c r="J48" s="62"/>
      <c r="K48" s="33"/>
      <c r="L48" s="157"/>
      <c r="M48" s="46"/>
      <c r="N48" s="49"/>
      <c r="O48" s="24"/>
      <c r="P48" s="24"/>
      <c r="Q48" s="36"/>
      <c r="R48" s="50"/>
      <c r="S48" s="25"/>
      <c r="T48" s="25"/>
      <c r="U48" s="37"/>
      <c r="V48" s="50"/>
      <c r="W48" s="25"/>
      <c r="X48" s="25"/>
      <c r="Y48" s="37"/>
      <c r="Z48" s="50"/>
      <c r="AA48" s="25"/>
      <c r="AB48" s="25"/>
      <c r="AC48" s="37"/>
      <c r="AD48" s="50"/>
      <c r="AE48" s="25"/>
      <c r="AF48" s="25"/>
      <c r="AG48" s="37"/>
      <c r="AH48" s="50"/>
      <c r="AI48" s="25"/>
      <c r="AJ48" s="25"/>
      <c r="AK48" s="37"/>
      <c r="AL48" s="50">
        <v>54168</v>
      </c>
      <c r="AM48" s="25">
        <v>47572</v>
      </c>
      <c r="AN48" s="25">
        <v>55967</v>
      </c>
      <c r="AO48" s="37">
        <v>64362</v>
      </c>
      <c r="AP48" s="50">
        <v>61152</v>
      </c>
      <c r="AQ48" s="25">
        <v>48797</v>
      </c>
      <c r="AR48" s="25">
        <v>58240</v>
      </c>
      <c r="AS48" s="37">
        <v>71760</v>
      </c>
      <c r="AT48" s="50">
        <v>60006</v>
      </c>
      <c r="AU48" s="25">
        <v>47714.400000000001</v>
      </c>
      <c r="AV48" s="25">
        <v>59643</v>
      </c>
      <c r="AW48" s="37">
        <v>71571.599999999991</v>
      </c>
      <c r="AX48" s="50">
        <v>57898</v>
      </c>
      <c r="AY48" s="25">
        <v>46608.800000000003</v>
      </c>
      <c r="AZ48" s="25">
        <v>58261</v>
      </c>
      <c r="BA48" s="37">
        <v>69913.2</v>
      </c>
      <c r="BB48" s="50">
        <v>58100</v>
      </c>
      <c r="BC48" s="25">
        <v>46240</v>
      </c>
      <c r="BD48" s="25">
        <v>57800</v>
      </c>
      <c r="BE48" s="37">
        <v>69360</v>
      </c>
      <c r="BF48" s="50">
        <v>58486</v>
      </c>
      <c r="BG48" s="25">
        <v>47124</v>
      </c>
      <c r="BH48" s="25">
        <v>58774</v>
      </c>
      <c r="BI48" s="176">
        <v>70686</v>
      </c>
      <c r="BJ48" s="50"/>
      <c r="BK48" s="25"/>
      <c r="BL48" s="25"/>
      <c r="BM48" s="37"/>
    </row>
    <row r="49" spans="1:65" ht="18" customHeight="1" x14ac:dyDescent="0.2">
      <c r="A49" s="207"/>
      <c r="B49" s="50">
        <v>71676</v>
      </c>
      <c r="C49" s="25">
        <v>56754</v>
      </c>
      <c r="D49" s="25">
        <v>62614</v>
      </c>
      <c r="E49" s="37">
        <v>73953</v>
      </c>
      <c r="F49" s="155">
        <f t="shared" si="2"/>
        <v>64828.666666666664</v>
      </c>
      <c r="G49" s="156">
        <f t="shared" si="3"/>
        <v>51438.166666666664</v>
      </c>
      <c r="H49" s="156">
        <f t="shared" si="4"/>
        <v>63014</v>
      </c>
      <c r="I49" s="47">
        <f t="shared" si="5"/>
        <v>75073.46666666666</v>
      </c>
      <c r="J49" s="62">
        <f t="shared" si="15"/>
        <v>9.5531744703015453E-2</v>
      </c>
      <c r="K49" s="33">
        <f t="shared" si="16"/>
        <v>9.3664470052037485E-2</v>
      </c>
      <c r="L49" s="157">
        <f t="shared" si="17"/>
        <v>-6.3883476538793239E-3</v>
      </c>
      <c r="M49" s="46">
        <f t="shared" si="18"/>
        <v>-1.5151064414785876E-2</v>
      </c>
      <c r="N49" s="49"/>
      <c r="O49" s="24"/>
      <c r="P49" s="24"/>
      <c r="Q49" s="36"/>
      <c r="R49" s="50"/>
      <c r="S49" s="25"/>
      <c r="T49" s="25"/>
      <c r="U49" s="37"/>
      <c r="V49" s="50"/>
      <c r="W49" s="25"/>
      <c r="X49" s="25"/>
      <c r="Y49" s="37"/>
      <c r="Z49" s="50"/>
      <c r="AA49" s="25"/>
      <c r="AB49" s="25"/>
      <c r="AC49" s="37"/>
      <c r="AD49" s="50"/>
      <c r="AE49" s="25"/>
      <c r="AF49" s="25"/>
      <c r="AG49" s="37"/>
      <c r="AH49" s="50"/>
      <c r="AI49" s="25"/>
      <c r="AJ49" s="25"/>
      <c r="AK49" s="37"/>
      <c r="AL49" s="50">
        <v>62135</v>
      </c>
      <c r="AM49" s="25">
        <v>51893</v>
      </c>
      <c r="AN49" s="25">
        <v>61050</v>
      </c>
      <c r="AO49" s="37">
        <v>70208</v>
      </c>
      <c r="AP49" s="50">
        <v>64064</v>
      </c>
      <c r="AQ49" s="25">
        <v>48796.800000000003</v>
      </c>
      <c r="AR49" s="25">
        <v>58240</v>
      </c>
      <c r="AS49" s="37">
        <v>71760</v>
      </c>
      <c r="AT49" s="50">
        <v>70595</v>
      </c>
      <c r="AU49" s="25">
        <v>53013.600000000006</v>
      </c>
      <c r="AV49" s="25">
        <v>66267</v>
      </c>
      <c r="AW49" s="37">
        <v>79520.399999999994</v>
      </c>
      <c r="AX49" s="50">
        <v>63221</v>
      </c>
      <c r="AY49" s="25">
        <v>49061.600000000006</v>
      </c>
      <c r="AZ49" s="25">
        <v>61327</v>
      </c>
      <c r="BA49" s="37">
        <v>73592.399999999994</v>
      </c>
      <c r="BB49" s="50">
        <v>67200</v>
      </c>
      <c r="BC49" s="25">
        <v>53040</v>
      </c>
      <c r="BD49" s="25">
        <v>66300</v>
      </c>
      <c r="BE49" s="37">
        <v>79560</v>
      </c>
      <c r="BF49" s="50">
        <v>61757</v>
      </c>
      <c r="BG49" s="25">
        <v>52824</v>
      </c>
      <c r="BH49" s="25">
        <v>64900</v>
      </c>
      <c r="BI49" s="176">
        <v>75800</v>
      </c>
      <c r="BJ49" s="50"/>
      <c r="BK49" s="25"/>
      <c r="BL49" s="25"/>
      <c r="BM49" s="37"/>
    </row>
    <row r="50" spans="1:65" ht="18" customHeight="1" x14ac:dyDescent="0.2">
      <c r="A50" s="207"/>
      <c r="B50" s="50">
        <v>78208</v>
      </c>
      <c r="C50" s="25">
        <v>62546</v>
      </c>
      <c r="D50" s="25">
        <v>76809</v>
      </c>
      <c r="E50" s="37">
        <v>91073</v>
      </c>
      <c r="F50" s="155">
        <f t="shared" si="2"/>
        <v>78802.222222222219</v>
      </c>
      <c r="G50" s="156">
        <f t="shared" si="3"/>
        <v>62348.46666666666</v>
      </c>
      <c r="H50" s="156">
        <f t="shared" si="4"/>
        <v>77456.266666666663</v>
      </c>
      <c r="I50" s="47">
        <f t="shared" si="5"/>
        <v>93232.155555555553</v>
      </c>
      <c r="J50" s="62">
        <f t="shared" si="15"/>
        <v>-7.5979723586106149E-3</v>
      </c>
      <c r="K50" s="33">
        <f t="shared" si="16"/>
        <v>3.1582088915892322E-3</v>
      </c>
      <c r="L50" s="157">
        <f t="shared" si="17"/>
        <v>-8.4269638540621899E-3</v>
      </c>
      <c r="M50" s="46">
        <f t="shared" si="18"/>
        <v>-2.3707965649045856E-2</v>
      </c>
      <c r="N50" s="49"/>
      <c r="O50" s="24"/>
      <c r="P50" s="24"/>
      <c r="Q50" s="36"/>
      <c r="R50" s="50"/>
      <c r="S50" s="25"/>
      <c r="T50" s="25"/>
      <c r="U50" s="37"/>
      <c r="V50" s="50"/>
      <c r="W50" s="25"/>
      <c r="X50" s="25"/>
      <c r="Y50" s="37"/>
      <c r="Z50" s="50"/>
      <c r="AA50" s="25"/>
      <c r="AB50" s="25"/>
      <c r="AC50" s="37"/>
      <c r="AD50" s="50">
        <v>80295</v>
      </c>
      <c r="AE50" s="25">
        <v>61367</v>
      </c>
      <c r="AF50" s="25">
        <v>76709</v>
      </c>
      <c r="AG50" s="37">
        <v>92050</v>
      </c>
      <c r="AH50" s="50">
        <v>70567</v>
      </c>
      <c r="AI50" s="25">
        <v>55594</v>
      </c>
      <c r="AJ50" s="25">
        <v>69493</v>
      </c>
      <c r="AK50" s="37">
        <v>83392</v>
      </c>
      <c r="AL50" s="50">
        <v>78188</v>
      </c>
      <c r="AM50" s="25">
        <v>62550</v>
      </c>
      <c r="AN50" s="25">
        <v>78188</v>
      </c>
      <c r="AO50" s="37">
        <v>93826</v>
      </c>
      <c r="AP50" s="50">
        <v>63606</v>
      </c>
      <c r="AQ50" s="25">
        <v>53310.400000000001</v>
      </c>
      <c r="AR50" s="25">
        <v>63606.399999999994</v>
      </c>
      <c r="AS50" s="37">
        <v>78395.199999999997</v>
      </c>
      <c r="AT50" s="50">
        <v>84445</v>
      </c>
      <c r="AU50" s="25">
        <v>65329.600000000006</v>
      </c>
      <c r="AV50" s="25">
        <v>81662</v>
      </c>
      <c r="AW50" s="37">
        <v>97994.4</v>
      </c>
      <c r="AX50" s="50">
        <v>75747</v>
      </c>
      <c r="AY50" s="25">
        <v>59155.200000000004</v>
      </c>
      <c r="AZ50" s="25">
        <v>73944</v>
      </c>
      <c r="BA50" s="37">
        <v>88732.800000000003</v>
      </c>
      <c r="BB50" s="50">
        <v>77662</v>
      </c>
      <c r="BC50" s="25">
        <v>60320</v>
      </c>
      <c r="BD50" s="25">
        <v>75400</v>
      </c>
      <c r="BE50" s="37">
        <v>90480</v>
      </c>
      <c r="BF50" s="50">
        <v>78864</v>
      </c>
      <c r="BG50" s="25">
        <v>63634</v>
      </c>
      <c r="BH50" s="25">
        <v>78258</v>
      </c>
      <c r="BI50" s="176">
        <v>94405</v>
      </c>
      <c r="BJ50" s="50">
        <v>99846</v>
      </c>
      <c r="BK50" s="25">
        <v>79876</v>
      </c>
      <c r="BL50" s="25">
        <v>99846</v>
      </c>
      <c r="BM50" s="37">
        <v>119814</v>
      </c>
    </row>
    <row r="51" spans="1:65" ht="18" customHeight="1" x14ac:dyDescent="0.2">
      <c r="A51" s="207"/>
      <c r="B51" s="50">
        <v>97365</v>
      </c>
      <c r="C51" s="25">
        <v>75060</v>
      </c>
      <c r="D51" s="25">
        <v>92700</v>
      </c>
      <c r="E51" s="37">
        <v>110341</v>
      </c>
      <c r="F51" s="155">
        <f t="shared" si="2"/>
        <v>96015.607499999998</v>
      </c>
      <c r="G51" s="156">
        <f t="shared" si="3"/>
        <v>75169.305000000008</v>
      </c>
      <c r="H51" s="156">
        <f t="shared" si="4"/>
        <v>95066.463749999995</v>
      </c>
      <c r="I51" s="47">
        <f t="shared" si="5"/>
        <v>114898.02375000001</v>
      </c>
      <c r="J51" s="62">
        <f t="shared" si="15"/>
        <v>1.3859112617470361E-2</v>
      </c>
      <c r="K51" s="33">
        <f t="shared" si="16"/>
        <v>-1.4562350119905086E-3</v>
      </c>
      <c r="L51" s="157">
        <f t="shared" si="17"/>
        <v>-2.5528195792880209E-2</v>
      </c>
      <c r="M51" s="46">
        <f t="shared" si="18"/>
        <v>-4.1299460309404554E-2</v>
      </c>
      <c r="N51" s="50">
        <v>130992.42</v>
      </c>
      <c r="O51" s="25">
        <v>90689.64</v>
      </c>
      <c r="P51" s="25">
        <v>120919.51</v>
      </c>
      <c r="Q51" s="37">
        <v>151149.39000000001</v>
      </c>
      <c r="R51" s="50"/>
      <c r="S51" s="25"/>
      <c r="T51" s="25"/>
      <c r="U51" s="37"/>
      <c r="V51" s="50"/>
      <c r="W51" s="25"/>
      <c r="X51" s="25"/>
      <c r="Y51" s="37"/>
      <c r="Z51" s="50">
        <v>59671.040000000001</v>
      </c>
      <c r="AA51" s="25">
        <v>59675.200000000004</v>
      </c>
      <c r="AB51" s="25">
        <v>74588.800000000003</v>
      </c>
      <c r="AC51" s="37">
        <v>89502.400000000009</v>
      </c>
      <c r="AD51" s="50"/>
      <c r="AE51" s="25"/>
      <c r="AF51" s="25"/>
      <c r="AG51" s="37"/>
      <c r="AH51" s="50">
        <v>80142.400000000009</v>
      </c>
      <c r="AI51" s="25">
        <v>64168</v>
      </c>
      <c r="AJ51" s="25">
        <v>80142.400000000009</v>
      </c>
      <c r="AK51" s="37">
        <v>96200</v>
      </c>
      <c r="AL51" s="50"/>
      <c r="AM51" s="25"/>
      <c r="AN51" s="25"/>
      <c r="AO51" s="37"/>
      <c r="AP51" s="50"/>
      <c r="AQ51" s="25"/>
      <c r="AR51" s="25"/>
      <c r="AS51" s="37"/>
      <c r="AT51" s="50">
        <v>112593</v>
      </c>
      <c r="AU51" s="25">
        <v>87319.200000000012</v>
      </c>
      <c r="AV51" s="25">
        <v>109149</v>
      </c>
      <c r="AW51" s="37">
        <v>130978.79999999999</v>
      </c>
      <c r="AX51" s="50">
        <v>93170</v>
      </c>
      <c r="AY51" s="25">
        <v>70986.400000000009</v>
      </c>
      <c r="AZ51" s="25">
        <v>88733</v>
      </c>
      <c r="BA51" s="37">
        <v>106479.59999999999</v>
      </c>
      <c r="BB51" s="50">
        <v>98700</v>
      </c>
      <c r="BC51" s="25">
        <v>75440</v>
      </c>
      <c r="BD51" s="25">
        <v>94300</v>
      </c>
      <c r="BE51" s="37">
        <v>113160</v>
      </c>
      <c r="BF51" s="50">
        <v>93010</v>
      </c>
      <c r="BG51" s="25">
        <v>73200</v>
      </c>
      <c r="BH51" s="25">
        <v>92853</v>
      </c>
      <c r="BI51" s="176">
        <v>111900</v>
      </c>
      <c r="BJ51" s="50">
        <v>99846</v>
      </c>
      <c r="BK51" s="25">
        <v>79876</v>
      </c>
      <c r="BL51" s="25">
        <v>99846</v>
      </c>
      <c r="BM51" s="37">
        <v>119814</v>
      </c>
    </row>
    <row r="52" spans="1:65" ht="18" customHeight="1" x14ac:dyDescent="0.2">
      <c r="A52" s="207"/>
      <c r="B52" s="50">
        <v>68016</v>
      </c>
      <c r="C52" s="25">
        <v>56754</v>
      </c>
      <c r="D52" s="25">
        <v>69500</v>
      </c>
      <c r="E52" s="37">
        <v>82246</v>
      </c>
      <c r="F52" s="155">
        <f t="shared" si="2"/>
        <v>74916.099230769236</v>
      </c>
      <c r="G52" s="156">
        <f t="shared" si="3"/>
        <v>61848.053846153845</v>
      </c>
      <c r="H52" s="156">
        <f t="shared" si="4"/>
        <v>76833.431538461533</v>
      </c>
      <c r="I52" s="47">
        <f t="shared" si="5"/>
        <v>92190.019230769234</v>
      </c>
      <c r="J52" s="63">
        <f t="shared" si="15"/>
        <v>-0.10144817735193537</v>
      </c>
      <c r="K52" s="33">
        <f t="shared" si="16"/>
        <v>-8.9756736902312534E-2</v>
      </c>
      <c r="L52" s="157">
        <f t="shared" si="17"/>
        <v>-0.10551700055340335</v>
      </c>
      <c r="M52" s="46">
        <f t="shared" si="18"/>
        <v>-0.12090580977517733</v>
      </c>
      <c r="N52" s="50">
        <v>82282.720000000001</v>
      </c>
      <c r="O52" s="25">
        <v>68854.899999999994</v>
      </c>
      <c r="P52" s="25">
        <v>86074.76</v>
      </c>
      <c r="Q52" s="37">
        <v>103282.35</v>
      </c>
      <c r="R52" s="50">
        <v>69934</v>
      </c>
      <c r="S52" s="25">
        <v>69934</v>
      </c>
      <c r="T52" s="25">
        <v>87418</v>
      </c>
      <c r="U52" s="37">
        <v>104902</v>
      </c>
      <c r="V52" s="50">
        <v>72051.25</v>
      </c>
      <c r="W52" s="25">
        <v>57641</v>
      </c>
      <c r="X52" s="25">
        <v>72051.25</v>
      </c>
      <c r="Y52" s="37">
        <v>86461.5</v>
      </c>
      <c r="Z52" s="50">
        <v>46267.519999999997</v>
      </c>
      <c r="AA52" s="25">
        <v>46259.199999999997</v>
      </c>
      <c r="AB52" s="25">
        <v>57844.799999999996</v>
      </c>
      <c r="AC52" s="37">
        <v>69409.599999999991</v>
      </c>
      <c r="AD52" s="55">
        <v>81087</v>
      </c>
      <c r="AE52" s="30">
        <v>56761</v>
      </c>
      <c r="AF52" s="30">
        <v>69735</v>
      </c>
      <c r="AG52" s="47">
        <v>81087</v>
      </c>
      <c r="AH52" s="50">
        <v>70636.800000000003</v>
      </c>
      <c r="AI52" s="25">
        <v>56513.600000000006</v>
      </c>
      <c r="AJ52" s="25">
        <v>70636.800000000003</v>
      </c>
      <c r="AK52" s="37">
        <v>84780.800000000003</v>
      </c>
      <c r="AL52" s="50">
        <v>70661</v>
      </c>
      <c r="AM52" s="25">
        <v>59816</v>
      </c>
      <c r="AN52" s="25">
        <v>74773</v>
      </c>
      <c r="AO52" s="37">
        <v>89727</v>
      </c>
      <c r="AP52" s="50">
        <v>96451</v>
      </c>
      <c r="AQ52" s="25">
        <v>77020</v>
      </c>
      <c r="AR52" s="25">
        <v>91910</v>
      </c>
      <c r="AS52" s="37">
        <v>113265</v>
      </c>
      <c r="AT52" s="50">
        <v>75568</v>
      </c>
      <c r="AU52" s="25">
        <v>62403.200000000004</v>
      </c>
      <c r="AV52" s="25">
        <v>78004</v>
      </c>
      <c r="AW52" s="37">
        <v>93604.800000000003</v>
      </c>
      <c r="AX52" s="50">
        <v>75860</v>
      </c>
      <c r="AY52" s="25">
        <v>57796.800000000003</v>
      </c>
      <c r="AZ52" s="25">
        <v>72246</v>
      </c>
      <c r="BA52" s="37">
        <v>86695.2</v>
      </c>
      <c r="BB52" s="50">
        <v>75400</v>
      </c>
      <c r="BC52" s="25">
        <v>61120</v>
      </c>
      <c r="BD52" s="25">
        <v>76400</v>
      </c>
      <c r="BE52" s="37">
        <v>91680</v>
      </c>
      <c r="BF52" s="50">
        <v>68818</v>
      </c>
      <c r="BG52" s="25">
        <v>57019</v>
      </c>
      <c r="BH52" s="25">
        <v>70632</v>
      </c>
      <c r="BI52" s="176">
        <v>84245</v>
      </c>
      <c r="BJ52" s="50">
        <v>88892</v>
      </c>
      <c r="BK52" s="25">
        <v>72886</v>
      </c>
      <c r="BL52" s="25">
        <v>91109</v>
      </c>
      <c r="BM52" s="37">
        <v>109330</v>
      </c>
    </row>
    <row r="53" spans="1:65" ht="18" customHeight="1" x14ac:dyDescent="0.2">
      <c r="A53" s="207"/>
      <c r="B53" s="50"/>
      <c r="C53" s="25"/>
      <c r="D53" s="25"/>
      <c r="E53" s="37"/>
      <c r="F53" s="155">
        <f t="shared" si="2"/>
        <v>80555.766666666663</v>
      </c>
      <c r="G53" s="156">
        <f t="shared" si="3"/>
        <v>65506.533333333333</v>
      </c>
      <c r="H53" s="156">
        <f t="shared" si="4"/>
        <v>81416.066666666666</v>
      </c>
      <c r="I53" s="47">
        <f t="shared" si="5"/>
        <v>97311.733333333323</v>
      </c>
      <c r="J53" s="62"/>
      <c r="K53" s="33"/>
      <c r="L53" s="157"/>
      <c r="M53" s="46"/>
      <c r="N53" s="49"/>
      <c r="O53" s="24"/>
      <c r="P53" s="24"/>
      <c r="Q53" s="36"/>
      <c r="R53" s="50"/>
      <c r="S53" s="25"/>
      <c r="T53" s="25"/>
      <c r="U53" s="37"/>
      <c r="V53" s="50"/>
      <c r="W53" s="25"/>
      <c r="X53" s="25"/>
      <c r="Y53" s="37"/>
      <c r="Z53" s="50">
        <v>59671</v>
      </c>
      <c r="AA53" s="25">
        <v>59675.200000000004</v>
      </c>
      <c r="AB53" s="25">
        <v>74588.800000000003</v>
      </c>
      <c r="AC53" s="37">
        <v>89502.400000000009</v>
      </c>
      <c r="AD53" s="50"/>
      <c r="AE53" s="25"/>
      <c r="AF53" s="25"/>
      <c r="AG53" s="37"/>
      <c r="AH53" s="50">
        <v>86569.599999999991</v>
      </c>
      <c r="AI53" s="25">
        <v>69180.800000000003</v>
      </c>
      <c r="AJ53" s="25">
        <v>86569.599999999991</v>
      </c>
      <c r="AK53" s="37">
        <v>103875.2</v>
      </c>
      <c r="AL53" s="50"/>
      <c r="AM53" s="25"/>
      <c r="AN53" s="25"/>
      <c r="AO53" s="37"/>
      <c r="AP53" s="50"/>
      <c r="AQ53" s="25"/>
      <c r="AR53" s="25"/>
      <c r="AS53" s="37"/>
      <c r="AT53" s="50">
        <v>86299</v>
      </c>
      <c r="AU53" s="25">
        <v>66676.800000000003</v>
      </c>
      <c r="AV53" s="25">
        <v>83346</v>
      </c>
      <c r="AW53" s="37">
        <v>100015.2</v>
      </c>
      <c r="AX53" s="50">
        <v>83983</v>
      </c>
      <c r="AY53" s="25">
        <v>65670.400000000009</v>
      </c>
      <c r="AZ53" s="25">
        <v>82088</v>
      </c>
      <c r="BA53" s="37">
        <v>98505.599999999991</v>
      </c>
      <c r="BB53" s="50">
        <v>82270</v>
      </c>
      <c r="BC53" s="25">
        <v>65644</v>
      </c>
      <c r="BD53" s="25">
        <v>82055</v>
      </c>
      <c r="BE53" s="37">
        <v>98466</v>
      </c>
      <c r="BF53" s="50">
        <v>84542</v>
      </c>
      <c r="BG53" s="25">
        <v>66192</v>
      </c>
      <c r="BH53" s="25">
        <v>79849</v>
      </c>
      <c r="BI53" s="176">
        <v>93506</v>
      </c>
      <c r="BJ53" s="50"/>
      <c r="BK53" s="25"/>
      <c r="BL53" s="25"/>
      <c r="BM53" s="37"/>
    </row>
    <row r="54" spans="1:65" ht="18" customHeight="1" x14ac:dyDescent="0.2">
      <c r="A54" s="207"/>
      <c r="B54" s="50">
        <v>85966</v>
      </c>
      <c r="C54" s="25">
        <v>68650</v>
      </c>
      <c r="D54" s="25">
        <v>84515</v>
      </c>
      <c r="E54" s="37">
        <v>100440</v>
      </c>
      <c r="F54" s="155">
        <f t="shared" si="2"/>
        <v>85984.133333333331</v>
      </c>
      <c r="G54" s="156">
        <f t="shared" si="3"/>
        <v>67461.222222222219</v>
      </c>
      <c r="H54" s="156">
        <f t="shared" si="4"/>
        <v>83994.35555555555</v>
      </c>
      <c r="I54" s="47">
        <f t="shared" si="5"/>
        <v>101027.22222222222</v>
      </c>
      <c r="J54" s="62">
        <f t="shared" si="15"/>
        <v>-2.1093610652271123E-4</v>
      </c>
      <c r="K54" s="33">
        <f t="shared" si="16"/>
        <v>1.7316500768795061E-2</v>
      </c>
      <c r="L54" s="157">
        <f t="shared" si="17"/>
        <v>6.1603791568887135E-3</v>
      </c>
      <c r="M54" s="46">
        <f t="shared" si="18"/>
        <v>-5.8464976326385804E-3</v>
      </c>
      <c r="N54" s="49"/>
      <c r="O54" s="24"/>
      <c r="P54" s="24"/>
      <c r="Q54" s="36"/>
      <c r="R54" s="50"/>
      <c r="S54" s="25"/>
      <c r="T54" s="25"/>
      <c r="U54" s="37"/>
      <c r="V54" s="50"/>
      <c r="W54" s="25"/>
      <c r="X54" s="25"/>
      <c r="Y54" s="37"/>
      <c r="Z54" s="50">
        <v>72529</v>
      </c>
      <c r="AA54" s="25">
        <v>51126.399999999994</v>
      </c>
      <c r="AB54" s="25">
        <v>63918.400000000001</v>
      </c>
      <c r="AC54" s="37">
        <v>76710.400000000009</v>
      </c>
      <c r="AD54" s="50"/>
      <c r="AE54" s="25"/>
      <c r="AF54" s="25"/>
      <c r="AG54" s="37"/>
      <c r="AH54" s="50">
        <v>96054.399999999994</v>
      </c>
      <c r="AI54" s="25">
        <v>76835.199999999997</v>
      </c>
      <c r="AJ54" s="25">
        <v>96054.399999999994</v>
      </c>
      <c r="AK54" s="37">
        <v>115294.39999999999</v>
      </c>
      <c r="AL54" s="50">
        <v>97553</v>
      </c>
      <c r="AM54" s="25">
        <v>78042</v>
      </c>
      <c r="AN54" s="25">
        <v>97553</v>
      </c>
      <c r="AO54" s="37">
        <v>117064</v>
      </c>
      <c r="AP54" s="50">
        <v>67308.800000000003</v>
      </c>
      <c r="AQ54" s="25">
        <v>53310.400000000001</v>
      </c>
      <c r="AR54" s="25">
        <v>63606.399999999994</v>
      </c>
      <c r="AS54" s="37">
        <v>78395.199999999997</v>
      </c>
      <c r="AT54" s="50">
        <v>92456</v>
      </c>
      <c r="AU54" s="25">
        <v>73781.600000000006</v>
      </c>
      <c r="AV54" s="25">
        <v>92227</v>
      </c>
      <c r="AW54" s="37">
        <v>110672.4</v>
      </c>
      <c r="AX54" s="50">
        <v>88403</v>
      </c>
      <c r="AY54" s="25">
        <v>67354.400000000009</v>
      </c>
      <c r="AZ54" s="25">
        <v>84193</v>
      </c>
      <c r="BA54" s="37">
        <v>101031.59999999999</v>
      </c>
      <c r="BB54" s="50">
        <v>86600</v>
      </c>
      <c r="BC54" s="25">
        <v>67920</v>
      </c>
      <c r="BD54" s="25">
        <v>84900</v>
      </c>
      <c r="BE54" s="37">
        <v>101880</v>
      </c>
      <c r="BF54" s="50">
        <v>84220</v>
      </c>
      <c r="BG54" s="25">
        <v>67795</v>
      </c>
      <c r="BH54" s="25">
        <v>84764</v>
      </c>
      <c r="BI54" s="176">
        <v>101717</v>
      </c>
      <c r="BJ54" s="50">
        <v>88733</v>
      </c>
      <c r="BK54" s="25">
        <v>70986</v>
      </c>
      <c r="BL54" s="25">
        <v>88733</v>
      </c>
      <c r="BM54" s="37">
        <v>106480</v>
      </c>
    </row>
    <row r="55" spans="1:65" ht="18" customHeight="1" x14ac:dyDescent="0.2">
      <c r="A55" s="207"/>
      <c r="B55" s="50">
        <v>92706</v>
      </c>
      <c r="C55" s="25">
        <v>75060</v>
      </c>
      <c r="D55" s="25">
        <v>92700</v>
      </c>
      <c r="E55" s="37">
        <v>110341</v>
      </c>
      <c r="F55" s="155">
        <f t="shared" si="2"/>
        <v>97328.675000000003</v>
      </c>
      <c r="G55" s="156">
        <f t="shared" si="3"/>
        <v>77347.650000000009</v>
      </c>
      <c r="H55" s="156">
        <f t="shared" si="4"/>
        <v>96062.924999999988</v>
      </c>
      <c r="I55" s="47">
        <f t="shared" si="5"/>
        <v>115094.8</v>
      </c>
      <c r="J55" s="62">
        <f t="shared" si="15"/>
        <v>-4.9863816797186836E-2</v>
      </c>
      <c r="K55" s="33">
        <f t="shared" si="16"/>
        <v>-3.0477617905675575E-2</v>
      </c>
      <c r="L55" s="157">
        <f t="shared" si="17"/>
        <v>-3.6277508090614759E-2</v>
      </c>
      <c r="M55" s="46">
        <f t="shared" si="18"/>
        <v>-4.3082806934865582E-2</v>
      </c>
      <c r="N55" s="49"/>
      <c r="O55" s="24"/>
      <c r="P55" s="24"/>
      <c r="Q55" s="36"/>
      <c r="R55" s="50"/>
      <c r="S55" s="25"/>
      <c r="T55" s="25"/>
      <c r="U55" s="37"/>
      <c r="V55" s="50"/>
      <c r="W55" s="25"/>
      <c r="X55" s="25"/>
      <c r="Y55" s="37"/>
      <c r="Z55" s="50">
        <v>91249</v>
      </c>
      <c r="AA55" s="25">
        <v>64480</v>
      </c>
      <c r="AB55" s="25">
        <v>80683.199999999997</v>
      </c>
      <c r="AC55" s="37">
        <v>96824</v>
      </c>
      <c r="AD55" s="50"/>
      <c r="AE55" s="25"/>
      <c r="AF55" s="25"/>
      <c r="AG55" s="37"/>
      <c r="AH55" s="50">
        <v>96054.399999999994</v>
      </c>
      <c r="AI55" s="25">
        <v>76835.199999999997</v>
      </c>
      <c r="AJ55" s="25">
        <v>96054.399999999994</v>
      </c>
      <c r="AK55" s="37">
        <v>115294.39999999999</v>
      </c>
      <c r="AL55" s="50"/>
      <c r="AM55" s="25"/>
      <c r="AN55" s="25"/>
      <c r="AO55" s="37"/>
      <c r="AP55" s="50">
        <v>71677</v>
      </c>
      <c r="AQ55" s="25">
        <v>60070.400000000001</v>
      </c>
      <c r="AR55" s="25">
        <v>71676.800000000003</v>
      </c>
      <c r="AS55" s="37">
        <v>88337.599999999991</v>
      </c>
      <c r="AT55" s="50">
        <v>113340</v>
      </c>
      <c r="AU55" s="25">
        <v>90627.200000000012</v>
      </c>
      <c r="AV55" s="25">
        <v>113284</v>
      </c>
      <c r="AW55" s="37">
        <v>135940.79999999999</v>
      </c>
      <c r="AX55" s="50">
        <v>97243</v>
      </c>
      <c r="AY55" s="25">
        <v>74090.400000000009</v>
      </c>
      <c r="AZ55" s="25">
        <v>92613</v>
      </c>
      <c r="BA55" s="37">
        <v>111135.59999999999</v>
      </c>
      <c r="BB55" s="50">
        <v>95800</v>
      </c>
      <c r="BC55" s="25">
        <v>78000</v>
      </c>
      <c r="BD55" s="25">
        <v>97500</v>
      </c>
      <c r="BE55" s="37">
        <v>117000</v>
      </c>
      <c r="BF55" s="50">
        <v>97079</v>
      </c>
      <c r="BG55" s="25">
        <v>77329</v>
      </c>
      <c r="BH55" s="25">
        <v>95005</v>
      </c>
      <c r="BI55" s="176">
        <v>110200</v>
      </c>
      <c r="BJ55" s="50">
        <v>116187</v>
      </c>
      <c r="BK55" s="25">
        <v>97349</v>
      </c>
      <c r="BL55" s="25">
        <v>121687</v>
      </c>
      <c r="BM55" s="37">
        <v>146026</v>
      </c>
    </row>
    <row r="56" spans="1:65" ht="18" customHeight="1" x14ac:dyDescent="0.2">
      <c r="A56" s="207"/>
      <c r="B56" s="50">
        <v>85987</v>
      </c>
      <c r="C56" s="25">
        <v>68650</v>
      </c>
      <c r="D56" s="25">
        <v>84545</v>
      </c>
      <c r="E56" s="37">
        <v>100440</v>
      </c>
      <c r="F56" s="155">
        <f t="shared" si="2"/>
        <v>80667.711111111101</v>
      </c>
      <c r="G56" s="156">
        <f t="shared" si="3"/>
        <v>64357.933333333334</v>
      </c>
      <c r="H56" s="156">
        <f t="shared" si="4"/>
        <v>79507.288888888885</v>
      </c>
      <c r="I56" s="47">
        <f t="shared" si="5"/>
        <v>95433.177777777775</v>
      </c>
      <c r="J56" s="62">
        <f t="shared" si="15"/>
        <v>6.1861547546593079E-2</v>
      </c>
      <c r="K56" s="33">
        <f t="shared" si="16"/>
        <v>6.2521000242777361E-2</v>
      </c>
      <c r="L56" s="157">
        <f t="shared" si="17"/>
        <v>5.9586150702124495E-2</v>
      </c>
      <c r="M56" s="46">
        <f t="shared" si="18"/>
        <v>4.9848887118899093E-2</v>
      </c>
      <c r="N56" s="49"/>
      <c r="O56" s="24"/>
      <c r="P56" s="24"/>
      <c r="Q56" s="36"/>
      <c r="R56" s="50"/>
      <c r="S56" s="25"/>
      <c r="T56" s="25"/>
      <c r="U56" s="37"/>
      <c r="V56" s="50"/>
      <c r="W56" s="25"/>
      <c r="X56" s="25"/>
      <c r="Y56" s="37"/>
      <c r="Z56" s="50">
        <v>49670</v>
      </c>
      <c r="AA56" s="25">
        <v>43971.200000000004</v>
      </c>
      <c r="AB56" s="25">
        <v>51729.599999999999</v>
      </c>
      <c r="AC56" s="37">
        <v>62067.199999999997</v>
      </c>
      <c r="AD56" s="55">
        <v>91564</v>
      </c>
      <c r="AE56" s="30">
        <v>64094</v>
      </c>
      <c r="AF56" s="30">
        <v>77829</v>
      </c>
      <c r="AG56" s="47">
        <v>91564</v>
      </c>
      <c r="AH56" s="50">
        <v>86569.599999999991</v>
      </c>
      <c r="AI56" s="25">
        <v>69180.800000000003</v>
      </c>
      <c r="AJ56" s="25">
        <v>86569.599999999991</v>
      </c>
      <c r="AK56" s="37">
        <v>103875.2</v>
      </c>
      <c r="AL56" s="50"/>
      <c r="AM56" s="25"/>
      <c r="AN56" s="25"/>
      <c r="AO56" s="37"/>
      <c r="AP56" s="50">
        <v>67308.800000000003</v>
      </c>
      <c r="AQ56" s="25">
        <v>53310.400000000001</v>
      </c>
      <c r="AR56" s="25">
        <v>63606.399999999994</v>
      </c>
      <c r="AS56" s="37">
        <v>78395.199999999997</v>
      </c>
      <c r="AT56" s="50">
        <v>92456</v>
      </c>
      <c r="AU56" s="25">
        <v>73781.600000000006</v>
      </c>
      <c r="AV56" s="25">
        <v>92227</v>
      </c>
      <c r="AW56" s="37">
        <v>110672.4</v>
      </c>
      <c r="AX56" s="50">
        <v>88403</v>
      </c>
      <c r="AY56" s="25">
        <v>67354.400000000009</v>
      </c>
      <c r="AZ56" s="25">
        <v>84193</v>
      </c>
      <c r="BA56" s="37">
        <v>101031.59999999999</v>
      </c>
      <c r="BB56" s="50">
        <v>86600</v>
      </c>
      <c r="BC56" s="25">
        <v>67920</v>
      </c>
      <c r="BD56" s="25">
        <v>84900</v>
      </c>
      <c r="BE56" s="37">
        <v>101880</v>
      </c>
      <c r="BF56" s="50">
        <v>86804</v>
      </c>
      <c r="BG56" s="25">
        <v>69017</v>
      </c>
      <c r="BH56" s="25">
        <v>86271</v>
      </c>
      <c r="BI56" s="176">
        <v>103525</v>
      </c>
      <c r="BJ56" s="50">
        <v>76634</v>
      </c>
      <c r="BK56" s="25">
        <v>70592</v>
      </c>
      <c r="BL56" s="25">
        <v>88240</v>
      </c>
      <c r="BM56" s="37">
        <v>105888</v>
      </c>
    </row>
    <row r="57" spans="1:65" ht="18" customHeight="1" x14ac:dyDescent="0.2">
      <c r="A57" s="207"/>
      <c r="B57" s="50">
        <v>85217</v>
      </c>
      <c r="C57" s="25">
        <v>68650</v>
      </c>
      <c r="D57" s="25">
        <v>84515</v>
      </c>
      <c r="E57" s="37">
        <v>100440</v>
      </c>
      <c r="F57" s="155">
        <f t="shared" si="2"/>
        <v>84926.911111111112</v>
      </c>
      <c r="G57" s="156">
        <f t="shared" si="3"/>
        <v>67553.222222222219</v>
      </c>
      <c r="H57" s="156">
        <f t="shared" si="4"/>
        <v>84107.022222222222</v>
      </c>
      <c r="I57" s="47">
        <f t="shared" si="5"/>
        <v>101162.33333333333</v>
      </c>
      <c r="J57" s="62">
        <f t="shared" si="15"/>
        <v>3.4041199395529955E-3</v>
      </c>
      <c r="K57" s="33">
        <f t="shared" si="16"/>
        <v>1.5976369669013561E-2</v>
      </c>
      <c r="L57" s="157">
        <f t="shared" si="17"/>
        <v>4.827282467937977E-3</v>
      </c>
      <c r="M57" s="46">
        <f t="shared" si="18"/>
        <v>-7.1916898977830391E-3</v>
      </c>
      <c r="N57" s="49"/>
      <c r="O57" s="24"/>
      <c r="P57" s="24"/>
      <c r="Q57" s="36"/>
      <c r="R57" s="50"/>
      <c r="S57" s="25"/>
      <c r="T57" s="25"/>
      <c r="U57" s="37"/>
      <c r="V57" s="50"/>
      <c r="W57" s="25"/>
      <c r="X57" s="25"/>
      <c r="Y57" s="37"/>
      <c r="Z57" s="50">
        <v>72529</v>
      </c>
      <c r="AA57" s="25">
        <v>51126.399999999994</v>
      </c>
      <c r="AB57" s="25">
        <v>63918.400000000001</v>
      </c>
      <c r="AC57" s="37">
        <v>76710.400000000009</v>
      </c>
      <c r="AD57" s="50"/>
      <c r="AE57" s="25"/>
      <c r="AF57" s="25"/>
      <c r="AG57" s="37"/>
      <c r="AH57" s="50">
        <v>96054.399999999994</v>
      </c>
      <c r="AI57" s="25">
        <v>76835.199999999997</v>
      </c>
      <c r="AJ57" s="25">
        <v>96054.399999999994</v>
      </c>
      <c r="AK57" s="37">
        <v>115294.39999999999</v>
      </c>
      <c r="AL57" s="50">
        <v>97553</v>
      </c>
      <c r="AM57" s="25">
        <v>78042</v>
      </c>
      <c r="AN57" s="25">
        <v>97553</v>
      </c>
      <c r="AO57" s="37">
        <v>117064</v>
      </c>
      <c r="AP57" s="50">
        <v>67308.800000000003</v>
      </c>
      <c r="AQ57" s="25">
        <v>53310.400000000001</v>
      </c>
      <c r="AR57" s="25">
        <v>63606.399999999994</v>
      </c>
      <c r="AS57" s="37">
        <v>78395.199999999997</v>
      </c>
      <c r="AT57" s="50">
        <v>92456</v>
      </c>
      <c r="AU57" s="25">
        <v>73781.600000000006</v>
      </c>
      <c r="AV57" s="25">
        <v>92227</v>
      </c>
      <c r="AW57" s="37">
        <v>110672.4</v>
      </c>
      <c r="AX57" s="50">
        <v>88403</v>
      </c>
      <c r="AY57" s="25">
        <v>67354.400000000009</v>
      </c>
      <c r="AZ57" s="25">
        <v>84193</v>
      </c>
      <c r="BA57" s="37">
        <v>101031.59999999999</v>
      </c>
      <c r="BB57" s="50">
        <v>86600</v>
      </c>
      <c r="BC57" s="25">
        <v>67920</v>
      </c>
      <c r="BD57" s="25">
        <v>84900</v>
      </c>
      <c r="BE57" s="37">
        <v>101880</v>
      </c>
      <c r="BF57" s="50">
        <v>86804</v>
      </c>
      <c r="BG57" s="25">
        <v>69017</v>
      </c>
      <c r="BH57" s="25">
        <v>86271</v>
      </c>
      <c r="BI57" s="176">
        <v>103525</v>
      </c>
      <c r="BJ57" s="50">
        <v>76634</v>
      </c>
      <c r="BK57" s="25">
        <v>70592</v>
      </c>
      <c r="BL57" s="25">
        <v>88240</v>
      </c>
      <c r="BM57" s="37">
        <v>105888</v>
      </c>
    </row>
    <row r="58" spans="1:65" ht="18" customHeight="1" x14ac:dyDescent="0.2">
      <c r="A58" s="207"/>
      <c r="B58" s="50">
        <v>76814</v>
      </c>
      <c r="C58" s="25">
        <v>62546</v>
      </c>
      <c r="D58" s="25">
        <v>76809</v>
      </c>
      <c r="E58" s="37">
        <v>91073</v>
      </c>
      <c r="F58" s="155">
        <f t="shared" si="2"/>
        <v>80316.266666666663</v>
      </c>
      <c r="G58" s="156">
        <f t="shared" si="3"/>
        <v>64907.133333333331</v>
      </c>
      <c r="H58" s="156">
        <f t="shared" si="4"/>
        <v>80397.911111111112</v>
      </c>
      <c r="I58" s="47">
        <f t="shared" si="5"/>
        <v>96610.8</v>
      </c>
      <c r="J58" s="62">
        <f t="shared" si="15"/>
        <v>-4.5594119127589539E-2</v>
      </c>
      <c r="K58" s="33">
        <f t="shared" si="16"/>
        <v>-3.7750349076413059E-2</v>
      </c>
      <c r="L58" s="157">
        <f t="shared" si="17"/>
        <v>-4.6725137823837214E-2</v>
      </c>
      <c r="M58" s="46">
        <f t="shared" si="18"/>
        <v>-6.0806166481833283E-2</v>
      </c>
      <c r="N58" s="49"/>
      <c r="O58" s="24"/>
      <c r="P58" s="24"/>
      <c r="Q58" s="36"/>
      <c r="R58" s="50"/>
      <c r="S58" s="25"/>
      <c r="T58" s="25"/>
      <c r="U58" s="37"/>
      <c r="V58" s="50"/>
      <c r="W58" s="25"/>
      <c r="X58" s="25"/>
      <c r="Y58" s="37"/>
      <c r="Z58" s="50">
        <v>41380</v>
      </c>
      <c r="AA58" s="25">
        <v>39291.200000000004</v>
      </c>
      <c r="AB58" s="25">
        <v>48692.800000000003</v>
      </c>
      <c r="AC58" s="37">
        <v>58427.199999999997</v>
      </c>
      <c r="AD58" s="55">
        <v>71357</v>
      </c>
      <c r="AE58" s="30">
        <v>56761</v>
      </c>
      <c r="AF58" s="30">
        <v>68924</v>
      </c>
      <c r="AG58" s="47">
        <v>81087</v>
      </c>
      <c r="AH58" s="50">
        <v>80142.400000000009</v>
      </c>
      <c r="AI58" s="25">
        <v>64168</v>
      </c>
      <c r="AJ58" s="25">
        <v>80142.400000000009</v>
      </c>
      <c r="AK58" s="37">
        <v>96200</v>
      </c>
      <c r="AL58" s="50"/>
      <c r="AM58" s="25"/>
      <c r="AN58" s="25"/>
      <c r="AO58" s="37"/>
      <c r="AP58" s="50">
        <v>89647</v>
      </c>
      <c r="AQ58" s="25">
        <v>72510</v>
      </c>
      <c r="AR58" s="25">
        <v>86530</v>
      </c>
      <c r="AS58" s="37">
        <v>106634</v>
      </c>
      <c r="AT58" s="50">
        <v>75301</v>
      </c>
      <c r="AU58" s="25">
        <v>61532.800000000003</v>
      </c>
      <c r="AV58" s="25">
        <v>76916</v>
      </c>
      <c r="AW58" s="37">
        <v>92299.199999999997</v>
      </c>
      <c r="AX58" s="50">
        <v>81911</v>
      </c>
      <c r="AY58" s="25">
        <v>64147.200000000004</v>
      </c>
      <c r="AZ58" s="25">
        <v>80184</v>
      </c>
      <c r="BA58" s="37">
        <v>96220.800000000003</v>
      </c>
      <c r="BB58" s="50">
        <v>81290</v>
      </c>
      <c r="BC58" s="25">
        <v>63096</v>
      </c>
      <c r="BD58" s="25">
        <v>78870</v>
      </c>
      <c r="BE58" s="37">
        <v>94644</v>
      </c>
      <c r="BF58" s="50">
        <v>79956</v>
      </c>
      <c r="BG58" s="25">
        <v>61813</v>
      </c>
      <c r="BH58" s="25">
        <v>77266</v>
      </c>
      <c r="BI58" s="176">
        <v>92719</v>
      </c>
      <c r="BJ58" s="50">
        <v>121862</v>
      </c>
      <c r="BK58" s="25">
        <v>100845</v>
      </c>
      <c r="BL58" s="25">
        <v>126056</v>
      </c>
      <c r="BM58" s="37">
        <v>151266</v>
      </c>
    </row>
    <row r="59" spans="1:65" ht="18" customHeight="1" x14ac:dyDescent="0.2">
      <c r="A59" s="207"/>
      <c r="B59" s="50">
        <v>88882</v>
      </c>
      <c r="C59" s="25">
        <v>68650</v>
      </c>
      <c r="D59" s="25">
        <v>84545</v>
      </c>
      <c r="E59" s="37">
        <v>100440</v>
      </c>
      <c r="F59" s="155">
        <f t="shared" si="2"/>
        <v>80858.67833333333</v>
      </c>
      <c r="G59" s="156">
        <f t="shared" si="3"/>
        <v>66053.127500000002</v>
      </c>
      <c r="H59" s="156">
        <f t="shared" si="4"/>
        <v>81742.076000000001</v>
      </c>
      <c r="I59" s="47">
        <f t="shared" si="5"/>
        <v>98044.146999999997</v>
      </c>
      <c r="J59" s="62">
        <f t="shared" si="15"/>
        <v>9.0269364625758533E-2</v>
      </c>
      <c r="K59" s="33">
        <f t="shared" si="16"/>
        <v>3.7827713037144904E-2</v>
      </c>
      <c r="L59" s="157">
        <f t="shared" si="17"/>
        <v>3.3153042758294386E-2</v>
      </c>
      <c r="M59" s="46">
        <f t="shared" si="18"/>
        <v>2.3853574273197956E-2</v>
      </c>
      <c r="N59" s="50">
        <v>93222.74</v>
      </c>
      <c r="O59" s="25">
        <v>72328.33</v>
      </c>
      <c r="P59" s="25">
        <v>96433.68</v>
      </c>
      <c r="Q59" s="37">
        <v>120551.3</v>
      </c>
      <c r="R59" s="50">
        <v>80928</v>
      </c>
      <c r="S59" s="25">
        <f>30.7825*2080</f>
        <v>64027.6</v>
      </c>
      <c r="T59" s="25">
        <f>(S59+U59)/2</f>
        <v>77239.031999999992</v>
      </c>
      <c r="U59" s="37">
        <f>43.4858*2080</f>
        <v>90450.463999999993</v>
      </c>
      <c r="V59" s="50"/>
      <c r="W59" s="25"/>
      <c r="X59" s="25"/>
      <c r="Y59" s="37"/>
      <c r="Z59" s="50">
        <v>45473</v>
      </c>
      <c r="AA59" s="25">
        <v>45468.799999999996</v>
      </c>
      <c r="AB59" s="25">
        <v>54787.199999999997</v>
      </c>
      <c r="AC59" s="37">
        <v>65748.800000000003</v>
      </c>
      <c r="AD59" s="55">
        <v>70962</v>
      </c>
      <c r="AE59" s="30">
        <v>64094</v>
      </c>
      <c r="AF59" s="30">
        <v>77829</v>
      </c>
      <c r="AG59" s="47">
        <v>91564</v>
      </c>
      <c r="AH59" s="50">
        <v>83324.800000000003</v>
      </c>
      <c r="AI59" s="25">
        <v>66643.199999999997</v>
      </c>
      <c r="AJ59" s="25">
        <v>83324.800000000003</v>
      </c>
      <c r="AK59" s="37">
        <v>100048</v>
      </c>
      <c r="AL59" s="55">
        <v>74174</v>
      </c>
      <c r="AM59" s="30">
        <v>67753</v>
      </c>
      <c r="AN59" s="30">
        <v>79709</v>
      </c>
      <c r="AO59" s="47">
        <v>91665</v>
      </c>
      <c r="AP59" s="50">
        <v>87193.600000000006</v>
      </c>
      <c r="AQ59" s="25">
        <v>67953.600000000006</v>
      </c>
      <c r="AR59" s="25">
        <v>81099.199999999997</v>
      </c>
      <c r="AS59" s="37">
        <v>99923.199999999997</v>
      </c>
      <c r="AT59" s="50">
        <v>87214</v>
      </c>
      <c r="AU59" s="25">
        <v>65328.800000000003</v>
      </c>
      <c r="AV59" s="25">
        <v>81661</v>
      </c>
      <c r="AW59" s="37">
        <v>97993.2</v>
      </c>
      <c r="AX59" s="50">
        <v>87150</v>
      </c>
      <c r="AY59" s="25">
        <v>70220.800000000003</v>
      </c>
      <c r="AZ59" s="25">
        <v>87776</v>
      </c>
      <c r="BA59" s="37">
        <v>105331.2</v>
      </c>
      <c r="BB59" s="50">
        <v>87550</v>
      </c>
      <c r="BC59" s="25">
        <v>68138.400000000009</v>
      </c>
      <c r="BD59" s="25">
        <v>85173</v>
      </c>
      <c r="BE59" s="37">
        <v>102207.59999999999</v>
      </c>
      <c r="BF59" s="50">
        <v>84220</v>
      </c>
      <c r="BG59" s="25">
        <v>67795</v>
      </c>
      <c r="BH59" s="25">
        <v>84764</v>
      </c>
      <c r="BI59" s="176">
        <v>101717</v>
      </c>
      <c r="BJ59" s="50">
        <v>88892</v>
      </c>
      <c r="BK59" s="25">
        <v>72886</v>
      </c>
      <c r="BL59" s="25">
        <v>91109</v>
      </c>
      <c r="BM59" s="37">
        <v>109330</v>
      </c>
    </row>
    <row r="60" spans="1:65" ht="18" customHeight="1" x14ac:dyDescent="0.2">
      <c r="A60" s="207"/>
      <c r="B60" s="50">
        <v>70491</v>
      </c>
      <c r="C60" s="25">
        <v>56754</v>
      </c>
      <c r="D60" s="25">
        <v>62614</v>
      </c>
      <c r="E60" s="37">
        <v>73953</v>
      </c>
      <c r="F60" s="155">
        <f t="shared" si="2"/>
        <v>81406</v>
      </c>
      <c r="G60" s="156">
        <f t="shared" si="3"/>
        <v>67298.3</v>
      </c>
      <c r="H60" s="156">
        <f t="shared" si="4"/>
        <v>82919</v>
      </c>
      <c r="I60" s="47">
        <f t="shared" si="5"/>
        <v>99880.033333333326</v>
      </c>
      <c r="J60" s="63">
        <f t="shared" si="15"/>
        <v>-0.1548424621582897</v>
      </c>
      <c r="K60" s="33">
        <f t="shared" si="16"/>
        <v>-0.1857895478732777</v>
      </c>
      <c r="L60" s="157">
        <f t="shared" si="17"/>
        <v>-0.3242884977800492</v>
      </c>
      <c r="M60" s="46">
        <f t="shared" si="18"/>
        <v>-0.35058798606322022</v>
      </c>
      <c r="N60" s="49"/>
      <c r="O60" s="24"/>
      <c r="P60" s="24"/>
      <c r="Q60" s="36"/>
      <c r="R60" s="50"/>
      <c r="S60" s="25"/>
      <c r="T60" s="25"/>
      <c r="U60" s="37"/>
      <c r="V60" s="50"/>
      <c r="W60" s="25"/>
      <c r="X60" s="25"/>
      <c r="Y60" s="37"/>
      <c r="Z60" s="50"/>
      <c r="AA60" s="25"/>
      <c r="AB60" s="25"/>
      <c r="AC60" s="37"/>
      <c r="AD60" s="50"/>
      <c r="AE60" s="25"/>
      <c r="AF60" s="25"/>
      <c r="AG60" s="37"/>
      <c r="AH60" s="50"/>
      <c r="AI60" s="25"/>
      <c r="AJ60" s="25"/>
      <c r="AK60" s="37"/>
      <c r="AL60" s="50"/>
      <c r="AM60" s="25"/>
      <c r="AN60" s="25"/>
      <c r="AO60" s="37"/>
      <c r="AP60" s="50">
        <v>89647</v>
      </c>
      <c r="AQ60" s="25">
        <v>72510</v>
      </c>
      <c r="AR60" s="25">
        <v>86530</v>
      </c>
      <c r="AS60" s="37">
        <v>106634</v>
      </c>
      <c r="AT60" s="50">
        <v>75301</v>
      </c>
      <c r="AU60" s="25">
        <v>61532.800000000003</v>
      </c>
      <c r="AV60" s="25">
        <v>76916</v>
      </c>
      <c r="AW60" s="37">
        <v>92299.199999999997</v>
      </c>
      <c r="AX60" s="50">
        <v>78010</v>
      </c>
      <c r="AY60" s="25">
        <v>60940</v>
      </c>
      <c r="AZ60" s="25">
        <v>76175</v>
      </c>
      <c r="BA60" s="37">
        <v>91410</v>
      </c>
      <c r="BB60" s="50">
        <v>73900</v>
      </c>
      <c r="BC60" s="25">
        <v>57440</v>
      </c>
      <c r="BD60" s="25">
        <v>71800</v>
      </c>
      <c r="BE60" s="37">
        <v>86160</v>
      </c>
      <c r="BF60" s="50">
        <v>65978</v>
      </c>
      <c r="BG60" s="25">
        <v>57513</v>
      </c>
      <c r="BH60" s="25">
        <v>68774</v>
      </c>
      <c r="BI60" s="176">
        <v>81995</v>
      </c>
      <c r="BJ60" s="50">
        <v>105600</v>
      </c>
      <c r="BK60" s="25">
        <v>93854</v>
      </c>
      <c r="BL60" s="25">
        <v>117319</v>
      </c>
      <c r="BM60" s="37">
        <v>140782</v>
      </c>
    </row>
    <row r="61" spans="1:65" ht="18" customHeight="1" x14ac:dyDescent="0.2">
      <c r="A61" s="207"/>
      <c r="B61" s="50">
        <v>173264</v>
      </c>
      <c r="C61" s="25">
        <v>137021</v>
      </c>
      <c r="D61" s="25">
        <v>173161</v>
      </c>
      <c r="E61" s="37">
        <v>209299</v>
      </c>
      <c r="F61" s="155">
        <f t="shared" si="2"/>
        <v>191080.39166666669</v>
      </c>
      <c r="G61" s="156">
        <f t="shared" si="3"/>
        <v>149696.71666666667</v>
      </c>
      <c r="H61" s="156">
        <f t="shared" si="4"/>
        <v>184971.75833333333</v>
      </c>
      <c r="I61" s="47">
        <f t="shared" si="5"/>
        <v>220739.33333333334</v>
      </c>
      <c r="J61" s="62">
        <f t="shared" si="15"/>
        <v>-0.10282800620248114</v>
      </c>
      <c r="K61" s="33">
        <f t="shared" si="16"/>
        <v>-9.2509299061214523E-2</v>
      </c>
      <c r="L61" s="157">
        <f t="shared" si="17"/>
        <v>-6.8206803687512377E-2</v>
      </c>
      <c r="M61" s="46">
        <f t="shared" si="18"/>
        <v>-5.4660238860832315E-2</v>
      </c>
      <c r="N61" s="49"/>
      <c r="O61" s="24"/>
      <c r="P61" s="24"/>
      <c r="Q61" s="36"/>
      <c r="R61" s="50">
        <v>162063</v>
      </c>
      <c r="S61" s="25">
        <v>125068</v>
      </c>
      <c r="T61" s="25">
        <f>(S61+U61)/2</f>
        <v>150875</v>
      </c>
      <c r="U61" s="37">
        <v>176682</v>
      </c>
      <c r="V61" s="50">
        <v>141927.5</v>
      </c>
      <c r="W61" s="25">
        <v>113542</v>
      </c>
      <c r="X61" s="25">
        <v>141927.5</v>
      </c>
      <c r="Y61" s="37">
        <v>170313</v>
      </c>
      <c r="Z61" s="50">
        <v>118185</v>
      </c>
      <c r="AA61" s="25">
        <v>118185.60000000001</v>
      </c>
      <c r="AB61" s="25">
        <v>147742.39999999999</v>
      </c>
      <c r="AC61" s="37">
        <v>177278.4</v>
      </c>
      <c r="AD61" s="55">
        <v>140246</v>
      </c>
      <c r="AE61" s="30">
        <v>114154</v>
      </c>
      <c r="AF61" s="30">
        <v>140246</v>
      </c>
      <c r="AG61" s="47">
        <v>163077</v>
      </c>
      <c r="AH61" s="50">
        <v>161179.19999999998</v>
      </c>
      <c r="AI61" s="25">
        <v>128960</v>
      </c>
      <c r="AJ61" s="25">
        <v>161179.19999999998</v>
      </c>
      <c r="AK61" s="37">
        <v>193481.60000000001</v>
      </c>
      <c r="AL61" s="55">
        <v>180962</v>
      </c>
      <c r="AM61" s="30">
        <v>159423</v>
      </c>
      <c r="AN61" s="30">
        <v>187557</v>
      </c>
      <c r="AO61" s="47">
        <v>215690</v>
      </c>
      <c r="AP61" s="50">
        <v>142692</v>
      </c>
      <c r="AQ61" s="25">
        <v>108582</v>
      </c>
      <c r="AR61" s="25">
        <v>129577</v>
      </c>
      <c r="AS61" s="37">
        <v>159682</v>
      </c>
      <c r="AT61" s="50">
        <v>226071</v>
      </c>
      <c r="AU61" s="25">
        <v>166952.80000000002</v>
      </c>
      <c r="AV61" s="25">
        <v>208691</v>
      </c>
      <c r="AW61" s="37">
        <v>250429.19999999998</v>
      </c>
      <c r="AX61" s="50">
        <v>180336</v>
      </c>
      <c r="AY61" s="25">
        <v>137399.20000000001</v>
      </c>
      <c r="AZ61" s="25">
        <v>171749</v>
      </c>
      <c r="BA61" s="37">
        <v>206098.8</v>
      </c>
      <c r="BB61" s="50">
        <v>252800</v>
      </c>
      <c r="BC61" s="25">
        <v>195920</v>
      </c>
      <c r="BD61" s="25">
        <v>244900</v>
      </c>
      <c r="BE61" s="37">
        <v>293880</v>
      </c>
      <c r="BF61" s="50">
        <v>198903</v>
      </c>
      <c r="BG61" s="25">
        <v>168174</v>
      </c>
      <c r="BH61" s="25">
        <v>210217</v>
      </c>
      <c r="BI61" s="176">
        <v>252260</v>
      </c>
      <c r="BJ61" s="50">
        <v>387600</v>
      </c>
      <c r="BK61" s="25">
        <v>260000</v>
      </c>
      <c r="BL61" s="25">
        <v>325000</v>
      </c>
      <c r="BM61" s="37">
        <v>390000</v>
      </c>
    </row>
    <row r="62" spans="1:65" ht="18" customHeight="1" x14ac:dyDescent="0.2">
      <c r="A62" s="207"/>
      <c r="B62" s="50">
        <v>183851</v>
      </c>
      <c r="C62" s="25">
        <v>137021</v>
      </c>
      <c r="D62" s="25">
        <v>173161</v>
      </c>
      <c r="E62" s="37">
        <v>209299</v>
      </c>
      <c r="F62" s="155">
        <f t="shared" si="2"/>
        <v>198272.91999999998</v>
      </c>
      <c r="G62" s="156">
        <f t="shared" si="3"/>
        <v>158342.6</v>
      </c>
      <c r="H62" s="156">
        <f t="shared" si="4"/>
        <v>195909.52</v>
      </c>
      <c r="I62" s="47">
        <f t="shared" si="5"/>
        <v>234085.8</v>
      </c>
      <c r="J62" s="62">
        <f t="shared" si="15"/>
        <v>-7.8443522200042332E-2</v>
      </c>
      <c r="K62" s="33">
        <f t="shared" si="16"/>
        <v>-0.15560826442662079</v>
      </c>
      <c r="L62" s="157">
        <f t="shared" si="17"/>
        <v>-0.13137207569833848</v>
      </c>
      <c r="M62" s="46">
        <f t="shared" si="18"/>
        <v>-0.11842770390685091</v>
      </c>
      <c r="N62" s="49"/>
      <c r="O62" s="24"/>
      <c r="P62" s="24"/>
      <c r="Q62" s="36"/>
      <c r="R62" s="50"/>
      <c r="S62" s="25"/>
      <c r="T62" s="25"/>
      <c r="U62" s="37"/>
      <c r="V62" s="50">
        <v>135732</v>
      </c>
      <c r="W62" s="25">
        <v>119444</v>
      </c>
      <c r="X62" s="25">
        <v>149305</v>
      </c>
      <c r="Y62" s="37">
        <v>179166</v>
      </c>
      <c r="Z62" s="50"/>
      <c r="AA62" s="25"/>
      <c r="AB62" s="25"/>
      <c r="AC62" s="37"/>
      <c r="AD62" s="55">
        <v>134533</v>
      </c>
      <c r="AE62" s="30">
        <v>107015</v>
      </c>
      <c r="AF62" s="30">
        <v>131475</v>
      </c>
      <c r="AG62" s="47">
        <v>152878</v>
      </c>
      <c r="AH62" s="50">
        <v>154835.19999999998</v>
      </c>
      <c r="AI62" s="25">
        <v>123884.8</v>
      </c>
      <c r="AJ62" s="25">
        <v>154835.19999999998</v>
      </c>
      <c r="AK62" s="37">
        <v>185827.20000000001</v>
      </c>
      <c r="AL62" s="50">
        <v>181806</v>
      </c>
      <c r="AM62" s="30">
        <v>159423</v>
      </c>
      <c r="AN62" s="30">
        <v>187557</v>
      </c>
      <c r="AO62" s="47">
        <v>215690</v>
      </c>
      <c r="AP62" s="50">
        <v>142692</v>
      </c>
      <c r="AQ62" s="25">
        <v>108582</v>
      </c>
      <c r="AR62" s="25">
        <v>129577</v>
      </c>
      <c r="AS62" s="37">
        <v>159682</v>
      </c>
      <c r="AT62" s="50">
        <v>209757</v>
      </c>
      <c r="AU62" s="25">
        <v>162624</v>
      </c>
      <c r="AV62" s="25">
        <v>203280</v>
      </c>
      <c r="AW62" s="37">
        <v>243936</v>
      </c>
      <c r="AX62" s="50">
        <v>185746</v>
      </c>
      <c r="AY62" s="25">
        <v>137399.20000000001</v>
      </c>
      <c r="AZ62" s="25">
        <v>171749</v>
      </c>
      <c r="BA62" s="37">
        <v>206098.8</v>
      </c>
      <c r="BB62" s="50">
        <v>296700</v>
      </c>
      <c r="BC62" s="25">
        <v>236880</v>
      </c>
      <c r="BD62" s="25">
        <v>296100</v>
      </c>
      <c r="BE62" s="37">
        <v>355320</v>
      </c>
      <c r="BF62" s="50">
        <v>198903</v>
      </c>
      <c r="BG62" s="25">
        <v>168174</v>
      </c>
      <c r="BH62" s="25">
        <v>210217</v>
      </c>
      <c r="BI62" s="176">
        <v>252260</v>
      </c>
      <c r="BJ62" s="50">
        <v>342025</v>
      </c>
      <c r="BK62" s="25">
        <v>260000</v>
      </c>
      <c r="BL62" s="25">
        <v>325000</v>
      </c>
      <c r="BM62" s="37">
        <v>390000</v>
      </c>
    </row>
    <row r="63" spans="1:65" ht="18" customHeight="1" x14ac:dyDescent="0.2">
      <c r="A63" s="207"/>
      <c r="B63" s="50">
        <v>215696</v>
      </c>
      <c r="C63" s="25">
        <v>137021</v>
      </c>
      <c r="D63" s="25">
        <v>173161</v>
      </c>
      <c r="E63" s="37">
        <v>209299</v>
      </c>
      <c r="F63" s="155">
        <f t="shared" si="2"/>
        <v>211862.8</v>
      </c>
      <c r="G63" s="156">
        <f t="shared" si="3"/>
        <v>166347</v>
      </c>
      <c r="H63" s="156">
        <f t="shared" si="4"/>
        <v>205886.02222222221</v>
      </c>
      <c r="I63" s="47">
        <f t="shared" si="5"/>
        <v>246526</v>
      </c>
      <c r="J63" s="62">
        <f t="shared" si="15"/>
        <v>1.7771307766486218E-2</v>
      </c>
      <c r="K63" s="33">
        <f t="shared" si="16"/>
        <v>-0.21402558731873217</v>
      </c>
      <c r="L63" s="157">
        <f t="shared" si="17"/>
        <v>-0.18898610092470133</v>
      </c>
      <c r="M63" s="46">
        <f t="shared" si="18"/>
        <v>-0.17786515941308845</v>
      </c>
      <c r="N63" s="49"/>
      <c r="O63" s="24"/>
      <c r="P63" s="24"/>
      <c r="Q63" s="36"/>
      <c r="R63" s="50">
        <v>162156</v>
      </c>
      <c r="S63" s="25">
        <v>123547</v>
      </c>
      <c r="T63" s="25">
        <v>154434</v>
      </c>
      <c r="U63" s="37">
        <v>185321</v>
      </c>
      <c r="V63" s="50"/>
      <c r="W63" s="25"/>
      <c r="X63" s="25"/>
      <c r="Y63" s="37"/>
      <c r="Z63" s="50"/>
      <c r="AA63" s="25"/>
      <c r="AB63" s="25"/>
      <c r="AC63" s="37"/>
      <c r="AD63" s="50"/>
      <c r="AE63" s="25"/>
      <c r="AF63" s="25"/>
      <c r="AG63" s="37"/>
      <c r="AH63" s="50">
        <v>177091.20000000001</v>
      </c>
      <c r="AI63" s="25">
        <v>141710.39999999999</v>
      </c>
      <c r="AJ63" s="25">
        <v>177091.20000000001</v>
      </c>
      <c r="AK63" s="37">
        <v>212513.6</v>
      </c>
      <c r="AL63" s="50">
        <v>188002</v>
      </c>
      <c r="AM63" s="30">
        <v>159423</v>
      </c>
      <c r="AN63" s="30">
        <v>187557</v>
      </c>
      <c r="AO63" s="47">
        <v>215690</v>
      </c>
      <c r="AP63" s="50">
        <v>125408</v>
      </c>
      <c r="AQ63" s="25">
        <v>117599</v>
      </c>
      <c r="AR63" s="25">
        <v>140338</v>
      </c>
      <c r="AS63" s="37">
        <v>172945</v>
      </c>
      <c r="AT63" s="50">
        <v>242483</v>
      </c>
      <c r="AU63" s="25">
        <v>183670.40000000002</v>
      </c>
      <c r="AV63" s="25">
        <v>229588</v>
      </c>
      <c r="AW63" s="37">
        <v>275505.59999999998</v>
      </c>
      <c r="AX63" s="50">
        <v>204321</v>
      </c>
      <c r="AY63" s="25">
        <v>137399.20000000001</v>
      </c>
      <c r="AZ63" s="25">
        <v>171749</v>
      </c>
      <c r="BA63" s="37">
        <v>206098.8</v>
      </c>
      <c r="BB63" s="50">
        <v>264700</v>
      </c>
      <c r="BC63" s="25">
        <v>205600</v>
      </c>
      <c r="BD63" s="25">
        <v>257000</v>
      </c>
      <c r="BE63" s="37">
        <v>308400</v>
      </c>
      <c r="BF63" s="50">
        <v>228684</v>
      </c>
      <c r="BG63" s="25">
        <v>168174</v>
      </c>
      <c r="BH63" s="25">
        <v>210217</v>
      </c>
      <c r="BI63" s="176">
        <v>252260</v>
      </c>
      <c r="BJ63" s="50">
        <v>313920</v>
      </c>
      <c r="BK63" s="25">
        <v>260000</v>
      </c>
      <c r="BL63" s="25">
        <v>325000</v>
      </c>
      <c r="BM63" s="37">
        <v>390000</v>
      </c>
    </row>
    <row r="64" spans="1:65" ht="18" customHeight="1" x14ac:dyDescent="0.2">
      <c r="A64" s="207"/>
      <c r="B64" s="50">
        <v>215696</v>
      </c>
      <c r="C64" s="25">
        <v>137021</v>
      </c>
      <c r="D64" s="25">
        <v>173161</v>
      </c>
      <c r="E64" s="37">
        <v>209299</v>
      </c>
      <c r="F64" s="155">
        <f t="shared" si="2"/>
        <v>202423.32</v>
      </c>
      <c r="G64" s="156">
        <f t="shared" si="3"/>
        <v>160769.76</v>
      </c>
      <c r="H64" s="156">
        <f t="shared" si="4"/>
        <v>198972.26</v>
      </c>
      <c r="I64" s="47">
        <f t="shared" si="5"/>
        <v>237699.84000000003</v>
      </c>
      <c r="J64" s="62">
        <f t="shared" si="15"/>
        <v>6.1534196276240599E-2</v>
      </c>
      <c r="K64" s="33">
        <f t="shared" si="16"/>
        <v>-0.17332204552586836</v>
      </c>
      <c r="L64" s="157">
        <f t="shared" si="17"/>
        <v>-0.14905931474177217</v>
      </c>
      <c r="M64" s="46">
        <f t="shared" si="18"/>
        <v>-0.1356950582659259</v>
      </c>
      <c r="N64" s="49"/>
      <c r="O64" s="24"/>
      <c r="P64" s="24"/>
      <c r="Q64" s="36"/>
      <c r="R64" s="50"/>
      <c r="S64" s="25"/>
      <c r="T64" s="25"/>
      <c r="U64" s="37"/>
      <c r="V64" s="50"/>
      <c r="W64" s="25"/>
      <c r="X64" s="25"/>
      <c r="Y64" s="37"/>
      <c r="Z64" s="50">
        <v>118185</v>
      </c>
      <c r="AA64" s="25">
        <v>118185.60000000001</v>
      </c>
      <c r="AB64" s="25">
        <v>147742.39999999999</v>
      </c>
      <c r="AC64" s="37">
        <v>177278.4</v>
      </c>
      <c r="AD64" s="55">
        <v>143508</v>
      </c>
      <c r="AE64" s="30">
        <v>114154</v>
      </c>
      <c r="AF64" s="30">
        <v>140246</v>
      </c>
      <c r="AG64" s="47">
        <v>163077</v>
      </c>
      <c r="AH64" s="50">
        <v>177091.20000000001</v>
      </c>
      <c r="AI64" s="25">
        <v>141710.39999999999</v>
      </c>
      <c r="AJ64" s="25">
        <v>177091.20000000001</v>
      </c>
      <c r="AK64" s="37">
        <v>212513.6</v>
      </c>
      <c r="AL64" s="55">
        <v>194196</v>
      </c>
      <c r="AM64" s="30">
        <v>166712</v>
      </c>
      <c r="AN64" s="30">
        <v>196131</v>
      </c>
      <c r="AO64" s="47">
        <v>225551</v>
      </c>
      <c r="AP64" s="50">
        <v>137145</v>
      </c>
      <c r="AQ64" s="25">
        <v>113092</v>
      </c>
      <c r="AR64" s="25">
        <v>134958</v>
      </c>
      <c r="AS64" s="37">
        <v>166314</v>
      </c>
      <c r="AT64" s="50">
        <v>242483</v>
      </c>
      <c r="AU64" s="25">
        <v>183670.40000000002</v>
      </c>
      <c r="AV64" s="25">
        <v>229588</v>
      </c>
      <c r="AW64" s="37">
        <v>275505.59999999998</v>
      </c>
      <c r="AX64" s="50">
        <v>204321</v>
      </c>
      <c r="AY64" s="25">
        <v>137399.20000000001</v>
      </c>
      <c r="AZ64" s="25">
        <v>171749</v>
      </c>
      <c r="BA64" s="37">
        <v>206098.8</v>
      </c>
      <c r="BB64" s="50">
        <v>264700</v>
      </c>
      <c r="BC64" s="25">
        <v>205600</v>
      </c>
      <c r="BD64" s="25">
        <v>257000</v>
      </c>
      <c r="BE64" s="37">
        <v>308400</v>
      </c>
      <c r="BF64" s="50">
        <v>228684</v>
      </c>
      <c r="BG64" s="25">
        <v>167174</v>
      </c>
      <c r="BH64" s="25">
        <v>210217</v>
      </c>
      <c r="BI64" s="176">
        <v>252260</v>
      </c>
      <c r="BJ64" s="50">
        <v>313920</v>
      </c>
      <c r="BK64" s="25">
        <v>260000</v>
      </c>
      <c r="BL64" s="25">
        <v>325000</v>
      </c>
      <c r="BM64" s="37">
        <v>390000</v>
      </c>
    </row>
    <row r="65" spans="1:65" ht="18" customHeight="1" x14ac:dyDescent="0.2">
      <c r="A65" s="207"/>
      <c r="B65" s="50">
        <v>66970</v>
      </c>
      <c r="C65" s="25">
        <v>51274</v>
      </c>
      <c r="D65" s="25">
        <v>62614</v>
      </c>
      <c r="E65" s="37">
        <v>73953</v>
      </c>
      <c r="F65" s="155">
        <f t="shared" si="2"/>
        <v>60441.512000000002</v>
      </c>
      <c r="G65" s="156">
        <f t="shared" si="3"/>
        <v>47750.44</v>
      </c>
      <c r="H65" s="156">
        <f t="shared" si="4"/>
        <v>58181.240000000005</v>
      </c>
      <c r="I65" s="47">
        <f t="shared" si="5"/>
        <v>69394.86</v>
      </c>
      <c r="J65" s="62">
        <f t="shared" si="15"/>
        <v>9.748376885172462E-2</v>
      </c>
      <c r="K65" s="33">
        <f t="shared" si="16"/>
        <v>6.872020907282439E-2</v>
      </c>
      <c r="L65" s="157">
        <f t="shared" si="17"/>
        <v>7.0795029865525202E-2</v>
      </c>
      <c r="M65" s="46">
        <f t="shared" si="18"/>
        <v>6.1635633442862353E-2</v>
      </c>
      <c r="N65" s="49"/>
      <c r="O65" s="24"/>
      <c r="P65" s="24"/>
      <c r="Q65" s="36"/>
      <c r="R65" s="50"/>
      <c r="S65" s="25"/>
      <c r="T65" s="25"/>
      <c r="U65" s="37"/>
      <c r="V65" s="50"/>
      <c r="W65" s="25"/>
      <c r="X65" s="25"/>
      <c r="Y65" s="37"/>
      <c r="Z65" s="54">
        <v>33618.519999999997</v>
      </c>
      <c r="AA65" s="31">
        <v>33612.800000000003</v>
      </c>
      <c r="AB65" s="31">
        <v>39561.599999999999</v>
      </c>
      <c r="AC65" s="38">
        <v>47465.599999999999</v>
      </c>
      <c r="AD65" s="58">
        <v>57527</v>
      </c>
      <c r="AE65" s="32">
        <v>45760</v>
      </c>
      <c r="AF65" s="32">
        <v>55566</v>
      </c>
      <c r="AG65" s="59">
        <v>65372</v>
      </c>
      <c r="AH65" s="50">
        <v>61131.200000000004</v>
      </c>
      <c r="AI65" s="31">
        <v>48900.800000000003</v>
      </c>
      <c r="AJ65" s="31">
        <v>61131.200000000004</v>
      </c>
      <c r="AK65" s="38">
        <v>73361.600000000006</v>
      </c>
      <c r="AL65" s="58">
        <v>62104</v>
      </c>
      <c r="AM65" s="32">
        <v>57340</v>
      </c>
      <c r="AN65" s="32">
        <v>67458</v>
      </c>
      <c r="AO65" s="59">
        <v>77577</v>
      </c>
      <c r="AP65" s="54">
        <v>61838.400000000001</v>
      </c>
      <c r="AQ65" s="31">
        <v>42036.800000000003</v>
      </c>
      <c r="AR65" s="31">
        <v>50169.599999999999</v>
      </c>
      <c r="AS65" s="38">
        <v>61838.400000000001</v>
      </c>
      <c r="AT65" s="54">
        <v>65062</v>
      </c>
      <c r="AU65" s="31">
        <v>52422.400000000001</v>
      </c>
      <c r="AV65" s="31">
        <v>65528</v>
      </c>
      <c r="AW65" s="38">
        <v>78633.599999999991</v>
      </c>
      <c r="AX65" s="50">
        <v>62776</v>
      </c>
      <c r="AY65" s="31">
        <v>47829.600000000006</v>
      </c>
      <c r="AZ65" s="31">
        <v>59787</v>
      </c>
      <c r="BA65" s="38">
        <v>71744.399999999994</v>
      </c>
      <c r="BB65" s="54">
        <v>62300</v>
      </c>
      <c r="BC65" s="31">
        <v>49600</v>
      </c>
      <c r="BD65" s="31">
        <v>62000</v>
      </c>
      <c r="BE65" s="38">
        <v>74400</v>
      </c>
      <c r="BF65" s="54">
        <v>63386</v>
      </c>
      <c r="BG65" s="31">
        <v>50220</v>
      </c>
      <c r="BH65" s="31">
        <v>58384</v>
      </c>
      <c r="BI65" s="177">
        <v>68884</v>
      </c>
      <c r="BJ65" s="54">
        <v>74672</v>
      </c>
      <c r="BK65" s="31">
        <v>49782</v>
      </c>
      <c r="BL65" s="31">
        <v>62227</v>
      </c>
      <c r="BM65" s="38">
        <v>74672</v>
      </c>
    </row>
    <row r="66" spans="1:65" ht="18" customHeight="1" thickBot="1" x14ac:dyDescent="0.25">
      <c r="A66" s="207"/>
      <c r="B66" s="53">
        <v>275000</v>
      </c>
      <c r="C66" s="39"/>
      <c r="D66" s="39"/>
      <c r="E66" s="43"/>
      <c r="F66" s="179">
        <f t="shared" si="2"/>
        <v>390018.77777777775</v>
      </c>
      <c r="G66" s="180">
        <f t="shared" si="3"/>
        <v>277884.68888888892</v>
      </c>
      <c r="H66" s="180">
        <f t="shared" si="4"/>
        <v>342411.44444444444</v>
      </c>
      <c r="I66" s="181">
        <f t="shared" si="5"/>
        <v>431604.86666666664</v>
      </c>
      <c r="J66" s="64">
        <f t="shared" si="15"/>
        <v>-0.41825010101010091</v>
      </c>
      <c r="K66" s="40"/>
      <c r="L66" s="40"/>
      <c r="M66" s="48"/>
      <c r="N66" s="51"/>
      <c r="O66" s="41"/>
      <c r="P66" s="41"/>
      <c r="Q66" s="52"/>
      <c r="R66" s="53">
        <v>248519</v>
      </c>
      <c r="S66" s="39">
        <v>190362</v>
      </c>
      <c r="T66" s="39">
        <v>237953</v>
      </c>
      <c r="U66" s="43">
        <v>285544</v>
      </c>
      <c r="V66" s="53"/>
      <c r="W66" s="39"/>
      <c r="X66" s="39"/>
      <c r="Y66" s="43"/>
      <c r="Z66" s="53">
        <v>285524</v>
      </c>
      <c r="AA66" s="39">
        <v>228419</v>
      </c>
      <c r="AB66" s="39">
        <v>285524</v>
      </c>
      <c r="AC66" s="43">
        <v>342629</v>
      </c>
      <c r="AD66" s="53"/>
      <c r="AE66" s="39"/>
      <c r="AF66" s="39"/>
      <c r="AG66" s="43"/>
      <c r="AH66" s="53">
        <v>277995</v>
      </c>
      <c r="AI66" s="39">
        <v>230560</v>
      </c>
      <c r="AJ66" s="39">
        <v>288200</v>
      </c>
      <c r="AK66" s="43">
        <v>342840</v>
      </c>
      <c r="AL66" s="53">
        <v>275625</v>
      </c>
      <c r="AM66" s="39">
        <v>250000</v>
      </c>
      <c r="AN66" s="39">
        <v>268000</v>
      </c>
      <c r="AO66" s="43">
        <v>286000</v>
      </c>
      <c r="AP66" s="60"/>
      <c r="AQ66" s="42"/>
      <c r="AR66" s="42"/>
      <c r="AS66" s="61"/>
      <c r="AT66" s="53">
        <v>351992</v>
      </c>
      <c r="AU66" s="39">
        <v>240454.40000000002</v>
      </c>
      <c r="AV66" s="39">
        <v>300568</v>
      </c>
      <c r="AW66" s="43">
        <v>360681.6</v>
      </c>
      <c r="AX66" s="53">
        <v>282968</v>
      </c>
      <c r="AY66" s="39">
        <v>200356.80000000002</v>
      </c>
      <c r="AZ66" s="39">
        <v>250446</v>
      </c>
      <c r="BA66" s="43">
        <v>300535.2</v>
      </c>
      <c r="BB66" s="53">
        <v>397400</v>
      </c>
      <c r="BC66" s="39">
        <v>318640</v>
      </c>
      <c r="BD66" s="39">
        <v>398300</v>
      </c>
      <c r="BE66" s="43">
        <v>477960</v>
      </c>
      <c r="BF66" s="53">
        <v>329305</v>
      </c>
      <c r="BG66" s="39">
        <v>242170</v>
      </c>
      <c r="BH66" s="39">
        <v>302712</v>
      </c>
      <c r="BI66" s="178">
        <v>363254</v>
      </c>
      <c r="BJ66" s="53">
        <v>1060841</v>
      </c>
      <c r="BK66" s="39">
        <v>600000</v>
      </c>
      <c r="BL66" s="39">
        <v>750000</v>
      </c>
      <c r="BM66" s="43">
        <v>1125000</v>
      </c>
    </row>
    <row r="67" spans="1:65" ht="14.25" x14ac:dyDescent="0.2">
      <c r="J67" s="34">
        <f>AVERAGE(J9:J66)</f>
        <v>-1.9536576178269566E-2</v>
      </c>
      <c r="K67" s="34">
        <f t="shared" ref="K67:M67" si="19">AVERAGE(K9:K66)</f>
        <v>-1.3488360828304138E-2</v>
      </c>
      <c r="L67" s="34">
        <f t="shared" si="19"/>
        <v>-2.1649991909142349E-2</v>
      </c>
      <c r="M67" s="34">
        <f t="shared" si="19"/>
        <v>-3.0498115141462463E-2</v>
      </c>
      <c r="AT67" s="27"/>
      <c r="AU67" s="27"/>
      <c r="AV67" s="27"/>
      <c r="AW67" s="27"/>
    </row>
  </sheetData>
  <mergeCells count="31">
    <mergeCell ref="V7:Y7"/>
    <mergeCell ref="BF6:BI6"/>
    <mergeCell ref="BF7:BI7"/>
    <mergeCell ref="AT6:AW6"/>
    <mergeCell ref="AT7:AW7"/>
    <mergeCell ref="AX6:BA6"/>
    <mergeCell ref="AX7:BA7"/>
    <mergeCell ref="BB6:BE6"/>
    <mergeCell ref="BB7:BE7"/>
    <mergeCell ref="AH6:AK6"/>
    <mergeCell ref="AH7:AK7"/>
    <mergeCell ref="Z6:AC6"/>
    <mergeCell ref="Z7:AC7"/>
    <mergeCell ref="AD6:AG6"/>
    <mergeCell ref="AD7:AG7"/>
    <mergeCell ref="V6:Y6"/>
    <mergeCell ref="R6:U6"/>
    <mergeCell ref="R7:U7"/>
    <mergeCell ref="B6:E6"/>
    <mergeCell ref="N6:Q6"/>
    <mergeCell ref="N7:Q7"/>
    <mergeCell ref="B7:E7"/>
    <mergeCell ref="F6:I6"/>
    <mergeCell ref="J6:M6"/>
    <mergeCell ref="J7:M7"/>
    <mergeCell ref="BJ6:BM6"/>
    <mergeCell ref="BJ7:BM7"/>
    <mergeCell ref="AL6:AO6"/>
    <mergeCell ref="AL7:AO7"/>
    <mergeCell ref="AP6:AS6"/>
    <mergeCell ref="AP7:AS7"/>
  </mergeCells>
  <phoneticPr fontId="21" type="noConversion"/>
  <pageMargins left="0.45" right="0" top="0.25" bottom="0" header="0.3" footer="0.3"/>
  <pageSetup paperSize="3" scale="66"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7B1C9"/>
    <pageSetUpPr fitToPage="1"/>
  </sheetPr>
  <dimension ref="A1:S64"/>
  <sheetViews>
    <sheetView zoomScale="115" zoomScaleNormal="115" workbookViewId="0">
      <selection activeCell="B3" sqref="B3"/>
    </sheetView>
  </sheetViews>
  <sheetFormatPr defaultColWidth="9.140625" defaultRowHeight="15" x14ac:dyDescent="0.25"/>
  <cols>
    <col min="1" max="1" width="17.7109375" style="4" customWidth="1"/>
    <col min="2" max="2" width="43.5703125" style="4" customWidth="1"/>
    <col min="3" max="3" width="25.28515625" style="4" customWidth="1"/>
    <col min="4" max="4" width="27.140625" style="4" customWidth="1"/>
    <col min="5" max="5" width="29.28515625" style="4" customWidth="1"/>
    <col min="6" max="6" width="36.7109375" style="4" customWidth="1"/>
    <col min="7" max="7" width="23.5703125" style="4" customWidth="1"/>
    <col min="8" max="8" width="22.5703125" style="4" customWidth="1"/>
    <col min="9" max="9" width="22.28515625" style="4" customWidth="1"/>
    <col min="10" max="10" width="19.5703125" style="4" customWidth="1"/>
    <col min="11" max="11" width="36" style="4" customWidth="1"/>
    <col min="12" max="12" width="34.5703125" style="4" customWidth="1"/>
    <col min="13" max="13" width="18.85546875" style="4" customWidth="1"/>
    <col min="14" max="14" width="30.28515625" style="4" customWidth="1"/>
    <col min="15" max="15" width="24.42578125" style="4" customWidth="1"/>
    <col min="16" max="16" width="26.140625" style="4" customWidth="1"/>
    <col min="17" max="17" width="45.140625" style="4" customWidth="1"/>
    <col min="18" max="18" width="29.7109375" style="4" customWidth="1"/>
    <col min="19" max="19" width="38.5703125" style="4" customWidth="1"/>
    <col min="20" max="16384" width="9.140625" style="4"/>
  </cols>
  <sheetData>
    <row r="1" spans="1:19" x14ac:dyDescent="0.25">
      <c r="A1" t="s">
        <v>573</v>
      </c>
      <c r="B1"/>
    </row>
    <row r="2" spans="1:19" ht="15.75" x14ac:dyDescent="0.25">
      <c r="A2" t="s">
        <v>574</v>
      </c>
      <c r="B2"/>
      <c r="D2" s="18"/>
      <c r="E2" s="18"/>
      <c r="H2" s="18"/>
      <c r="I2" s="18"/>
      <c r="K2" s="18"/>
      <c r="N2" s="18"/>
      <c r="P2" s="18"/>
      <c r="Q2" s="18"/>
      <c r="S2" s="18"/>
    </row>
    <row r="3" spans="1:19" ht="15.75" x14ac:dyDescent="0.25">
      <c r="A3" t="s">
        <v>576</v>
      </c>
      <c r="D3" s="18"/>
      <c r="E3" s="18"/>
      <c r="H3" s="18"/>
      <c r="I3" s="18"/>
      <c r="K3" s="18"/>
      <c r="N3" s="18"/>
      <c r="P3" s="18"/>
      <c r="Q3" s="18"/>
      <c r="S3" s="18"/>
    </row>
    <row r="4" spans="1:19" ht="15.75" x14ac:dyDescent="0.25">
      <c r="A4" t="s">
        <v>575</v>
      </c>
      <c r="D4" s="18"/>
      <c r="E4" s="18"/>
      <c r="H4" s="18"/>
      <c r="I4" s="18"/>
      <c r="K4" s="18"/>
      <c r="N4" s="18"/>
      <c r="P4" s="18"/>
      <c r="Q4" s="18"/>
      <c r="S4" s="18"/>
    </row>
    <row r="5" spans="1:19" ht="15.75" x14ac:dyDescent="0.25">
      <c r="B5" s="3"/>
      <c r="C5" s="154">
        <v>45047</v>
      </c>
      <c r="D5" s="5"/>
      <c r="E5" s="5"/>
      <c r="H5" s="5"/>
      <c r="I5" s="5"/>
      <c r="K5" s="5"/>
      <c r="L5" s="18"/>
      <c r="N5" s="5"/>
      <c r="P5" s="5"/>
      <c r="Q5" s="5"/>
      <c r="S5" s="5"/>
    </row>
    <row r="6" spans="1:19" ht="31.5" customHeight="1" x14ac:dyDescent="0.25">
      <c r="A6" s="94"/>
      <c r="B6" s="6"/>
      <c r="C6" s="5" t="s">
        <v>19</v>
      </c>
      <c r="D6" s="145" t="s">
        <v>501</v>
      </c>
      <c r="E6" s="71" t="s">
        <v>506</v>
      </c>
      <c r="F6" s="141" t="s">
        <v>507</v>
      </c>
      <c r="G6" s="141" t="s">
        <v>507</v>
      </c>
      <c r="H6" s="71" t="s">
        <v>508</v>
      </c>
      <c r="I6" s="74" t="s">
        <v>509</v>
      </c>
      <c r="J6" s="74" t="s">
        <v>509</v>
      </c>
      <c r="K6" s="77" t="s">
        <v>510</v>
      </c>
      <c r="L6" s="74" t="s">
        <v>511</v>
      </c>
      <c r="M6" s="74" t="s">
        <v>511</v>
      </c>
      <c r="N6" s="71" t="s">
        <v>512</v>
      </c>
      <c r="O6" s="74" t="s">
        <v>513</v>
      </c>
      <c r="P6" s="71" t="s">
        <v>514</v>
      </c>
      <c r="Q6" s="74" t="s">
        <v>515</v>
      </c>
      <c r="R6" s="74" t="s">
        <v>515</v>
      </c>
      <c r="S6" s="71" t="s">
        <v>549</v>
      </c>
    </row>
    <row r="7" spans="1:19" ht="45" x14ac:dyDescent="0.25">
      <c r="A7" s="94"/>
      <c r="B7" s="7" t="s">
        <v>20</v>
      </c>
      <c r="C7" s="69">
        <v>0.47</v>
      </c>
      <c r="D7" s="146">
        <v>0.40600000000000003</v>
      </c>
      <c r="E7" s="72" t="s">
        <v>273</v>
      </c>
      <c r="F7" s="143" t="s">
        <v>273</v>
      </c>
      <c r="G7" s="95"/>
      <c r="H7" s="72" t="s">
        <v>273</v>
      </c>
      <c r="I7" s="75" t="s">
        <v>273</v>
      </c>
      <c r="J7" s="86"/>
      <c r="K7" s="96">
        <v>0.46200000000000002</v>
      </c>
      <c r="L7" s="75" t="s">
        <v>273</v>
      </c>
      <c r="M7" s="86"/>
      <c r="N7" s="96">
        <v>0.435</v>
      </c>
      <c r="O7" s="75" t="s">
        <v>273</v>
      </c>
      <c r="P7" s="72" t="s">
        <v>273</v>
      </c>
      <c r="Q7" s="79" t="s">
        <v>273</v>
      </c>
      <c r="R7" s="86"/>
      <c r="S7" s="158">
        <v>0.32</v>
      </c>
    </row>
    <row r="8" spans="1:19" x14ac:dyDescent="0.25">
      <c r="A8" s="94"/>
      <c r="B8" s="6" t="s">
        <v>21</v>
      </c>
      <c r="C8" s="6"/>
      <c r="D8" s="145"/>
      <c r="E8" s="71"/>
      <c r="F8" s="97"/>
      <c r="G8" s="97"/>
      <c r="H8" s="71"/>
      <c r="I8" s="74"/>
      <c r="J8" s="86"/>
      <c r="K8" s="71"/>
      <c r="L8" s="86"/>
      <c r="M8" s="86"/>
      <c r="N8" s="71"/>
      <c r="O8" s="74"/>
      <c r="P8" s="71"/>
      <c r="Q8" s="74"/>
      <c r="R8" s="86"/>
      <c r="S8" s="159"/>
    </row>
    <row r="9" spans="1:19" x14ac:dyDescent="0.25">
      <c r="A9" s="94"/>
      <c r="B9" s="68" t="s">
        <v>22</v>
      </c>
      <c r="C9" s="89" t="s">
        <v>107</v>
      </c>
      <c r="D9" s="147" t="s">
        <v>499</v>
      </c>
      <c r="E9" s="82" t="s">
        <v>274</v>
      </c>
      <c r="F9" s="95" t="s">
        <v>243</v>
      </c>
      <c r="G9" s="95" t="s">
        <v>281</v>
      </c>
      <c r="H9" s="82"/>
      <c r="I9" s="83"/>
      <c r="J9" s="86"/>
      <c r="K9" s="82" t="s">
        <v>107</v>
      </c>
      <c r="L9" s="98" t="s">
        <v>364</v>
      </c>
      <c r="M9" s="98" t="s">
        <v>480</v>
      </c>
      <c r="N9" s="82" t="s">
        <v>383</v>
      </c>
      <c r="O9" s="83" t="s">
        <v>242</v>
      </c>
      <c r="P9" s="82" t="s">
        <v>459</v>
      </c>
      <c r="Q9" s="83" t="s">
        <v>423</v>
      </c>
      <c r="R9" s="86"/>
      <c r="S9" s="161" t="s">
        <v>243</v>
      </c>
    </row>
    <row r="10" spans="1:19" x14ac:dyDescent="0.25">
      <c r="A10" s="94"/>
      <c r="B10" s="68" t="s">
        <v>23</v>
      </c>
      <c r="C10" s="89" t="s">
        <v>243</v>
      </c>
      <c r="D10" s="145" t="s">
        <v>500</v>
      </c>
      <c r="E10" s="82" t="s">
        <v>491</v>
      </c>
      <c r="F10" s="97" t="s">
        <v>282</v>
      </c>
      <c r="G10" s="97" t="s">
        <v>476</v>
      </c>
      <c r="H10" s="82"/>
      <c r="I10" s="74" t="s">
        <v>319</v>
      </c>
      <c r="J10" s="74" t="s">
        <v>478</v>
      </c>
      <c r="K10" s="82" t="s">
        <v>346</v>
      </c>
      <c r="L10" s="99" t="s">
        <v>365</v>
      </c>
      <c r="M10" s="119" t="s">
        <v>366</v>
      </c>
      <c r="N10" s="100">
        <v>1500</v>
      </c>
      <c r="O10" s="83" t="s">
        <v>401</v>
      </c>
      <c r="P10" s="82" t="s">
        <v>243</v>
      </c>
      <c r="Q10" s="83" t="s">
        <v>424</v>
      </c>
      <c r="R10" s="86"/>
      <c r="S10" s="183"/>
    </row>
    <row r="11" spans="1:19" ht="17.25" customHeight="1" x14ac:dyDescent="0.25">
      <c r="A11" s="94"/>
      <c r="B11" s="70" t="s">
        <v>24</v>
      </c>
      <c r="C11" s="89"/>
      <c r="D11" s="147"/>
      <c r="E11" s="82"/>
      <c r="F11" s="101" t="s">
        <v>475</v>
      </c>
      <c r="G11" s="101" t="s">
        <v>473</v>
      </c>
      <c r="H11" s="82"/>
      <c r="I11" s="102"/>
      <c r="J11" s="86"/>
      <c r="K11" s="82"/>
      <c r="L11" s="99" t="s">
        <v>367</v>
      </c>
      <c r="M11" s="119" t="s">
        <v>368</v>
      </c>
      <c r="N11" s="100">
        <v>2750</v>
      </c>
      <c r="O11" s="83"/>
      <c r="P11" s="82"/>
      <c r="Q11" s="103" t="s">
        <v>243</v>
      </c>
      <c r="R11" s="103" t="s">
        <v>425</v>
      </c>
      <c r="S11" s="162"/>
    </row>
    <row r="12" spans="1:19" x14ac:dyDescent="0.25">
      <c r="A12" s="94"/>
      <c r="B12" s="94" t="s">
        <v>25</v>
      </c>
      <c r="C12" s="92">
        <v>600</v>
      </c>
      <c r="D12" s="148">
        <v>922</v>
      </c>
      <c r="E12" s="100" t="s">
        <v>492</v>
      </c>
      <c r="F12" s="101" t="s">
        <v>473</v>
      </c>
      <c r="G12" s="101" t="s">
        <v>474</v>
      </c>
      <c r="H12" s="100"/>
      <c r="I12" s="102">
        <v>400</v>
      </c>
      <c r="J12" s="102">
        <v>1000</v>
      </c>
      <c r="K12" s="100"/>
      <c r="L12" s="99" t="s">
        <v>369</v>
      </c>
      <c r="M12" s="119" t="s">
        <v>368</v>
      </c>
      <c r="N12" s="104"/>
      <c r="O12" s="102">
        <v>2500</v>
      </c>
      <c r="P12" s="100">
        <v>1000</v>
      </c>
      <c r="Q12" s="99" t="s">
        <v>455</v>
      </c>
      <c r="R12" s="99" t="s">
        <v>457</v>
      </c>
      <c r="S12" s="163">
        <v>400</v>
      </c>
    </row>
    <row r="13" spans="1:19" x14ac:dyDescent="0.25">
      <c r="A13" s="94"/>
      <c r="B13" s="94" t="s">
        <v>26</v>
      </c>
      <c r="C13" s="92">
        <v>1800</v>
      </c>
      <c r="D13" s="148">
        <v>2389</v>
      </c>
      <c r="E13" s="100" t="s">
        <v>493</v>
      </c>
      <c r="F13" s="101" t="s">
        <v>473</v>
      </c>
      <c r="G13" s="101" t="s">
        <v>474</v>
      </c>
      <c r="H13" s="100"/>
      <c r="I13" s="102">
        <v>1200</v>
      </c>
      <c r="J13" s="102">
        <v>2400</v>
      </c>
      <c r="K13" s="100"/>
      <c r="L13" s="99" t="s">
        <v>81</v>
      </c>
      <c r="M13" s="119" t="s">
        <v>81</v>
      </c>
      <c r="N13" s="104"/>
      <c r="O13" s="102">
        <v>5000</v>
      </c>
      <c r="P13" s="100">
        <v>1750</v>
      </c>
      <c r="Q13" s="99" t="s">
        <v>456</v>
      </c>
      <c r="R13" s="99" t="s">
        <v>458</v>
      </c>
      <c r="S13" s="163">
        <v>800</v>
      </c>
    </row>
    <row r="14" spans="1:19" ht="19.5" customHeight="1" x14ac:dyDescent="0.25">
      <c r="A14" s="68" t="s">
        <v>27</v>
      </c>
      <c r="B14" s="70" t="s">
        <v>28</v>
      </c>
      <c r="C14" s="6" t="s">
        <v>29</v>
      </c>
      <c r="D14" s="145" t="s">
        <v>29</v>
      </c>
      <c r="E14" s="71" t="s">
        <v>29</v>
      </c>
      <c r="F14" s="95" t="s">
        <v>29</v>
      </c>
      <c r="G14" s="95" t="s">
        <v>29</v>
      </c>
      <c r="H14" s="71" t="s">
        <v>29</v>
      </c>
      <c r="I14" s="74" t="s">
        <v>29</v>
      </c>
      <c r="J14" s="86"/>
      <c r="K14" s="71" t="s">
        <v>29</v>
      </c>
      <c r="L14" s="98" t="s">
        <v>29</v>
      </c>
      <c r="M14" s="119"/>
      <c r="N14" s="71" t="s">
        <v>29</v>
      </c>
      <c r="O14" s="74" t="s">
        <v>29</v>
      </c>
      <c r="P14" s="71" t="s">
        <v>29</v>
      </c>
      <c r="Q14" s="74" t="s">
        <v>29</v>
      </c>
      <c r="R14" s="74" t="s">
        <v>29</v>
      </c>
      <c r="S14" s="164" t="s">
        <v>29</v>
      </c>
    </row>
    <row r="15" spans="1:19" x14ac:dyDescent="0.25">
      <c r="A15" s="94" t="s">
        <v>30</v>
      </c>
      <c r="B15" s="94" t="s">
        <v>31</v>
      </c>
      <c r="C15" s="80" t="s">
        <v>245</v>
      </c>
      <c r="D15" s="184" t="s">
        <v>552</v>
      </c>
      <c r="E15" s="91" t="s">
        <v>483</v>
      </c>
      <c r="F15" s="105" t="s">
        <v>283</v>
      </c>
      <c r="G15" s="105" t="s">
        <v>284</v>
      </c>
      <c r="H15" s="106">
        <v>0</v>
      </c>
      <c r="I15" s="107" t="s">
        <v>320</v>
      </c>
      <c r="J15" s="142" t="s">
        <v>321</v>
      </c>
      <c r="K15" s="91" t="s">
        <v>347</v>
      </c>
      <c r="L15" s="108">
        <v>0</v>
      </c>
      <c r="M15" s="123">
        <v>41.78</v>
      </c>
      <c r="N15" s="91" t="s">
        <v>384</v>
      </c>
      <c r="O15" s="90">
        <v>0.2</v>
      </c>
      <c r="P15" s="91">
        <v>0</v>
      </c>
      <c r="Q15" s="109" t="s">
        <v>426</v>
      </c>
      <c r="R15" s="109" t="s">
        <v>427</v>
      </c>
      <c r="S15" s="165" t="s">
        <v>528</v>
      </c>
    </row>
    <row r="16" spans="1:19" x14ac:dyDescent="0.25">
      <c r="A16" s="94" t="s">
        <v>30</v>
      </c>
      <c r="B16" s="94" t="s">
        <v>32</v>
      </c>
      <c r="C16" s="80" t="s">
        <v>246</v>
      </c>
      <c r="D16" s="184" t="s">
        <v>553</v>
      </c>
      <c r="E16" s="91" t="s">
        <v>484</v>
      </c>
      <c r="F16" s="105" t="s">
        <v>285</v>
      </c>
      <c r="G16" s="105" t="s">
        <v>286</v>
      </c>
      <c r="H16" s="110">
        <v>759.56</v>
      </c>
      <c r="I16" s="107" t="s">
        <v>322</v>
      </c>
      <c r="J16" s="142" t="s">
        <v>323</v>
      </c>
      <c r="K16" s="91" t="s">
        <v>348</v>
      </c>
      <c r="L16" s="108" t="s">
        <v>370</v>
      </c>
      <c r="M16" s="123">
        <v>818.98</v>
      </c>
      <c r="N16" s="91" t="s">
        <v>385</v>
      </c>
      <c r="O16" s="90">
        <v>0.8</v>
      </c>
      <c r="P16" s="91" t="s">
        <v>407</v>
      </c>
      <c r="Q16" s="109" t="s">
        <v>428</v>
      </c>
      <c r="R16" s="109" t="s">
        <v>429</v>
      </c>
      <c r="S16" s="165" t="s">
        <v>529</v>
      </c>
    </row>
    <row r="17" spans="1:19" x14ac:dyDescent="0.25">
      <c r="A17" s="94"/>
      <c r="B17" s="68" t="s">
        <v>33</v>
      </c>
      <c r="C17" s="111">
        <v>613.74</v>
      </c>
      <c r="D17" s="150">
        <v>868.31</v>
      </c>
      <c r="E17" s="91" t="s">
        <v>494</v>
      </c>
      <c r="F17" s="87">
        <v>714</v>
      </c>
      <c r="G17" s="87">
        <v>578</v>
      </c>
      <c r="H17" s="110">
        <v>759.56</v>
      </c>
      <c r="I17" s="112">
        <v>724.8</v>
      </c>
      <c r="J17" s="112">
        <v>724.8</v>
      </c>
      <c r="K17" s="113">
        <v>1660.64</v>
      </c>
      <c r="L17" s="112">
        <v>899.8</v>
      </c>
      <c r="M17" s="112">
        <f>SUM(M15:M16)</f>
        <v>860.76</v>
      </c>
      <c r="N17" s="113">
        <v>813.02</v>
      </c>
      <c r="O17" s="90"/>
      <c r="P17" s="113">
        <v>833.64</v>
      </c>
      <c r="Q17" s="78">
        <v>697</v>
      </c>
      <c r="R17" s="78">
        <v>348.5</v>
      </c>
      <c r="S17" s="166">
        <v>862.27</v>
      </c>
    </row>
    <row r="18" spans="1:19" x14ac:dyDescent="0.25">
      <c r="A18" s="94" t="s">
        <v>34</v>
      </c>
      <c r="B18" s="94" t="s">
        <v>31</v>
      </c>
      <c r="C18" s="80" t="s">
        <v>247</v>
      </c>
      <c r="D18" s="184" t="s">
        <v>554</v>
      </c>
      <c r="E18" s="91" t="s">
        <v>485</v>
      </c>
      <c r="F18" s="105" t="s">
        <v>287</v>
      </c>
      <c r="G18" s="105" t="s">
        <v>288</v>
      </c>
      <c r="H18" s="110">
        <v>0</v>
      </c>
      <c r="I18" s="107" t="s">
        <v>324</v>
      </c>
      <c r="J18" s="142" t="s">
        <v>325</v>
      </c>
      <c r="K18" s="91" t="s">
        <v>349</v>
      </c>
      <c r="L18" s="108">
        <v>0</v>
      </c>
      <c r="M18" s="123">
        <v>83.6</v>
      </c>
      <c r="N18" s="91" t="s">
        <v>386</v>
      </c>
      <c r="O18" s="90">
        <v>0.2</v>
      </c>
      <c r="P18" s="91" t="s">
        <v>408</v>
      </c>
      <c r="Q18" s="109" t="s">
        <v>430</v>
      </c>
      <c r="R18" s="109" t="s">
        <v>431</v>
      </c>
      <c r="S18" s="165" t="s">
        <v>530</v>
      </c>
    </row>
    <row r="19" spans="1:19" x14ac:dyDescent="0.25">
      <c r="A19" s="94" t="s">
        <v>34</v>
      </c>
      <c r="B19" s="94" t="s">
        <v>32</v>
      </c>
      <c r="C19" s="80" t="s">
        <v>248</v>
      </c>
      <c r="D19" s="184" t="s">
        <v>555</v>
      </c>
      <c r="E19" s="91" t="s">
        <v>486</v>
      </c>
      <c r="F19" s="105" t="s">
        <v>289</v>
      </c>
      <c r="G19" s="105" t="s">
        <v>290</v>
      </c>
      <c r="H19" s="110">
        <v>1268.9000000000001</v>
      </c>
      <c r="I19" s="107" t="s">
        <v>326</v>
      </c>
      <c r="J19" s="142" t="s">
        <v>327</v>
      </c>
      <c r="K19" s="91" t="s">
        <v>350</v>
      </c>
      <c r="L19" s="108" t="s">
        <v>371</v>
      </c>
      <c r="M19" s="123">
        <v>1468.27</v>
      </c>
      <c r="N19" s="91" t="s">
        <v>387</v>
      </c>
      <c r="O19" s="90">
        <v>0.8</v>
      </c>
      <c r="P19" s="91" t="s">
        <v>409</v>
      </c>
      <c r="Q19" s="109" t="s">
        <v>432</v>
      </c>
      <c r="R19" s="109" t="s">
        <v>433</v>
      </c>
      <c r="S19" s="165" t="s">
        <v>531</v>
      </c>
    </row>
    <row r="20" spans="1:19" x14ac:dyDescent="0.25">
      <c r="A20" s="94"/>
      <c r="B20" s="68" t="s">
        <v>33</v>
      </c>
      <c r="C20" s="111">
        <v>1451.51</v>
      </c>
      <c r="D20" s="150">
        <v>1608.18</v>
      </c>
      <c r="E20" s="91" t="s">
        <v>495</v>
      </c>
      <c r="F20" s="87">
        <v>1428</v>
      </c>
      <c r="G20" s="87">
        <v>1156</v>
      </c>
      <c r="H20" s="110">
        <f>+H19+H18</f>
        <v>1268.9000000000001</v>
      </c>
      <c r="I20" s="112">
        <v>1508.42</v>
      </c>
      <c r="J20" s="112">
        <v>1508.42</v>
      </c>
      <c r="K20" s="113">
        <v>1681.27</v>
      </c>
      <c r="L20" s="112">
        <v>1624.64</v>
      </c>
      <c r="M20" s="112">
        <f>SUM(M18:M19)</f>
        <v>1551.87</v>
      </c>
      <c r="N20" s="113">
        <v>1608.24</v>
      </c>
      <c r="O20" s="90"/>
      <c r="P20" s="113">
        <v>1792.42</v>
      </c>
      <c r="Q20" s="78">
        <v>1739</v>
      </c>
      <c r="R20" s="78">
        <v>869.5</v>
      </c>
      <c r="S20" s="167">
        <v>1983.23</v>
      </c>
    </row>
    <row r="21" spans="1:19" x14ac:dyDescent="0.25">
      <c r="A21" s="94" t="s">
        <v>35</v>
      </c>
      <c r="B21" s="94" t="s">
        <v>31</v>
      </c>
      <c r="C21" s="80" t="s">
        <v>249</v>
      </c>
      <c r="D21" s="184" t="s">
        <v>556</v>
      </c>
      <c r="E21" s="91" t="s">
        <v>487</v>
      </c>
      <c r="F21" s="105" t="s">
        <v>291</v>
      </c>
      <c r="G21" s="105" t="s">
        <v>292</v>
      </c>
      <c r="H21" s="110">
        <v>0</v>
      </c>
      <c r="I21" s="114" t="s">
        <v>328</v>
      </c>
      <c r="J21" s="142" t="s">
        <v>329</v>
      </c>
      <c r="K21" s="91" t="s">
        <v>351</v>
      </c>
      <c r="L21" s="108">
        <v>0</v>
      </c>
      <c r="M21" s="123">
        <v>83.6</v>
      </c>
      <c r="N21" s="91" t="s">
        <v>388</v>
      </c>
      <c r="O21" s="90">
        <v>0.2</v>
      </c>
      <c r="P21" s="91" t="s">
        <v>410</v>
      </c>
      <c r="Q21" s="109" t="s">
        <v>434</v>
      </c>
      <c r="R21" s="109" t="s">
        <v>435</v>
      </c>
      <c r="S21" s="165" t="s">
        <v>532</v>
      </c>
    </row>
    <row r="22" spans="1:19" x14ac:dyDescent="0.25">
      <c r="A22" s="94" t="s">
        <v>35</v>
      </c>
      <c r="B22" s="94" t="s">
        <v>32</v>
      </c>
      <c r="C22" s="80" t="s">
        <v>250</v>
      </c>
      <c r="D22" s="184" t="s">
        <v>557</v>
      </c>
      <c r="E22" s="91" t="s">
        <v>488</v>
      </c>
      <c r="F22" s="105" t="s">
        <v>293</v>
      </c>
      <c r="G22" s="105" t="s">
        <v>294</v>
      </c>
      <c r="H22" s="110">
        <v>980.26</v>
      </c>
      <c r="I22" s="114" t="s">
        <v>330</v>
      </c>
      <c r="J22" s="142" t="s">
        <v>331</v>
      </c>
      <c r="K22" s="91" t="s">
        <v>352</v>
      </c>
      <c r="L22" s="108" t="s">
        <v>371</v>
      </c>
      <c r="M22" s="123">
        <v>1468.27</v>
      </c>
      <c r="N22" s="91" t="s">
        <v>389</v>
      </c>
      <c r="O22" s="90">
        <v>0.8</v>
      </c>
      <c r="P22" s="91" t="s">
        <v>411</v>
      </c>
      <c r="Q22" s="109" t="s">
        <v>436</v>
      </c>
      <c r="R22" s="109" t="s">
        <v>437</v>
      </c>
      <c r="S22" s="165" t="s">
        <v>533</v>
      </c>
    </row>
    <row r="23" spans="1:19" x14ac:dyDescent="0.25">
      <c r="A23" s="94"/>
      <c r="B23" s="68" t="s">
        <v>33</v>
      </c>
      <c r="C23" s="111">
        <v>1269.8900000000001</v>
      </c>
      <c r="D23" s="150">
        <v>1357.3</v>
      </c>
      <c r="E23" s="91" t="s">
        <v>496</v>
      </c>
      <c r="F23" s="87">
        <v>1356</v>
      </c>
      <c r="G23" s="87">
        <v>1098</v>
      </c>
      <c r="H23" s="110">
        <f>+H21+H22</f>
        <v>980.26</v>
      </c>
      <c r="I23" s="112">
        <v>1348.11</v>
      </c>
      <c r="J23" s="112">
        <v>1348.11</v>
      </c>
      <c r="K23" s="113">
        <v>1701.91</v>
      </c>
      <c r="L23" s="112">
        <v>1624.64</v>
      </c>
      <c r="M23" s="112">
        <f>SUM(M21:M22)</f>
        <v>1551.87</v>
      </c>
      <c r="N23" s="113">
        <v>1117.3399999999999</v>
      </c>
      <c r="O23" s="90"/>
      <c r="P23" s="113">
        <v>1177.3</v>
      </c>
      <c r="Q23" s="78">
        <v>1327</v>
      </c>
      <c r="R23" s="78">
        <v>663.5</v>
      </c>
      <c r="S23" s="167">
        <v>1595.2</v>
      </c>
    </row>
    <row r="24" spans="1:19" x14ac:dyDescent="0.25">
      <c r="A24" s="94" t="s">
        <v>36</v>
      </c>
      <c r="B24" s="94" t="s">
        <v>31</v>
      </c>
      <c r="C24" s="80" t="s">
        <v>251</v>
      </c>
      <c r="D24" s="184" t="s">
        <v>558</v>
      </c>
      <c r="E24" s="91" t="s">
        <v>489</v>
      </c>
      <c r="F24" s="105" t="s">
        <v>295</v>
      </c>
      <c r="G24" s="105" t="s">
        <v>296</v>
      </c>
      <c r="H24" s="110">
        <v>0</v>
      </c>
      <c r="I24" s="114" t="s">
        <v>332</v>
      </c>
      <c r="J24" s="142" t="s">
        <v>333</v>
      </c>
      <c r="K24" s="91" t="s">
        <v>351</v>
      </c>
      <c r="L24" s="108">
        <v>0</v>
      </c>
      <c r="M24" s="123">
        <v>170.1</v>
      </c>
      <c r="N24" s="91" t="s">
        <v>390</v>
      </c>
      <c r="O24" s="90">
        <v>0.2</v>
      </c>
      <c r="P24" s="91" t="s">
        <v>412</v>
      </c>
      <c r="Q24" s="109" t="s">
        <v>438</v>
      </c>
      <c r="R24" s="109" t="s">
        <v>439</v>
      </c>
      <c r="S24" s="165" t="s">
        <v>534</v>
      </c>
    </row>
    <row r="25" spans="1:19" x14ac:dyDescent="0.25">
      <c r="A25" s="94" t="s">
        <v>36</v>
      </c>
      <c r="B25" s="94" t="s">
        <v>32</v>
      </c>
      <c r="C25" s="93" t="s">
        <v>252</v>
      </c>
      <c r="D25" s="184" t="s">
        <v>559</v>
      </c>
      <c r="E25" s="91" t="s">
        <v>490</v>
      </c>
      <c r="F25" s="105" t="s">
        <v>297</v>
      </c>
      <c r="G25" s="105" t="s">
        <v>298</v>
      </c>
      <c r="H25" s="110">
        <v>1395.42</v>
      </c>
      <c r="I25" s="114" t="s">
        <v>334</v>
      </c>
      <c r="J25" s="142" t="s">
        <v>335</v>
      </c>
      <c r="K25" s="91" t="s">
        <v>352</v>
      </c>
      <c r="L25" s="108" t="s">
        <v>372</v>
      </c>
      <c r="M25" s="123">
        <v>2145.13</v>
      </c>
      <c r="N25" s="91" t="s">
        <v>391</v>
      </c>
      <c r="O25" s="90">
        <v>0.8</v>
      </c>
      <c r="P25" s="91" t="s">
        <v>413</v>
      </c>
      <c r="Q25" s="109" t="s">
        <v>440</v>
      </c>
      <c r="R25" s="109" t="s">
        <v>441</v>
      </c>
      <c r="S25" s="165" t="s">
        <v>535</v>
      </c>
    </row>
    <row r="26" spans="1:19" x14ac:dyDescent="0.25">
      <c r="A26" s="94"/>
      <c r="B26" s="68" t="s">
        <v>33</v>
      </c>
      <c r="C26" s="115">
        <v>1957.06</v>
      </c>
      <c r="D26" s="150">
        <v>2069.85</v>
      </c>
      <c r="E26" s="91" t="s">
        <v>497</v>
      </c>
      <c r="F26" s="87">
        <v>2284</v>
      </c>
      <c r="G26" s="87">
        <v>1849</v>
      </c>
      <c r="H26" s="110">
        <v>1395.42</v>
      </c>
      <c r="I26" s="112">
        <v>2500.8200000000002</v>
      </c>
      <c r="J26" s="112">
        <v>2500.8200000000002</v>
      </c>
      <c r="K26" s="113">
        <v>1701.91</v>
      </c>
      <c r="L26" s="112">
        <v>2425.75</v>
      </c>
      <c r="M26" s="112">
        <f>SUM(M24:M25)</f>
        <v>2315.23</v>
      </c>
      <c r="N26" s="113">
        <v>1794.34</v>
      </c>
      <c r="O26" s="90"/>
      <c r="P26" s="106">
        <v>1988.62</v>
      </c>
      <c r="Q26" s="78">
        <v>2076</v>
      </c>
      <c r="R26" s="78">
        <v>1038</v>
      </c>
      <c r="S26" s="168">
        <v>2759.26</v>
      </c>
    </row>
    <row r="27" spans="1:19" ht="15" customHeight="1" x14ac:dyDescent="0.25">
      <c r="A27" s="116"/>
      <c r="B27" s="7" t="s">
        <v>37</v>
      </c>
      <c r="C27" s="6" t="s">
        <v>38</v>
      </c>
      <c r="D27" s="145" t="s">
        <v>38</v>
      </c>
      <c r="E27" s="71" t="s">
        <v>38</v>
      </c>
      <c r="F27" s="95" t="s">
        <v>38</v>
      </c>
      <c r="G27" s="117"/>
      <c r="H27" s="71" t="s">
        <v>38</v>
      </c>
      <c r="I27" s="74" t="s">
        <v>38</v>
      </c>
      <c r="J27" s="86"/>
      <c r="K27" s="71" t="s">
        <v>38</v>
      </c>
      <c r="L27" s="74" t="s">
        <v>38</v>
      </c>
      <c r="M27" s="86"/>
      <c r="N27" s="71" t="s">
        <v>38</v>
      </c>
      <c r="O27" s="74" t="s">
        <v>38</v>
      </c>
      <c r="P27" s="71" t="s">
        <v>38</v>
      </c>
      <c r="Q27" s="74" t="s">
        <v>38</v>
      </c>
      <c r="R27" s="86"/>
      <c r="S27" s="164" t="s">
        <v>38</v>
      </c>
    </row>
    <row r="28" spans="1:19" x14ac:dyDescent="0.25">
      <c r="A28" s="94"/>
      <c r="B28" s="94" t="s">
        <v>39</v>
      </c>
      <c r="C28" s="80" t="s">
        <v>107</v>
      </c>
      <c r="D28" s="149" t="s">
        <v>499</v>
      </c>
      <c r="E28" s="91" t="s">
        <v>107</v>
      </c>
      <c r="F28" s="118" t="s">
        <v>107</v>
      </c>
      <c r="G28" s="117"/>
      <c r="H28" s="91" t="s">
        <v>107</v>
      </c>
      <c r="I28" s="90" t="s">
        <v>107</v>
      </c>
      <c r="J28" s="86"/>
      <c r="K28" s="91" t="s">
        <v>107</v>
      </c>
      <c r="L28" s="90" t="s">
        <v>107</v>
      </c>
      <c r="M28" s="86"/>
      <c r="N28" s="91" t="s">
        <v>107</v>
      </c>
      <c r="O28" s="90" t="s">
        <v>242</v>
      </c>
      <c r="P28" s="91" t="s">
        <v>414</v>
      </c>
      <c r="Q28" s="90" t="s">
        <v>107</v>
      </c>
      <c r="R28" s="86"/>
      <c r="S28" s="165" t="s">
        <v>107</v>
      </c>
    </row>
    <row r="29" spans="1:19" x14ac:dyDescent="0.25">
      <c r="A29" s="94"/>
      <c r="B29" s="94" t="s">
        <v>40</v>
      </c>
      <c r="C29" s="80" t="s">
        <v>81</v>
      </c>
      <c r="D29" s="184" t="s">
        <v>560</v>
      </c>
      <c r="E29" s="91" t="s">
        <v>107</v>
      </c>
      <c r="F29" s="118" t="s">
        <v>107</v>
      </c>
      <c r="G29" s="117"/>
      <c r="H29" s="91" t="s">
        <v>107</v>
      </c>
      <c r="I29" s="90" t="s">
        <v>336</v>
      </c>
      <c r="J29" s="86"/>
      <c r="K29" s="91" t="s">
        <v>107</v>
      </c>
      <c r="L29" s="90" t="s">
        <v>107</v>
      </c>
      <c r="M29" s="86"/>
      <c r="N29" s="91" t="s">
        <v>107</v>
      </c>
      <c r="O29" s="90" t="s">
        <v>242</v>
      </c>
      <c r="P29" s="91" t="s">
        <v>414</v>
      </c>
      <c r="Q29" s="90" t="s">
        <v>442</v>
      </c>
      <c r="R29" s="86"/>
      <c r="S29" s="169"/>
    </row>
    <row r="30" spans="1:19" x14ac:dyDescent="0.25">
      <c r="A30" s="94"/>
      <c r="B30" s="94" t="s">
        <v>41</v>
      </c>
      <c r="C30" s="80" t="s">
        <v>81</v>
      </c>
      <c r="D30" s="184" t="s">
        <v>561</v>
      </c>
      <c r="E30" s="91" t="s">
        <v>107</v>
      </c>
      <c r="F30" s="118" t="s">
        <v>107</v>
      </c>
      <c r="G30" s="117"/>
      <c r="H30" s="91" t="s">
        <v>107</v>
      </c>
      <c r="I30" s="90" t="s">
        <v>336</v>
      </c>
      <c r="J30" s="86"/>
      <c r="K30" s="91" t="s">
        <v>81</v>
      </c>
      <c r="L30" s="90" t="s">
        <v>107</v>
      </c>
      <c r="M30" s="119"/>
      <c r="N30" s="91" t="s">
        <v>107</v>
      </c>
      <c r="O30" s="90" t="s">
        <v>242</v>
      </c>
      <c r="P30" s="91" t="s">
        <v>414</v>
      </c>
      <c r="Q30" s="90" t="s">
        <v>443</v>
      </c>
      <c r="R30" s="86"/>
      <c r="S30" s="169"/>
    </row>
    <row r="31" spans="1:19" x14ac:dyDescent="0.25">
      <c r="A31" s="94"/>
      <c r="B31" s="94" t="s">
        <v>42</v>
      </c>
      <c r="C31" s="80" t="s">
        <v>107</v>
      </c>
      <c r="D31" s="184" t="s">
        <v>562</v>
      </c>
      <c r="E31" s="91" t="s">
        <v>81</v>
      </c>
      <c r="F31" s="118" t="s">
        <v>107</v>
      </c>
      <c r="G31" s="117"/>
      <c r="H31" s="91" t="s">
        <v>81</v>
      </c>
      <c r="I31" s="90" t="s">
        <v>336</v>
      </c>
      <c r="J31" s="86"/>
      <c r="K31" s="91" t="s">
        <v>81</v>
      </c>
      <c r="L31" s="90" t="s">
        <v>81</v>
      </c>
      <c r="M31" s="120"/>
      <c r="N31" s="91" t="s">
        <v>392</v>
      </c>
      <c r="O31" s="90" t="s">
        <v>244</v>
      </c>
      <c r="P31" s="91" t="s">
        <v>336</v>
      </c>
      <c r="Q31" s="90" t="s">
        <v>107</v>
      </c>
      <c r="R31" s="86"/>
      <c r="S31" s="169" t="s">
        <v>107</v>
      </c>
    </row>
    <row r="32" spans="1:19" x14ac:dyDescent="0.25">
      <c r="A32" s="94"/>
      <c r="B32" s="94" t="s">
        <v>43</v>
      </c>
      <c r="C32" s="80" t="s">
        <v>107</v>
      </c>
      <c r="D32" s="149" t="s">
        <v>499</v>
      </c>
      <c r="E32" s="91" t="s">
        <v>107</v>
      </c>
      <c r="F32" s="118" t="s">
        <v>107</v>
      </c>
      <c r="G32" s="117"/>
      <c r="H32" s="91" t="s">
        <v>314</v>
      </c>
      <c r="I32" s="90" t="s">
        <v>107</v>
      </c>
      <c r="J32" s="86"/>
      <c r="K32" s="91" t="s">
        <v>107</v>
      </c>
      <c r="L32" s="90" t="s">
        <v>107</v>
      </c>
      <c r="M32" s="119"/>
      <c r="N32" s="91" t="s">
        <v>107</v>
      </c>
      <c r="O32" s="90" t="s">
        <v>242</v>
      </c>
      <c r="P32" s="91" t="s">
        <v>414</v>
      </c>
      <c r="Q32" s="90" t="s">
        <v>107</v>
      </c>
      <c r="R32" s="86"/>
      <c r="S32" s="169" t="s">
        <v>107</v>
      </c>
    </row>
    <row r="33" spans="1:19" x14ac:dyDescent="0.25">
      <c r="A33" s="94"/>
      <c r="B33" s="7" t="s">
        <v>44</v>
      </c>
      <c r="C33" s="6" t="s">
        <v>29</v>
      </c>
      <c r="D33" s="145" t="s">
        <v>29</v>
      </c>
      <c r="E33" s="71" t="s">
        <v>29</v>
      </c>
      <c r="F33" s="95" t="s">
        <v>299</v>
      </c>
      <c r="G33" s="95" t="s">
        <v>300</v>
      </c>
      <c r="H33" s="71" t="s">
        <v>29</v>
      </c>
      <c r="I33" s="74" t="s">
        <v>29</v>
      </c>
      <c r="J33" s="86"/>
      <c r="K33" s="71" t="s">
        <v>29</v>
      </c>
      <c r="L33" s="74" t="s">
        <v>29</v>
      </c>
      <c r="M33" s="119"/>
      <c r="N33" s="71" t="s">
        <v>29</v>
      </c>
      <c r="O33" s="74" t="s">
        <v>29</v>
      </c>
      <c r="P33" s="71" t="s">
        <v>29</v>
      </c>
      <c r="Q33" s="74" t="s">
        <v>29</v>
      </c>
      <c r="R33" s="86"/>
      <c r="S33" s="72" t="s">
        <v>29</v>
      </c>
    </row>
    <row r="34" spans="1:19" x14ac:dyDescent="0.25">
      <c r="A34" s="94" t="s">
        <v>30</v>
      </c>
      <c r="B34" s="94" t="s">
        <v>31</v>
      </c>
      <c r="C34" s="80">
        <v>0</v>
      </c>
      <c r="D34" s="184" t="s">
        <v>563</v>
      </c>
      <c r="E34" s="91" t="s">
        <v>275</v>
      </c>
      <c r="F34" s="121" t="s">
        <v>301</v>
      </c>
      <c r="G34" s="122" t="s">
        <v>302</v>
      </c>
      <c r="H34" s="110">
        <v>18.25</v>
      </c>
      <c r="I34" s="114" t="s">
        <v>337</v>
      </c>
      <c r="J34" s="86"/>
      <c r="K34" s="91" t="s">
        <v>353</v>
      </c>
      <c r="L34" s="108">
        <v>0</v>
      </c>
      <c r="M34" s="119"/>
      <c r="N34" s="91" t="s">
        <v>393</v>
      </c>
      <c r="O34" s="90">
        <v>0.2</v>
      </c>
      <c r="P34" s="91"/>
      <c r="Q34" s="108" t="s">
        <v>444</v>
      </c>
      <c r="R34" s="86"/>
      <c r="S34" s="165">
        <v>0</v>
      </c>
    </row>
    <row r="35" spans="1:19" x14ac:dyDescent="0.25">
      <c r="A35" s="94" t="s">
        <v>30</v>
      </c>
      <c r="B35" s="94" t="s">
        <v>32</v>
      </c>
      <c r="C35" s="80" t="s">
        <v>253</v>
      </c>
      <c r="D35" s="184" t="s">
        <v>564</v>
      </c>
      <c r="E35" s="91" t="s">
        <v>276</v>
      </c>
      <c r="F35" s="121" t="s">
        <v>303</v>
      </c>
      <c r="G35" s="122" t="s">
        <v>303</v>
      </c>
      <c r="H35" s="110"/>
      <c r="I35" s="107" t="s">
        <v>338</v>
      </c>
      <c r="J35" s="86"/>
      <c r="K35" s="100">
        <v>0</v>
      </c>
      <c r="L35" s="108" t="s">
        <v>373</v>
      </c>
      <c r="M35" s="119"/>
      <c r="N35" s="91">
        <v>0</v>
      </c>
      <c r="O35" s="90">
        <v>0.8</v>
      </c>
      <c r="P35" s="91" t="s">
        <v>415</v>
      </c>
      <c r="Q35" s="108">
        <v>0</v>
      </c>
      <c r="R35" s="86"/>
      <c r="S35" s="170">
        <v>35.26</v>
      </c>
    </row>
    <row r="36" spans="1:19" x14ac:dyDescent="0.25">
      <c r="A36" s="94" t="s">
        <v>45</v>
      </c>
      <c r="B36" s="94" t="s">
        <v>31</v>
      </c>
      <c r="C36" s="80" t="s">
        <v>254</v>
      </c>
      <c r="D36" s="184" t="s">
        <v>565</v>
      </c>
      <c r="E36" s="91" t="s">
        <v>277</v>
      </c>
      <c r="F36" s="121" t="s">
        <v>304</v>
      </c>
      <c r="G36" s="122" t="s">
        <v>305</v>
      </c>
      <c r="H36" s="110">
        <v>42</v>
      </c>
      <c r="I36" s="107" t="s">
        <v>339</v>
      </c>
      <c r="J36" s="86"/>
      <c r="K36" s="91" t="s">
        <v>354</v>
      </c>
      <c r="L36" s="123">
        <v>78.44</v>
      </c>
      <c r="M36" s="86"/>
      <c r="N36" s="91" t="s">
        <v>394</v>
      </c>
      <c r="O36" s="90">
        <v>0.2</v>
      </c>
      <c r="P36" s="91"/>
      <c r="Q36" s="108" t="s">
        <v>445</v>
      </c>
      <c r="R36" s="86"/>
      <c r="S36" s="170">
        <v>17.5</v>
      </c>
    </row>
    <row r="37" spans="1:19" x14ac:dyDescent="0.25">
      <c r="A37" s="94" t="s">
        <v>45</v>
      </c>
      <c r="B37" s="94" t="s">
        <v>32</v>
      </c>
      <c r="C37" s="80" t="s">
        <v>255</v>
      </c>
      <c r="D37" s="184" t="s">
        <v>566</v>
      </c>
      <c r="E37" s="91" t="s">
        <v>278</v>
      </c>
      <c r="F37" s="121" t="s">
        <v>303</v>
      </c>
      <c r="G37" s="122" t="s">
        <v>303</v>
      </c>
      <c r="H37" s="124"/>
      <c r="I37" s="107" t="s">
        <v>340</v>
      </c>
      <c r="J37" s="86"/>
      <c r="K37" s="100">
        <v>0</v>
      </c>
      <c r="L37" s="123">
        <v>29.59</v>
      </c>
      <c r="M37" s="86"/>
      <c r="N37" s="91">
        <v>0</v>
      </c>
      <c r="O37" s="90">
        <v>0.8</v>
      </c>
      <c r="P37" s="91" t="s">
        <v>416</v>
      </c>
      <c r="Q37" s="108">
        <v>0</v>
      </c>
      <c r="R37" s="86"/>
      <c r="S37" s="170">
        <v>105.28</v>
      </c>
    </row>
    <row r="38" spans="1:19" x14ac:dyDescent="0.25">
      <c r="A38" s="68" t="s">
        <v>46</v>
      </c>
      <c r="B38" s="94"/>
      <c r="C38" s="6" t="s">
        <v>38</v>
      </c>
      <c r="D38" s="145" t="s">
        <v>38</v>
      </c>
      <c r="E38" s="71" t="s">
        <v>38</v>
      </c>
      <c r="F38" s="95" t="s">
        <v>38</v>
      </c>
      <c r="G38" s="86"/>
      <c r="H38" s="71" t="s">
        <v>38</v>
      </c>
      <c r="I38" s="74" t="s">
        <v>38</v>
      </c>
      <c r="J38" s="86"/>
      <c r="K38" s="71" t="s">
        <v>38</v>
      </c>
      <c r="L38" s="74" t="s">
        <v>38</v>
      </c>
      <c r="M38" s="86"/>
      <c r="N38" s="71" t="s">
        <v>38</v>
      </c>
      <c r="O38" s="74" t="s">
        <v>38</v>
      </c>
      <c r="P38" s="71" t="s">
        <v>38</v>
      </c>
      <c r="Q38" s="74" t="s">
        <v>38</v>
      </c>
      <c r="R38" s="86"/>
      <c r="S38" s="159" t="s">
        <v>38</v>
      </c>
    </row>
    <row r="39" spans="1:19" x14ac:dyDescent="0.25">
      <c r="A39" s="94"/>
      <c r="B39" s="94" t="s">
        <v>47</v>
      </c>
      <c r="C39" s="80" t="s">
        <v>256</v>
      </c>
      <c r="D39" s="184" t="s">
        <v>567</v>
      </c>
      <c r="E39" s="91" t="s">
        <v>107</v>
      </c>
      <c r="F39" s="118" t="s">
        <v>107</v>
      </c>
      <c r="G39" s="86"/>
      <c r="H39" s="110">
        <f>19.36*2</f>
        <v>38.72</v>
      </c>
      <c r="I39" s="90" t="s">
        <v>107</v>
      </c>
      <c r="J39" s="86"/>
      <c r="K39" s="91" t="s">
        <v>107</v>
      </c>
      <c r="L39" s="90" t="s">
        <v>107</v>
      </c>
      <c r="M39" s="86"/>
      <c r="N39" s="91" t="s">
        <v>81</v>
      </c>
      <c r="O39" s="90" t="s">
        <v>244</v>
      </c>
      <c r="P39" s="91" t="s">
        <v>414</v>
      </c>
      <c r="Q39" s="90" t="s">
        <v>107</v>
      </c>
      <c r="R39" s="86"/>
      <c r="S39" s="165" t="s">
        <v>536</v>
      </c>
    </row>
    <row r="40" spans="1:19" x14ac:dyDescent="0.25">
      <c r="A40" s="94"/>
      <c r="B40" s="94" t="s">
        <v>48</v>
      </c>
      <c r="C40" s="80" t="s">
        <v>257</v>
      </c>
      <c r="D40" s="184" t="s">
        <v>567</v>
      </c>
      <c r="E40" s="91" t="s">
        <v>107</v>
      </c>
      <c r="F40" s="118" t="s">
        <v>107</v>
      </c>
      <c r="G40" s="125"/>
      <c r="H40" s="110">
        <f>13.3*2</f>
        <v>26.6</v>
      </c>
      <c r="I40" s="90" t="s">
        <v>107</v>
      </c>
      <c r="J40" s="86"/>
      <c r="K40" s="91" t="s">
        <v>81</v>
      </c>
      <c r="L40" s="90" t="s">
        <v>107</v>
      </c>
      <c r="M40" s="86"/>
      <c r="N40" s="91" t="s">
        <v>395</v>
      </c>
      <c r="O40" s="90" t="s">
        <v>244</v>
      </c>
      <c r="P40" s="91" t="s">
        <v>414</v>
      </c>
      <c r="Q40" s="90" t="s">
        <v>107</v>
      </c>
      <c r="R40" s="86"/>
      <c r="S40" s="165" t="s">
        <v>107</v>
      </c>
    </row>
    <row r="41" spans="1:19" x14ac:dyDescent="0.25">
      <c r="A41" s="94"/>
      <c r="B41" s="94" t="s">
        <v>49</v>
      </c>
      <c r="C41" s="80" t="s">
        <v>258</v>
      </c>
      <c r="D41" s="184" t="s">
        <v>567</v>
      </c>
      <c r="E41" s="91" t="s">
        <v>107</v>
      </c>
      <c r="F41" s="118" t="s">
        <v>107</v>
      </c>
      <c r="G41" s="126"/>
      <c r="H41" s="124"/>
      <c r="I41" s="90" t="s">
        <v>107</v>
      </c>
      <c r="J41" s="86"/>
      <c r="K41" s="91" t="s">
        <v>107</v>
      </c>
      <c r="L41" s="90" t="s">
        <v>81</v>
      </c>
      <c r="M41" s="86"/>
      <c r="N41" s="91" t="s">
        <v>107</v>
      </c>
      <c r="O41" s="90" t="s">
        <v>242</v>
      </c>
      <c r="P41" s="91" t="s">
        <v>414</v>
      </c>
      <c r="Q41" s="90" t="s">
        <v>107</v>
      </c>
      <c r="R41" s="86"/>
      <c r="S41" s="165" t="s">
        <v>107</v>
      </c>
    </row>
    <row r="42" spans="1:19" x14ac:dyDescent="0.25">
      <c r="A42" s="94"/>
      <c r="B42" s="94" t="s">
        <v>50</v>
      </c>
      <c r="C42" s="80" t="s">
        <v>259</v>
      </c>
      <c r="D42" s="149" t="s">
        <v>502</v>
      </c>
      <c r="E42" s="91" t="s">
        <v>462</v>
      </c>
      <c r="F42" s="118" t="s">
        <v>107</v>
      </c>
      <c r="G42" s="126"/>
      <c r="H42" s="124"/>
      <c r="I42" s="90" t="s">
        <v>341</v>
      </c>
      <c r="J42" s="86"/>
      <c r="K42" s="91" t="s">
        <v>355</v>
      </c>
      <c r="L42" s="90" t="s">
        <v>374</v>
      </c>
      <c r="M42" s="86"/>
      <c r="N42" s="91" t="s">
        <v>396</v>
      </c>
      <c r="O42" s="90" t="s">
        <v>402</v>
      </c>
      <c r="P42" s="91" t="s">
        <v>417</v>
      </c>
      <c r="Q42" s="90" t="s">
        <v>446</v>
      </c>
      <c r="R42" s="86"/>
      <c r="S42" s="165" t="s">
        <v>537</v>
      </c>
    </row>
    <row r="43" spans="1:19" x14ac:dyDescent="0.25">
      <c r="A43" s="68" t="s">
        <v>51</v>
      </c>
      <c r="B43" s="94"/>
      <c r="C43" s="8" t="s">
        <v>38</v>
      </c>
      <c r="D43" s="151" t="s">
        <v>38</v>
      </c>
      <c r="E43" s="73" t="s">
        <v>38</v>
      </c>
      <c r="F43" s="127" t="s">
        <v>38</v>
      </c>
      <c r="G43" s="126"/>
      <c r="H43" s="73" t="s">
        <v>38</v>
      </c>
      <c r="I43" s="76" t="s">
        <v>38</v>
      </c>
      <c r="J43" s="86"/>
      <c r="K43" s="73" t="s">
        <v>38</v>
      </c>
      <c r="L43" s="76" t="s">
        <v>38</v>
      </c>
      <c r="M43" s="86"/>
      <c r="N43" s="73" t="s">
        <v>38</v>
      </c>
      <c r="O43" s="76" t="s">
        <v>38</v>
      </c>
      <c r="P43" s="73" t="s">
        <v>38</v>
      </c>
      <c r="Q43" s="76" t="s">
        <v>38</v>
      </c>
      <c r="R43" s="86"/>
      <c r="S43" s="171" t="s">
        <v>38</v>
      </c>
    </row>
    <row r="44" spans="1:19" x14ac:dyDescent="0.25">
      <c r="A44" s="94"/>
      <c r="B44" s="94" t="s">
        <v>52</v>
      </c>
      <c r="C44" s="80" t="s">
        <v>107</v>
      </c>
      <c r="D44" s="184" t="s">
        <v>560</v>
      </c>
      <c r="E44" s="91" t="s">
        <v>107</v>
      </c>
      <c r="F44" s="118" t="s">
        <v>107</v>
      </c>
      <c r="G44" s="126"/>
      <c r="H44" s="91" t="s">
        <v>107</v>
      </c>
      <c r="I44" s="90" t="s">
        <v>107</v>
      </c>
      <c r="J44" s="86"/>
      <c r="K44" s="91" t="s">
        <v>356</v>
      </c>
      <c r="L44" s="90" t="s">
        <v>479</v>
      </c>
      <c r="M44" s="86"/>
      <c r="N44" s="91" t="s">
        <v>397</v>
      </c>
      <c r="O44" s="90"/>
      <c r="P44" s="91" t="s">
        <v>414</v>
      </c>
      <c r="Q44" s="90" t="s">
        <v>107</v>
      </c>
      <c r="R44" s="86"/>
      <c r="S44" s="165" t="s">
        <v>107</v>
      </c>
    </row>
    <row r="45" spans="1:19" ht="30" x14ac:dyDescent="0.25">
      <c r="A45" s="94"/>
      <c r="B45" s="94" t="s">
        <v>53</v>
      </c>
      <c r="C45" s="80" t="s">
        <v>107</v>
      </c>
      <c r="D45" s="184" t="s">
        <v>499</v>
      </c>
      <c r="E45" s="91" t="s">
        <v>107</v>
      </c>
      <c r="F45" s="118" t="s">
        <v>107</v>
      </c>
      <c r="G45" s="126"/>
      <c r="H45" s="91" t="s">
        <v>107</v>
      </c>
      <c r="I45" s="90" t="s">
        <v>107</v>
      </c>
      <c r="J45" s="86"/>
      <c r="K45" s="91" t="s">
        <v>357</v>
      </c>
      <c r="L45" s="90" t="s">
        <v>107</v>
      </c>
      <c r="M45" s="86"/>
      <c r="N45" s="91" t="s">
        <v>107</v>
      </c>
      <c r="O45" s="90" t="s">
        <v>107</v>
      </c>
      <c r="P45" s="91" t="s">
        <v>414</v>
      </c>
      <c r="Q45" s="90" t="s">
        <v>447</v>
      </c>
      <c r="R45" s="86"/>
      <c r="S45" s="172" t="s">
        <v>538</v>
      </c>
    </row>
    <row r="46" spans="1:19" x14ac:dyDescent="0.25">
      <c r="A46" s="94"/>
      <c r="B46" s="94" t="s">
        <v>54</v>
      </c>
      <c r="C46" s="80"/>
      <c r="D46" s="184" t="s">
        <v>562</v>
      </c>
      <c r="E46" s="91"/>
      <c r="F46" s="118" t="s">
        <v>81</v>
      </c>
      <c r="G46" s="126"/>
      <c r="H46" s="91" t="s">
        <v>107</v>
      </c>
      <c r="I46" s="90" t="s">
        <v>477</v>
      </c>
      <c r="J46" s="86"/>
      <c r="K46" s="91" t="s">
        <v>358</v>
      </c>
      <c r="L46" s="90" t="s">
        <v>375</v>
      </c>
      <c r="M46" s="86"/>
      <c r="N46" s="91" t="s">
        <v>398</v>
      </c>
      <c r="O46" s="90" t="s">
        <v>481</v>
      </c>
      <c r="P46" s="91" t="s">
        <v>414</v>
      </c>
      <c r="Q46" s="90" t="s">
        <v>81</v>
      </c>
      <c r="R46" s="86"/>
      <c r="S46" s="165" t="s">
        <v>539</v>
      </c>
    </row>
    <row r="47" spans="1:19" x14ac:dyDescent="0.25">
      <c r="A47" s="94"/>
      <c r="B47" s="94" t="s">
        <v>55</v>
      </c>
      <c r="C47" s="89" t="s">
        <v>81</v>
      </c>
      <c r="D47" s="147" t="s">
        <v>503</v>
      </c>
      <c r="E47" s="82" t="s">
        <v>107</v>
      </c>
      <c r="F47" s="118" t="s">
        <v>306</v>
      </c>
      <c r="G47" s="117"/>
      <c r="H47" s="82"/>
      <c r="I47" s="83" t="s">
        <v>81</v>
      </c>
      <c r="J47" s="86"/>
      <c r="K47" s="82" t="s">
        <v>359</v>
      </c>
      <c r="L47" s="83" t="s">
        <v>376</v>
      </c>
      <c r="M47" s="86"/>
      <c r="N47" s="91">
        <v>0.1</v>
      </c>
      <c r="O47" s="83"/>
      <c r="P47" s="82" t="s">
        <v>336</v>
      </c>
      <c r="Q47" s="83" t="s">
        <v>448</v>
      </c>
      <c r="R47" s="86"/>
      <c r="S47" s="161" t="s">
        <v>107</v>
      </c>
    </row>
    <row r="48" spans="1:19" x14ac:dyDescent="0.25">
      <c r="A48" s="68" t="s">
        <v>56</v>
      </c>
      <c r="B48" s="94" t="s">
        <v>57</v>
      </c>
      <c r="C48" s="89" t="s">
        <v>81</v>
      </c>
      <c r="D48" s="185" t="s">
        <v>568</v>
      </c>
      <c r="E48" s="71"/>
      <c r="F48" s="97" t="s">
        <v>107</v>
      </c>
      <c r="G48" s="117"/>
      <c r="H48" s="71" t="s">
        <v>107</v>
      </c>
      <c r="I48" s="74" t="s">
        <v>336</v>
      </c>
      <c r="J48" s="86"/>
      <c r="K48" s="82" t="s">
        <v>81</v>
      </c>
      <c r="L48" s="83" t="s">
        <v>81</v>
      </c>
      <c r="M48" s="86"/>
      <c r="N48" s="82" t="s">
        <v>107</v>
      </c>
      <c r="O48" s="74"/>
      <c r="P48" s="71"/>
      <c r="Q48" s="83" t="s">
        <v>107</v>
      </c>
      <c r="R48" s="86"/>
      <c r="S48" s="159" t="s">
        <v>540</v>
      </c>
    </row>
    <row r="49" spans="1:19" x14ac:dyDescent="0.25">
      <c r="A49" s="94"/>
      <c r="B49" s="94" t="s">
        <v>58</v>
      </c>
      <c r="C49" s="89" t="s">
        <v>107</v>
      </c>
      <c r="D49" s="185" t="s">
        <v>560</v>
      </c>
      <c r="E49" s="82" t="s">
        <v>107</v>
      </c>
      <c r="F49" s="97" t="s">
        <v>107</v>
      </c>
      <c r="G49" s="117"/>
      <c r="H49" s="82" t="s">
        <v>107</v>
      </c>
      <c r="I49" s="83" t="s">
        <v>336</v>
      </c>
      <c r="J49" s="86"/>
      <c r="K49" s="82" t="s">
        <v>107</v>
      </c>
      <c r="L49" s="83" t="s">
        <v>107</v>
      </c>
      <c r="M49" s="86"/>
      <c r="N49" s="82" t="s">
        <v>107</v>
      </c>
      <c r="O49" s="86"/>
      <c r="P49" s="82" t="s">
        <v>414</v>
      </c>
      <c r="Q49" s="83" t="s">
        <v>107</v>
      </c>
      <c r="R49" s="86"/>
      <c r="S49" s="160"/>
    </row>
    <row r="50" spans="1:19" x14ac:dyDescent="0.25">
      <c r="A50" s="94"/>
      <c r="B50" s="94" t="s">
        <v>59</v>
      </c>
      <c r="C50" s="89" t="s">
        <v>107</v>
      </c>
      <c r="D50" s="185" t="s">
        <v>567</v>
      </c>
      <c r="E50" s="82" t="s">
        <v>107</v>
      </c>
      <c r="F50" s="97" t="s">
        <v>107</v>
      </c>
      <c r="G50" s="117"/>
      <c r="H50" s="82" t="s">
        <v>107</v>
      </c>
      <c r="I50" s="83" t="s">
        <v>342</v>
      </c>
      <c r="J50" s="86"/>
      <c r="K50" s="82" t="s">
        <v>81</v>
      </c>
      <c r="L50" s="83" t="s">
        <v>107</v>
      </c>
      <c r="M50" s="86"/>
      <c r="N50" s="82" t="s">
        <v>107</v>
      </c>
      <c r="O50" s="83"/>
      <c r="P50" s="82" t="s">
        <v>414</v>
      </c>
      <c r="Q50" s="83" t="s">
        <v>107</v>
      </c>
      <c r="R50" s="86"/>
      <c r="S50" s="161" t="s">
        <v>541</v>
      </c>
    </row>
    <row r="51" spans="1:19" x14ac:dyDescent="0.25">
      <c r="A51" s="94"/>
      <c r="B51" s="94" t="s">
        <v>60</v>
      </c>
      <c r="C51" s="89" t="s">
        <v>107</v>
      </c>
      <c r="D51" s="185" t="s">
        <v>568</v>
      </c>
      <c r="E51" s="82"/>
      <c r="F51" s="97" t="s">
        <v>81</v>
      </c>
      <c r="G51" s="117"/>
      <c r="H51" s="82" t="s">
        <v>107</v>
      </c>
      <c r="I51" s="83" t="s">
        <v>107</v>
      </c>
      <c r="J51" s="86"/>
      <c r="K51" s="82" t="s">
        <v>81</v>
      </c>
      <c r="L51" s="83" t="s">
        <v>81</v>
      </c>
      <c r="M51" s="86"/>
      <c r="N51" s="82" t="s">
        <v>107</v>
      </c>
      <c r="O51" s="83"/>
      <c r="P51" s="82" t="s">
        <v>414</v>
      </c>
      <c r="Q51" s="83" t="s">
        <v>107</v>
      </c>
      <c r="R51" s="86"/>
      <c r="S51" s="161" t="s">
        <v>81</v>
      </c>
    </row>
    <row r="52" spans="1:19" x14ac:dyDescent="0.25">
      <c r="A52" s="94"/>
      <c r="B52" s="94" t="s">
        <v>61</v>
      </c>
      <c r="C52" s="89" t="s">
        <v>81</v>
      </c>
      <c r="D52" s="147" t="s">
        <v>499</v>
      </c>
      <c r="E52" s="82" t="s">
        <v>107</v>
      </c>
      <c r="F52" s="97" t="s">
        <v>307</v>
      </c>
      <c r="G52" s="117"/>
      <c r="H52" s="82" t="s">
        <v>107</v>
      </c>
      <c r="I52" s="83" t="s">
        <v>107</v>
      </c>
      <c r="J52" s="86"/>
      <c r="K52" s="82" t="s">
        <v>107</v>
      </c>
      <c r="L52" s="83" t="s">
        <v>107</v>
      </c>
      <c r="M52" s="86"/>
      <c r="N52" s="82" t="s">
        <v>107</v>
      </c>
      <c r="O52" s="83" t="s">
        <v>242</v>
      </c>
      <c r="P52" s="82" t="s">
        <v>414</v>
      </c>
      <c r="Q52" s="83" t="s">
        <v>107</v>
      </c>
      <c r="R52" s="86"/>
      <c r="S52" s="161" t="s">
        <v>107</v>
      </c>
    </row>
    <row r="53" spans="1:19" ht="120" customHeight="1" x14ac:dyDescent="0.25">
      <c r="A53" s="94"/>
      <c r="B53" s="88" t="s">
        <v>62</v>
      </c>
      <c r="C53" s="89"/>
      <c r="D53" s="152" t="s">
        <v>504</v>
      </c>
      <c r="E53" s="144"/>
      <c r="F53" s="128" t="s">
        <v>498</v>
      </c>
      <c r="G53" s="129"/>
      <c r="H53" s="130"/>
      <c r="I53" s="131" t="s">
        <v>343</v>
      </c>
      <c r="J53" s="132"/>
      <c r="K53" s="133" t="s">
        <v>360</v>
      </c>
      <c r="L53" s="131" t="s">
        <v>377</v>
      </c>
      <c r="M53" s="132"/>
      <c r="N53" s="134" t="s">
        <v>399</v>
      </c>
      <c r="O53" s="131" t="s">
        <v>403</v>
      </c>
      <c r="P53" s="134" t="s">
        <v>418</v>
      </c>
      <c r="Q53" s="131" t="s">
        <v>449</v>
      </c>
      <c r="R53" s="86"/>
      <c r="S53" s="173" t="s">
        <v>542</v>
      </c>
    </row>
    <row r="54" spans="1:19" ht="15" customHeight="1" x14ac:dyDescent="0.25">
      <c r="A54" s="68" t="s">
        <v>46</v>
      </c>
      <c r="B54" s="94" t="s">
        <v>63</v>
      </c>
      <c r="C54" s="135">
        <v>9</v>
      </c>
      <c r="D54" s="153">
        <v>11</v>
      </c>
      <c r="E54" s="91" t="s">
        <v>460</v>
      </c>
      <c r="F54" s="97" t="s">
        <v>308</v>
      </c>
      <c r="G54" s="117"/>
      <c r="H54" s="91" t="s">
        <v>482</v>
      </c>
      <c r="I54" s="90" t="s">
        <v>344</v>
      </c>
      <c r="J54" s="86"/>
      <c r="K54" s="136">
        <v>12</v>
      </c>
      <c r="L54" s="119" t="s">
        <v>482</v>
      </c>
      <c r="M54" s="86"/>
      <c r="N54" s="82">
        <v>12</v>
      </c>
      <c r="O54" s="83">
        <v>8</v>
      </c>
      <c r="P54" s="91" t="s">
        <v>419</v>
      </c>
      <c r="Q54" s="137">
        <v>12</v>
      </c>
      <c r="R54" s="86"/>
      <c r="S54" s="160">
        <v>12</v>
      </c>
    </row>
    <row r="55" spans="1:19" ht="15" customHeight="1" x14ac:dyDescent="0.25">
      <c r="A55" s="94"/>
      <c r="B55" s="94" t="s">
        <v>64</v>
      </c>
      <c r="C55" s="89">
        <v>7</v>
      </c>
      <c r="D55" s="147">
        <v>10.8</v>
      </c>
      <c r="E55" s="82">
        <v>12</v>
      </c>
      <c r="F55" s="97">
        <v>12</v>
      </c>
      <c r="G55" s="117"/>
      <c r="H55" s="82" t="s">
        <v>461</v>
      </c>
      <c r="I55" s="83" t="s">
        <v>345</v>
      </c>
      <c r="J55" s="86"/>
      <c r="K55" s="82">
        <v>12</v>
      </c>
      <c r="L55" s="83">
        <v>11</v>
      </c>
      <c r="M55" s="86"/>
      <c r="N55" s="82">
        <v>8.5</v>
      </c>
      <c r="O55" s="83">
        <v>9</v>
      </c>
      <c r="P55" s="82" t="s">
        <v>420</v>
      </c>
      <c r="Q55" s="83">
        <v>11</v>
      </c>
      <c r="R55" s="86"/>
      <c r="S55" s="160">
        <v>10</v>
      </c>
    </row>
    <row r="56" spans="1:19" x14ac:dyDescent="0.25">
      <c r="A56" s="94"/>
      <c r="B56" s="94" t="s">
        <v>65</v>
      </c>
      <c r="C56" s="81" t="s">
        <v>260</v>
      </c>
      <c r="D56" s="185" t="s">
        <v>569</v>
      </c>
      <c r="E56" s="82" t="s">
        <v>463</v>
      </c>
      <c r="F56" s="97" t="s">
        <v>464</v>
      </c>
      <c r="G56" s="117"/>
      <c r="H56" s="82" t="s">
        <v>465</v>
      </c>
      <c r="I56" s="83" t="s">
        <v>466</v>
      </c>
      <c r="J56" s="86"/>
      <c r="K56" s="82" t="s">
        <v>467</v>
      </c>
      <c r="L56" s="119" t="s">
        <v>468</v>
      </c>
      <c r="M56" s="86"/>
      <c r="N56" s="84" t="s">
        <v>469</v>
      </c>
      <c r="O56" s="83" t="s">
        <v>404</v>
      </c>
      <c r="P56" s="82" t="s">
        <v>470</v>
      </c>
      <c r="Q56" s="85" t="s">
        <v>471</v>
      </c>
      <c r="R56" s="86"/>
      <c r="S56" s="182" t="s">
        <v>551</v>
      </c>
    </row>
    <row r="57" spans="1:19" x14ac:dyDescent="0.25">
      <c r="A57" s="94"/>
      <c r="B57" s="94" t="s">
        <v>66</v>
      </c>
      <c r="C57" s="81" t="s">
        <v>261</v>
      </c>
      <c r="D57" s="185" t="s">
        <v>570</v>
      </c>
      <c r="E57" s="82" t="s">
        <v>107</v>
      </c>
      <c r="F57" s="97" t="s">
        <v>311</v>
      </c>
      <c r="G57" s="117"/>
      <c r="H57" s="82" t="s">
        <v>315</v>
      </c>
      <c r="I57" s="90" t="s">
        <v>107</v>
      </c>
      <c r="J57" s="86"/>
      <c r="K57" s="82" t="s">
        <v>107</v>
      </c>
      <c r="L57" s="83" t="s">
        <v>378</v>
      </c>
      <c r="M57" s="86"/>
      <c r="N57" s="82" t="s">
        <v>107</v>
      </c>
      <c r="O57" s="83" t="s">
        <v>405</v>
      </c>
      <c r="P57" s="82" t="s">
        <v>421</v>
      </c>
      <c r="Q57" s="83" t="s">
        <v>450</v>
      </c>
      <c r="R57" s="86"/>
      <c r="S57" s="161" t="s">
        <v>107</v>
      </c>
    </row>
    <row r="58" spans="1:19" ht="30" x14ac:dyDescent="0.25">
      <c r="A58" s="94"/>
      <c r="B58" s="94" t="s">
        <v>67</v>
      </c>
      <c r="C58" s="89" t="s">
        <v>107</v>
      </c>
      <c r="D58" s="185" t="s">
        <v>560</v>
      </c>
      <c r="E58" s="130" t="s">
        <v>279</v>
      </c>
      <c r="F58" s="138" t="s">
        <v>309</v>
      </c>
      <c r="G58" s="117"/>
      <c r="H58" s="82" t="s">
        <v>316</v>
      </c>
      <c r="I58" s="90" t="s">
        <v>107</v>
      </c>
      <c r="J58" s="86"/>
      <c r="K58" s="82" t="s">
        <v>361</v>
      </c>
      <c r="L58" s="83" t="s">
        <v>379</v>
      </c>
      <c r="M58" s="86"/>
      <c r="N58" s="82" t="s">
        <v>303</v>
      </c>
      <c r="O58" s="86"/>
      <c r="P58" s="82" t="s">
        <v>414</v>
      </c>
      <c r="Q58" s="83" t="s">
        <v>107</v>
      </c>
      <c r="R58" s="86"/>
      <c r="S58" s="174" t="s">
        <v>543</v>
      </c>
    </row>
    <row r="59" spans="1:19" ht="30" x14ac:dyDescent="0.25">
      <c r="A59" s="94"/>
      <c r="B59" s="94" t="s">
        <v>68</v>
      </c>
      <c r="C59" s="89" t="s">
        <v>262</v>
      </c>
      <c r="D59" s="185" t="s">
        <v>560</v>
      </c>
      <c r="E59" s="130" t="s">
        <v>279</v>
      </c>
      <c r="F59" s="138" t="s">
        <v>310</v>
      </c>
      <c r="G59" s="117"/>
      <c r="H59" s="82" t="s">
        <v>317</v>
      </c>
      <c r="I59" s="90" t="s">
        <v>107</v>
      </c>
      <c r="J59" s="86"/>
      <c r="K59" s="82" t="s">
        <v>362</v>
      </c>
      <c r="L59" s="83" t="s">
        <v>380</v>
      </c>
      <c r="M59" s="86"/>
      <c r="N59" s="82" t="s">
        <v>303</v>
      </c>
      <c r="O59" s="86"/>
      <c r="P59" s="82" t="s">
        <v>414</v>
      </c>
      <c r="Q59" s="83" t="s">
        <v>451</v>
      </c>
      <c r="R59" s="86"/>
      <c r="S59" s="161" t="s">
        <v>544</v>
      </c>
    </row>
    <row r="60" spans="1:19" x14ac:dyDescent="0.25">
      <c r="A60" s="68" t="s">
        <v>69</v>
      </c>
      <c r="B60" s="94"/>
      <c r="C60" s="6" t="s">
        <v>38</v>
      </c>
      <c r="D60" s="145" t="s">
        <v>38</v>
      </c>
      <c r="E60" s="71" t="s">
        <v>38</v>
      </c>
      <c r="F60" s="95" t="s">
        <v>38</v>
      </c>
      <c r="G60" s="117"/>
      <c r="H60" s="71" t="s">
        <v>38</v>
      </c>
      <c r="I60" s="74" t="s">
        <v>38</v>
      </c>
      <c r="J60" s="86"/>
      <c r="K60" s="71" t="s">
        <v>38</v>
      </c>
      <c r="L60" s="74" t="s">
        <v>38</v>
      </c>
      <c r="M60" s="86"/>
      <c r="N60" s="71" t="s">
        <v>38</v>
      </c>
      <c r="O60" s="74" t="s">
        <v>38</v>
      </c>
      <c r="P60" s="71" t="s">
        <v>38</v>
      </c>
      <c r="Q60" s="74" t="s">
        <v>38</v>
      </c>
      <c r="R60" s="86"/>
      <c r="S60" s="159" t="s">
        <v>38</v>
      </c>
    </row>
    <row r="61" spans="1:19" x14ac:dyDescent="0.25">
      <c r="A61" s="94"/>
      <c r="B61" s="94" t="s">
        <v>70</v>
      </c>
      <c r="C61" s="81" t="s">
        <v>107</v>
      </c>
      <c r="D61" s="185" t="s">
        <v>571</v>
      </c>
      <c r="E61" s="82" t="s">
        <v>107</v>
      </c>
      <c r="F61" s="97" t="s">
        <v>303</v>
      </c>
      <c r="G61" s="117"/>
      <c r="H61" s="82" t="s">
        <v>318</v>
      </c>
      <c r="I61" s="83" t="s">
        <v>81</v>
      </c>
      <c r="J61" s="86"/>
      <c r="K61" s="82" t="s">
        <v>81</v>
      </c>
      <c r="L61" s="83" t="s">
        <v>81</v>
      </c>
      <c r="M61" s="86"/>
      <c r="N61" s="82" t="s">
        <v>81</v>
      </c>
      <c r="O61" s="83" t="s">
        <v>242</v>
      </c>
      <c r="P61" s="82" t="s">
        <v>336</v>
      </c>
      <c r="Q61" s="85" t="s">
        <v>452</v>
      </c>
      <c r="R61" s="86"/>
      <c r="S61" s="161" t="s">
        <v>545</v>
      </c>
    </row>
    <row r="62" spans="1:19" ht="30" x14ac:dyDescent="0.25">
      <c r="A62" s="94"/>
      <c r="B62" s="94" t="s">
        <v>71</v>
      </c>
      <c r="C62" s="81" t="s">
        <v>263</v>
      </c>
      <c r="D62" s="147" t="s">
        <v>505</v>
      </c>
      <c r="E62" s="82" t="s">
        <v>107</v>
      </c>
      <c r="F62" s="97" t="s">
        <v>312</v>
      </c>
      <c r="G62" s="117"/>
      <c r="H62" s="82" t="s">
        <v>81</v>
      </c>
      <c r="I62" s="83" t="s">
        <v>81</v>
      </c>
      <c r="J62" s="86"/>
      <c r="K62" s="82" t="s">
        <v>81</v>
      </c>
      <c r="L62" s="83" t="s">
        <v>381</v>
      </c>
      <c r="M62" s="86"/>
      <c r="N62" s="82" t="s">
        <v>303</v>
      </c>
      <c r="O62" s="83" t="s">
        <v>406</v>
      </c>
      <c r="P62" s="82" t="s">
        <v>336</v>
      </c>
      <c r="Q62" s="139" t="s">
        <v>453</v>
      </c>
      <c r="R62" s="86"/>
      <c r="S62" s="161" t="s">
        <v>546</v>
      </c>
    </row>
    <row r="63" spans="1:19" ht="30" x14ac:dyDescent="0.25">
      <c r="A63" s="94"/>
      <c r="B63" s="94" t="s">
        <v>72</v>
      </c>
      <c r="C63" s="89" t="s">
        <v>81</v>
      </c>
      <c r="D63" s="185" t="s">
        <v>572</v>
      </c>
      <c r="E63" s="82" t="s">
        <v>472</v>
      </c>
      <c r="F63" s="97" t="s">
        <v>303</v>
      </c>
      <c r="G63" s="117"/>
      <c r="H63" s="82" t="s">
        <v>81</v>
      </c>
      <c r="I63" s="83" t="s">
        <v>81</v>
      </c>
      <c r="J63" s="86"/>
      <c r="K63" s="82" t="s">
        <v>81</v>
      </c>
      <c r="L63" s="83" t="s">
        <v>381</v>
      </c>
      <c r="M63" s="86"/>
      <c r="N63" s="82" t="s">
        <v>81</v>
      </c>
      <c r="O63" s="86"/>
      <c r="P63" s="82" t="s">
        <v>336</v>
      </c>
      <c r="Q63" s="83" t="s">
        <v>81</v>
      </c>
      <c r="R63" s="86"/>
      <c r="S63" s="174" t="s">
        <v>547</v>
      </c>
    </row>
    <row r="64" spans="1:19" ht="45" x14ac:dyDescent="0.25">
      <c r="A64" s="94"/>
      <c r="B64" s="94" t="s">
        <v>73</v>
      </c>
      <c r="C64" s="116" t="s">
        <v>264</v>
      </c>
      <c r="D64" s="186" t="s">
        <v>560</v>
      </c>
      <c r="E64" s="82" t="s">
        <v>280</v>
      </c>
      <c r="F64" s="97" t="s">
        <v>313</v>
      </c>
      <c r="G64" s="117"/>
      <c r="H64" s="82" t="s">
        <v>81</v>
      </c>
      <c r="I64" s="86"/>
      <c r="J64" s="86"/>
      <c r="K64" s="82" t="s">
        <v>363</v>
      </c>
      <c r="L64" s="83" t="s">
        <v>382</v>
      </c>
      <c r="M64" s="86"/>
      <c r="N64" s="82" t="s">
        <v>400</v>
      </c>
      <c r="O64" s="86"/>
      <c r="P64" s="82" t="s">
        <v>422</v>
      </c>
      <c r="Q64" s="140" t="s">
        <v>454</v>
      </c>
      <c r="R64" s="86"/>
      <c r="S64" s="161" t="s">
        <v>548</v>
      </c>
    </row>
  </sheetData>
  <phoneticPr fontId="22" type="noConversion"/>
  <pageMargins left="0.2" right="0" top="0" bottom="0" header="0.3" footer="0.3"/>
  <pageSetup paperSize="3"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DD9E5"/>
    <pageSetUpPr fitToPage="1"/>
  </sheetPr>
  <dimension ref="A1:G68"/>
  <sheetViews>
    <sheetView zoomScale="115" zoomScaleNormal="115" workbookViewId="0">
      <selection activeCell="A12" sqref="A12"/>
    </sheetView>
  </sheetViews>
  <sheetFormatPr defaultColWidth="9.140625" defaultRowHeight="12.75" x14ac:dyDescent="0.2"/>
  <cols>
    <col min="1" max="1" width="33.7109375" style="10" customWidth="1"/>
    <col min="2" max="2" width="66.85546875" style="1" customWidth="1"/>
    <col min="3" max="3" width="22.85546875" style="2" bestFit="1" customWidth="1"/>
    <col min="4" max="4" width="13.85546875" style="1" bestFit="1" customWidth="1"/>
    <col min="5" max="5" width="15.42578125" style="2" bestFit="1" customWidth="1"/>
    <col min="6" max="6" width="33.7109375" style="2" customWidth="1"/>
    <col min="7" max="7" width="10.85546875" style="2" bestFit="1" customWidth="1"/>
    <col min="8" max="16384" width="9.140625" style="1"/>
  </cols>
  <sheetData>
    <row r="1" spans="1:7" ht="0.75" customHeight="1" x14ac:dyDescent="0.2">
      <c r="A1" s="9"/>
      <c r="B1" s="11"/>
      <c r="C1" s="12"/>
    </row>
    <row r="2" spans="1:7" ht="30" x14ac:dyDescent="0.2">
      <c r="A2" s="19" t="s">
        <v>5</v>
      </c>
      <c r="B2" s="13" t="s">
        <v>74</v>
      </c>
      <c r="C2" s="13" t="s">
        <v>75</v>
      </c>
      <c r="D2" s="14" t="s">
        <v>76</v>
      </c>
      <c r="E2" s="14" t="s">
        <v>77</v>
      </c>
      <c r="F2" s="14" t="s">
        <v>78</v>
      </c>
      <c r="G2" s="14" t="s">
        <v>6</v>
      </c>
    </row>
    <row r="3" spans="1:7" ht="45" x14ac:dyDescent="0.25">
      <c r="A3" s="20" t="s">
        <v>7</v>
      </c>
      <c r="B3" s="15" t="s">
        <v>13</v>
      </c>
      <c r="C3" s="15" t="s">
        <v>79</v>
      </c>
      <c r="D3" s="16" t="s">
        <v>80</v>
      </c>
      <c r="E3" s="15"/>
      <c r="F3" s="15"/>
      <c r="G3" s="15" t="s">
        <v>81</v>
      </c>
    </row>
    <row r="4" spans="1:7" ht="45" x14ac:dyDescent="0.25">
      <c r="A4" s="20" t="s">
        <v>82</v>
      </c>
      <c r="B4" s="15" t="s">
        <v>83</v>
      </c>
      <c r="C4" s="15" t="s">
        <v>79</v>
      </c>
      <c r="D4" s="15" t="s">
        <v>80</v>
      </c>
      <c r="E4" s="15"/>
      <c r="F4" s="15"/>
      <c r="G4" s="15" t="s">
        <v>81</v>
      </c>
    </row>
    <row r="5" spans="1:7" ht="105" x14ac:dyDescent="0.25">
      <c r="A5" s="20" t="s">
        <v>84</v>
      </c>
      <c r="B5" s="15" t="s">
        <v>85</v>
      </c>
      <c r="C5" s="15" t="s">
        <v>86</v>
      </c>
      <c r="D5" s="15"/>
      <c r="E5" s="15"/>
      <c r="F5" s="15" t="s">
        <v>87</v>
      </c>
      <c r="G5" s="15" t="s">
        <v>81</v>
      </c>
    </row>
    <row r="6" spans="1:7" ht="120" x14ac:dyDescent="0.25">
      <c r="A6" s="20" t="s">
        <v>88</v>
      </c>
      <c r="B6" s="15" t="s">
        <v>89</v>
      </c>
      <c r="C6" s="15" t="s">
        <v>86</v>
      </c>
      <c r="D6" s="15" t="s">
        <v>90</v>
      </c>
      <c r="E6" s="15"/>
      <c r="F6" s="15" t="s">
        <v>91</v>
      </c>
      <c r="G6" s="15" t="s">
        <v>81</v>
      </c>
    </row>
    <row r="7" spans="1:7" ht="210" x14ac:dyDescent="0.25">
      <c r="A7" s="20" t="s">
        <v>92</v>
      </c>
      <c r="B7" s="15" t="s">
        <v>93</v>
      </c>
      <c r="C7" s="15" t="s">
        <v>86</v>
      </c>
      <c r="D7" s="15" t="s">
        <v>80</v>
      </c>
      <c r="E7" s="15"/>
      <c r="F7" s="15" t="s">
        <v>94</v>
      </c>
      <c r="G7" s="15" t="s">
        <v>81</v>
      </c>
    </row>
    <row r="8" spans="1:7" ht="210" x14ac:dyDescent="0.25">
      <c r="A8" s="20" t="s">
        <v>95</v>
      </c>
      <c r="B8" s="15" t="s">
        <v>96</v>
      </c>
      <c r="C8" s="15" t="s">
        <v>86</v>
      </c>
      <c r="D8" s="15" t="s">
        <v>80</v>
      </c>
      <c r="E8" s="15"/>
      <c r="F8" s="15" t="s">
        <v>97</v>
      </c>
      <c r="G8" s="15" t="s">
        <v>81</v>
      </c>
    </row>
    <row r="9" spans="1:7" ht="45" x14ac:dyDescent="0.25">
      <c r="A9" s="20" t="s">
        <v>98</v>
      </c>
      <c r="B9" s="15" t="s">
        <v>99</v>
      </c>
      <c r="C9" s="15" t="s">
        <v>100</v>
      </c>
      <c r="D9" s="15"/>
      <c r="E9" s="15"/>
      <c r="F9" s="15" t="s">
        <v>101</v>
      </c>
      <c r="G9" s="15" t="s">
        <v>81</v>
      </c>
    </row>
    <row r="10" spans="1:7" ht="75" x14ac:dyDescent="0.25">
      <c r="A10" s="20" t="s">
        <v>102</v>
      </c>
      <c r="B10" s="15" t="s">
        <v>103</v>
      </c>
      <c r="C10" s="15" t="s">
        <v>100</v>
      </c>
      <c r="D10" s="17" t="s">
        <v>80</v>
      </c>
      <c r="E10" s="15"/>
      <c r="F10" s="15"/>
      <c r="G10" s="15" t="s">
        <v>81</v>
      </c>
    </row>
    <row r="11" spans="1:7" ht="60" x14ac:dyDescent="0.25">
      <c r="A11" s="20" t="s">
        <v>104</v>
      </c>
      <c r="B11" s="15" t="s">
        <v>105</v>
      </c>
      <c r="C11" s="15" t="s">
        <v>79</v>
      </c>
      <c r="D11" s="15" t="s">
        <v>106</v>
      </c>
      <c r="E11" s="15"/>
      <c r="F11" s="15"/>
      <c r="G11" s="15" t="s">
        <v>107</v>
      </c>
    </row>
    <row r="12" spans="1:7" ht="90" x14ac:dyDescent="0.25">
      <c r="A12" s="20" t="s">
        <v>108</v>
      </c>
      <c r="B12" s="15" t="s">
        <v>109</v>
      </c>
      <c r="C12" s="15" t="s">
        <v>110</v>
      </c>
      <c r="D12" s="15" t="s">
        <v>106</v>
      </c>
      <c r="E12" s="15"/>
      <c r="F12" s="15"/>
      <c r="G12" s="15" t="s">
        <v>107</v>
      </c>
    </row>
    <row r="13" spans="1:7" ht="135" x14ac:dyDescent="0.25">
      <c r="A13" s="20" t="s">
        <v>8</v>
      </c>
      <c r="B13" s="15" t="s">
        <v>111</v>
      </c>
      <c r="C13" s="15" t="s">
        <v>79</v>
      </c>
      <c r="D13" s="15" t="s">
        <v>112</v>
      </c>
      <c r="E13" s="15"/>
      <c r="F13" s="15" t="s">
        <v>113</v>
      </c>
      <c r="G13" s="15" t="s">
        <v>81</v>
      </c>
    </row>
    <row r="14" spans="1:7" customFormat="1" ht="89.25" x14ac:dyDescent="0.2">
      <c r="A14" s="20" t="s">
        <v>114</v>
      </c>
      <c r="B14" s="17" t="s">
        <v>115</v>
      </c>
      <c r="C14" s="17" t="s">
        <v>79</v>
      </c>
      <c r="D14" s="17" t="s">
        <v>112</v>
      </c>
      <c r="E14" s="17"/>
      <c r="F14" s="17" t="s">
        <v>116</v>
      </c>
      <c r="G14" s="17" t="s">
        <v>81</v>
      </c>
    </row>
    <row r="15" spans="1:7" customFormat="1" ht="191.25" x14ac:dyDescent="0.2">
      <c r="A15" s="20" t="s">
        <v>117</v>
      </c>
      <c r="B15" s="17" t="s">
        <v>118</v>
      </c>
      <c r="C15" s="17" t="s">
        <v>79</v>
      </c>
      <c r="D15" s="17" t="s">
        <v>106</v>
      </c>
      <c r="E15" s="17"/>
      <c r="F15" s="17" t="s">
        <v>119</v>
      </c>
      <c r="G15" s="17" t="s">
        <v>81</v>
      </c>
    </row>
    <row r="16" spans="1:7" customFormat="1" ht="38.25" x14ac:dyDescent="0.2">
      <c r="A16" s="20" t="s">
        <v>120</v>
      </c>
      <c r="B16" s="17" t="s">
        <v>121</v>
      </c>
      <c r="C16" s="17" t="s">
        <v>79</v>
      </c>
      <c r="D16" s="17" t="s">
        <v>106</v>
      </c>
      <c r="E16" s="17"/>
      <c r="F16" s="17" t="s">
        <v>122</v>
      </c>
      <c r="G16" s="17" t="s">
        <v>81</v>
      </c>
    </row>
    <row r="17" spans="1:7" customFormat="1" ht="38.25" x14ac:dyDescent="0.2">
      <c r="A17" s="20" t="s">
        <v>123</v>
      </c>
      <c r="B17" s="17" t="s">
        <v>124</v>
      </c>
      <c r="C17" s="17" t="s">
        <v>79</v>
      </c>
      <c r="D17" s="17" t="s">
        <v>106</v>
      </c>
      <c r="E17" s="17"/>
      <c r="F17" s="17"/>
      <c r="G17" s="17" t="s">
        <v>107</v>
      </c>
    </row>
    <row r="18" spans="1:7" customFormat="1" ht="38.25" x14ac:dyDescent="0.2">
      <c r="A18" s="20" t="s">
        <v>125</v>
      </c>
      <c r="B18" s="17" t="s">
        <v>126</v>
      </c>
      <c r="C18" s="17" t="s">
        <v>79</v>
      </c>
      <c r="D18" s="17" t="s">
        <v>112</v>
      </c>
      <c r="E18" s="17"/>
      <c r="F18" s="17"/>
      <c r="G18" s="17" t="s">
        <v>107</v>
      </c>
    </row>
    <row r="19" spans="1:7" customFormat="1" ht="102" x14ac:dyDescent="0.2">
      <c r="A19" s="20" t="s">
        <v>127</v>
      </c>
      <c r="B19" s="17" t="s">
        <v>128</v>
      </c>
      <c r="C19" s="17" t="s">
        <v>110</v>
      </c>
      <c r="D19" s="17" t="s">
        <v>106</v>
      </c>
      <c r="E19" s="17"/>
      <c r="F19" s="17" t="s">
        <v>129</v>
      </c>
      <c r="G19" s="17" t="s">
        <v>107</v>
      </c>
    </row>
    <row r="20" spans="1:7" customFormat="1" ht="102" x14ac:dyDescent="0.2">
      <c r="A20" s="20" t="s">
        <v>130</v>
      </c>
      <c r="B20" s="17" t="s">
        <v>131</v>
      </c>
      <c r="C20" s="17" t="s">
        <v>100</v>
      </c>
      <c r="D20" s="17" t="s">
        <v>132</v>
      </c>
      <c r="E20" s="17"/>
      <c r="F20" s="17" t="s">
        <v>133</v>
      </c>
      <c r="G20" s="17" t="s">
        <v>81</v>
      </c>
    </row>
    <row r="21" spans="1:7" customFormat="1" ht="51" x14ac:dyDescent="0.2">
      <c r="A21" s="20" t="s">
        <v>134</v>
      </c>
      <c r="B21" s="17" t="s">
        <v>135</v>
      </c>
      <c r="C21" s="17" t="s">
        <v>100</v>
      </c>
      <c r="D21" s="17" t="s">
        <v>90</v>
      </c>
      <c r="E21" s="17"/>
      <c r="F21" s="17" t="s">
        <v>136</v>
      </c>
      <c r="G21" s="17" t="s">
        <v>81</v>
      </c>
    </row>
    <row r="22" spans="1:7" customFormat="1" ht="140.25" x14ac:dyDescent="0.2">
      <c r="A22" s="20" t="s">
        <v>137</v>
      </c>
      <c r="B22" s="17" t="s">
        <v>138</v>
      </c>
      <c r="C22" s="17" t="s">
        <v>79</v>
      </c>
      <c r="D22" s="17" t="s">
        <v>106</v>
      </c>
      <c r="E22" s="17"/>
      <c r="F22" s="17"/>
      <c r="G22" s="17" t="s">
        <v>81</v>
      </c>
    </row>
    <row r="23" spans="1:7" customFormat="1" ht="63.75" x14ac:dyDescent="0.2">
      <c r="A23" s="20" t="s">
        <v>139</v>
      </c>
      <c r="B23" s="17" t="s">
        <v>140</v>
      </c>
      <c r="C23" s="17" t="s">
        <v>79</v>
      </c>
      <c r="D23" s="17" t="s">
        <v>106</v>
      </c>
      <c r="E23" s="17"/>
      <c r="F23" s="17"/>
      <c r="G23" s="17" t="s">
        <v>81</v>
      </c>
    </row>
    <row r="24" spans="1:7" customFormat="1" ht="89.25" x14ac:dyDescent="0.2">
      <c r="A24" s="20" t="s">
        <v>141</v>
      </c>
      <c r="B24" s="17" t="s">
        <v>142</v>
      </c>
      <c r="C24" s="17" t="s">
        <v>110</v>
      </c>
      <c r="D24" s="17" t="s">
        <v>80</v>
      </c>
      <c r="E24" s="17"/>
      <c r="F24" s="17" t="s">
        <v>14</v>
      </c>
      <c r="G24" s="17" t="s">
        <v>81</v>
      </c>
    </row>
    <row r="25" spans="1:7" customFormat="1" ht="38.25" x14ac:dyDescent="0.2">
      <c r="A25" s="20" t="s">
        <v>143</v>
      </c>
      <c r="B25" s="17" t="s">
        <v>144</v>
      </c>
      <c r="C25" s="17" t="s">
        <v>79</v>
      </c>
      <c r="D25" s="17" t="s">
        <v>106</v>
      </c>
      <c r="E25" s="17"/>
      <c r="F25" s="17"/>
      <c r="G25" s="17" t="s">
        <v>107</v>
      </c>
    </row>
    <row r="26" spans="1:7" customFormat="1" ht="63.75" x14ac:dyDescent="0.2">
      <c r="A26" s="20" t="s">
        <v>145</v>
      </c>
      <c r="B26" s="17" t="s">
        <v>146</v>
      </c>
      <c r="C26" s="17" t="s">
        <v>79</v>
      </c>
      <c r="D26" s="17" t="s">
        <v>147</v>
      </c>
      <c r="E26" s="17"/>
      <c r="F26" s="17" t="s">
        <v>148</v>
      </c>
      <c r="G26" s="17" t="s">
        <v>81</v>
      </c>
    </row>
    <row r="27" spans="1:7" customFormat="1" ht="63.75" x14ac:dyDescent="0.2">
      <c r="A27" s="20" t="s">
        <v>149</v>
      </c>
      <c r="B27" s="17" t="s">
        <v>150</v>
      </c>
      <c r="C27" s="17" t="s">
        <v>79</v>
      </c>
      <c r="D27" s="17" t="s">
        <v>106</v>
      </c>
      <c r="E27" s="17"/>
      <c r="F27" s="17" t="s">
        <v>151</v>
      </c>
      <c r="G27" s="17" t="s">
        <v>81</v>
      </c>
    </row>
    <row r="28" spans="1:7" customFormat="1" ht="76.5" x14ac:dyDescent="0.2">
      <c r="A28" s="20" t="s">
        <v>152</v>
      </c>
      <c r="B28" s="17" t="s">
        <v>153</v>
      </c>
      <c r="C28" s="17" t="s">
        <v>100</v>
      </c>
      <c r="D28" s="17" t="s">
        <v>147</v>
      </c>
      <c r="E28" s="17"/>
      <c r="F28" s="17" t="s">
        <v>154</v>
      </c>
      <c r="G28" s="17" t="s">
        <v>81</v>
      </c>
    </row>
    <row r="29" spans="1:7" customFormat="1" ht="114.75" x14ac:dyDescent="0.2">
      <c r="A29" s="20" t="s">
        <v>155</v>
      </c>
      <c r="B29" s="17" t="s">
        <v>156</v>
      </c>
      <c r="C29" s="17" t="s">
        <v>157</v>
      </c>
      <c r="D29" s="17" t="s">
        <v>147</v>
      </c>
      <c r="E29" s="17" t="s">
        <v>112</v>
      </c>
      <c r="F29" s="17" t="s">
        <v>158</v>
      </c>
      <c r="G29" s="17" t="s">
        <v>107</v>
      </c>
    </row>
    <row r="30" spans="1:7" customFormat="1" ht="63.75" x14ac:dyDescent="0.2">
      <c r="A30" s="20" t="s">
        <v>159</v>
      </c>
      <c r="B30" s="17" t="s">
        <v>160</v>
      </c>
      <c r="C30" s="17" t="s">
        <v>110</v>
      </c>
      <c r="D30" s="17" t="s">
        <v>106</v>
      </c>
      <c r="E30" s="17" t="s">
        <v>80</v>
      </c>
      <c r="F30" s="17" t="s">
        <v>18</v>
      </c>
      <c r="G30" s="17" t="s">
        <v>107</v>
      </c>
    </row>
    <row r="31" spans="1:7" customFormat="1" ht="63.75" x14ac:dyDescent="0.2">
      <c r="A31" s="20" t="s">
        <v>161</v>
      </c>
      <c r="B31" s="17" t="s">
        <v>162</v>
      </c>
      <c r="C31" s="17" t="s">
        <v>79</v>
      </c>
      <c r="D31" s="17" t="s">
        <v>163</v>
      </c>
      <c r="E31" s="17" t="s">
        <v>80</v>
      </c>
      <c r="F31" s="17"/>
      <c r="G31" s="17" t="s">
        <v>107</v>
      </c>
    </row>
    <row r="32" spans="1:7" customFormat="1" ht="102" x14ac:dyDescent="0.2">
      <c r="A32" s="20" t="s">
        <v>9</v>
      </c>
      <c r="B32" s="17" t="s">
        <v>164</v>
      </c>
      <c r="C32" s="17" t="s">
        <v>110</v>
      </c>
      <c r="D32" s="17" t="s">
        <v>147</v>
      </c>
      <c r="E32" s="17" t="s">
        <v>80</v>
      </c>
      <c r="F32" s="17"/>
      <c r="G32" s="17" t="s">
        <v>107</v>
      </c>
    </row>
    <row r="33" spans="1:7" customFormat="1" ht="76.5" x14ac:dyDescent="0.2">
      <c r="A33" s="20" t="s">
        <v>165</v>
      </c>
      <c r="B33" s="17" t="s">
        <v>166</v>
      </c>
      <c r="C33" s="17" t="s">
        <v>79</v>
      </c>
      <c r="D33" s="17" t="s">
        <v>106</v>
      </c>
      <c r="E33" s="17"/>
      <c r="F33" s="17" t="s">
        <v>167</v>
      </c>
      <c r="G33" s="17" t="s">
        <v>81</v>
      </c>
    </row>
    <row r="34" spans="1:7" customFormat="1" ht="25.5" x14ac:dyDescent="0.2">
      <c r="A34" s="20" t="s">
        <v>168</v>
      </c>
      <c r="B34" s="17" t="s">
        <v>169</v>
      </c>
      <c r="C34" s="17" t="s">
        <v>79</v>
      </c>
      <c r="D34" s="17" t="s">
        <v>80</v>
      </c>
      <c r="E34" s="17"/>
      <c r="F34" s="17"/>
      <c r="G34" s="17" t="s">
        <v>81</v>
      </c>
    </row>
    <row r="35" spans="1:7" customFormat="1" ht="63.75" x14ac:dyDescent="0.2">
      <c r="A35" s="20" t="s">
        <v>10</v>
      </c>
      <c r="B35" s="17" t="s">
        <v>15</v>
      </c>
      <c r="C35" s="17" t="s">
        <v>100</v>
      </c>
      <c r="D35" s="17" t="s">
        <v>80</v>
      </c>
      <c r="E35" s="17"/>
      <c r="F35" s="17"/>
      <c r="G35" s="17" t="s">
        <v>81</v>
      </c>
    </row>
    <row r="36" spans="1:7" customFormat="1" ht="51" x14ac:dyDescent="0.2">
      <c r="A36" s="20" t="s">
        <v>170</v>
      </c>
      <c r="B36" s="17" t="s">
        <v>171</v>
      </c>
      <c r="C36" s="17" t="s">
        <v>100</v>
      </c>
      <c r="D36" s="17" t="s">
        <v>80</v>
      </c>
      <c r="E36" s="17"/>
      <c r="F36" s="17"/>
      <c r="G36" s="17" t="s">
        <v>81</v>
      </c>
    </row>
    <row r="37" spans="1:7" customFormat="1" ht="89.25" x14ac:dyDescent="0.2">
      <c r="A37" s="20" t="s">
        <v>172</v>
      </c>
      <c r="B37" s="17" t="s">
        <v>173</v>
      </c>
      <c r="C37" s="17" t="s">
        <v>79</v>
      </c>
      <c r="D37" s="17" t="s">
        <v>106</v>
      </c>
      <c r="E37" s="17"/>
      <c r="F37" s="17" t="s">
        <v>174</v>
      </c>
      <c r="G37" s="17" t="s">
        <v>81</v>
      </c>
    </row>
    <row r="38" spans="1:7" customFormat="1" ht="51" x14ac:dyDescent="0.2">
      <c r="A38" s="20" t="s">
        <v>175</v>
      </c>
      <c r="B38" s="17" t="s">
        <v>176</v>
      </c>
      <c r="C38" s="17" t="s">
        <v>79</v>
      </c>
      <c r="D38" s="17" t="s">
        <v>112</v>
      </c>
      <c r="E38" s="17"/>
      <c r="F38" s="17" t="s">
        <v>177</v>
      </c>
      <c r="G38" s="17" t="s">
        <v>81</v>
      </c>
    </row>
    <row r="39" spans="1:7" customFormat="1" ht="114.75" x14ac:dyDescent="0.2">
      <c r="A39" s="20" t="s">
        <v>178</v>
      </c>
      <c r="B39" s="17" t="s">
        <v>179</v>
      </c>
      <c r="C39" s="17" t="s">
        <v>79</v>
      </c>
      <c r="D39" s="17" t="s">
        <v>180</v>
      </c>
      <c r="E39" s="17"/>
      <c r="F39" s="17" t="s">
        <v>181</v>
      </c>
      <c r="G39" s="17" t="s">
        <v>81</v>
      </c>
    </row>
    <row r="40" spans="1:7" customFormat="1" ht="63.75" x14ac:dyDescent="0.2">
      <c r="A40" s="20" t="s">
        <v>182</v>
      </c>
      <c r="B40" s="17" t="s">
        <v>183</v>
      </c>
      <c r="C40" s="17" t="s">
        <v>79</v>
      </c>
      <c r="D40" s="17" t="s">
        <v>90</v>
      </c>
      <c r="E40" s="17"/>
      <c r="F40" s="17" t="s">
        <v>184</v>
      </c>
      <c r="G40" s="17" t="s">
        <v>81</v>
      </c>
    </row>
    <row r="41" spans="1:7" customFormat="1" ht="63.75" x14ac:dyDescent="0.2">
      <c r="A41" s="20" t="s">
        <v>185</v>
      </c>
      <c r="B41" s="17" t="s">
        <v>186</v>
      </c>
      <c r="C41" s="17" t="s">
        <v>79</v>
      </c>
      <c r="D41" s="17" t="s">
        <v>80</v>
      </c>
      <c r="E41" s="17"/>
      <c r="F41" s="17" t="s">
        <v>187</v>
      </c>
      <c r="G41" s="17" t="s">
        <v>81</v>
      </c>
    </row>
    <row r="42" spans="1:7" customFormat="1" ht="38.25" x14ac:dyDescent="0.2">
      <c r="A42" s="20" t="s">
        <v>188</v>
      </c>
      <c r="B42" s="17" t="s">
        <v>189</v>
      </c>
      <c r="C42" s="17" t="s">
        <v>110</v>
      </c>
      <c r="D42" s="17" t="s">
        <v>80</v>
      </c>
      <c r="E42" s="17" t="s">
        <v>80</v>
      </c>
      <c r="F42" s="17" t="s">
        <v>190</v>
      </c>
      <c r="G42" s="17" t="s">
        <v>107</v>
      </c>
    </row>
    <row r="43" spans="1:7" customFormat="1" ht="63.75" x14ac:dyDescent="0.2">
      <c r="A43" s="20" t="s">
        <v>191</v>
      </c>
      <c r="B43" s="17" t="s">
        <v>192</v>
      </c>
      <c r="C43" s="17" t="s">
        <v>100</v>
      </c>
      <c r="D43" s="17"/>
      <c r="E43" s="17"/>
      <c r="F43" s="17"/>
      <c r="G43" s="17" t="s">
        <v>81</v>
      </c>
    </row>
    <row r="44" spans="1:7" customFormat="1" ht="38.25" x14ac:dyDescent="0.2">
      <c r="A44" s="20" t="s">
        <v>193</v>
      </c>
      <c r="B44" s="17" t="s">
        <v>121</v>
      </c>
      <c r="C44" s="17" t="s">
        <v>79</v>
      </c>
      <c r="D44" s="17" t="s">
        <v>106</v>
      </c>
      <c r="E44" s="17" t="s">
        <v>80</v>
      </c>
      <c r="F44" s="17" t="s">
        <v>122</v>
      </c>
      <c r="G44" s="17" t="s">
        <v>107</v>
      </c>
    </row>
    <row r="45" spans="1:7" customFormat="1" ht="38.25" x14ac:dyDescent="0.2">
      <c r="A45" s="20" t="s">
        <v>194</v>
      </c>
      <c r="B45" s="17" t="s">
        <v>195</v>
      </c>
      <c r="C45" s="17" t="s">
        <v>100</v>
      </c>
      <c r="D45" s="17" t="s">
        <v>106</v>
      </c>
      <c r="E45" s="17"/>
      <c r="F45" s="17" t="s">
        <v>196</v>
      </c>
      <c r="G45" s="17" t="s">
        <v>81</v>
      </c>
    </row>
    <row r="46" spans="1:7" customFormat="1" ht="51" x14ac:dyDescent="0.2">
      <c r="A46" s="20" t="s">
        <v>197</v>
      </c>
      <c r="B46" s="17" t="s">
        <v>198</v>
      </c>
      <c r="C46" s="17" t="s">
        <v>79</v>
      </c>
      <c r="D46" s="17" t="s">
        <v>106</v>
      </c>
      <c r="E46" s="17"/>
      <c r="F46" s="17" t="s">
        <v>196</v>
      </c>
      <c r="G46" s="17" t="s">
        <v>81</v>
      </c>
    </row>
    <row r="47" spans="1:7" customFormat="1" ht="25.5" x14ac:dyDescent="0.2">
      <c r="A47" s="20" t="s">
        <v>199</v>
      </c>
      <c r="B47" s="17" t="s">
        <v>200</v>
      </c>
      <c r="C47" s="17" t="s">
        <v>79</v>
      </c>
      <c r="D47" s="17" t="s">
        <v>112</v>
      </c>
      <c r="E47" s="17"/>
      <c r="F47" s="17"/>
      <c r="G47" s="17" t="s">
        <v>81</v>
      </c>
    </row>
    <row r="48" spans="1:7" customFormat="1" ht="51" x14ac:dyDescent="0.2">
      <c r="A48" s="20" t="s">
        <v>11</v>
      </c>
      <c r="B48" s="17" t="s">
        <v>201</v>
      </c>
      <c r="C48" s="17" t="s">
        <v>110</v>
      </c>
      <c r="D48" s="17" t="s">
        <v>202</v>
      </c>
      <c r="E48" s="17"/>
      <c r="F48" s="17"/>
      <c r="G48" s="17" t="s">
        <v>81</v>
      </c>
    </row>
    <row r="49" spans="1:7" customFormat="1" ht="25.5" x14ac:dyDescent="0.2">
      <c r="A49" s="20" t="s">
        <v>12</v>
      </c>
      <c r="B49" s="17" t="s">
        <v>16</v>
      </c>
      <c r="C49" s="17" t="s">
        <v>79</v>
      </c>
      <c r="D49" s="17" t="s">
        <v>106</v>
      </c>
      <c r="E49" s="17"/>
      <c r="F49" s="17" t="s">
        <v>167</v>
      </c>
      <c r="G49" s="17" t="s">
        <v>81</v>
      </c>
    </row>
    <row r="50" spans="1:7" customFormat="1" ht="102" x14ac:dyDescent="0.2">
      <c r="A50" s="20" t="s">
        <v>203</v>
      </c>
      <c r="B50" s="17" t="s">
        <v>204</v>
      </c>
      <c r="C50" s="17" t="s">
        <v>79</v>
      </c>
      <c r="D50" s="17" t="s">
        <v>106</v>
      </c>
      <c r="E50" s="17"/>
      <c r="F50" s="17"/>
      <c r="G50" s="17" t="s">
        <v>81</v>
      </c>
    </row>
    <row r="51" spans="1:7" customFormat="1" ht="165.75" x14ac:dyDescent="0.2">
      <c r="A51" s="20" t="s">
        <v>205</v>
      </c>
      <c r="B51" s="17" t="s">
        <v>206</v>
      </c>
      <c r="C51" s="17" t="s">
        <v>100</v>
      </c>
      <c r="D51" s="17" t="s">
        <v>207</v>
      </c>
      <c r="E51" s="17"/>
      <c r="F51" s="17" t="s">
        <v>208</v>
      </c>
      <c r="G51" s="17" t="s">
        <v>81</v>
      </c>
    </row>
    <row r="52" spans="1:7" customFormat="1" ht="76.5" x14ac:dyDescent="0.2">
      <c r="A52" s="20" t="s">
        <v>209</v>
      </c>
      <c r="B52" s="17" t="s">
        <v>210</v>
      </c>
      <c r="C52" s="17" t="s">
        <v>100</v>
      </c>
      <c r="D52" s="17" t="s">
        <v>211</v>
      </c>
      <c r="E52" s="17"/>
      <c r="F52" s="17" t="s">
        <v>212</v>
      </c>
      <c r="G52" s="17" t="s">
        <v>81</v>
      </c>
    </row>
    <row r="53" spans="1:7" customFormat="1" ht="63.75" x14ac:dyDescent="0.2">
      <c r="A53" s="20" t="s">
        <v>213</v>
      </c>
      <c r="B53" s="17" t="s">
        <v>214</v>
      </c>
      <c r="C53" s="17" t="s">
        <v>79</v>
      </c>
      <c r="D53" s="17"/>
      <c r="E53" s="17"/>
      <c r="F53" s="17" t="s">
        <v>212</v>
      </c>
      <c r="G53" s="17" t="s">
        <v>81</v>
      </c>
    </row>
    <row r="54" spans="1:7" customFormat="1" ht="76.5" x14ac:dyDescent="0.2">
      <c r="A54" s="20" t="s">
        <v>215</v>
      </c>
      <c r="B54" s="17" t="s">
        <v>216</v>
      </c>
      <c r="C54" s="17" t="s">
        <v>79</v>
      </c>
      <c r="D54" s="17" t="s">
        <v>80</v>
      </c>
      <c r="E54" s="17"/>
      <c r="F54" s="17" t="s">
        <v>217</v>
      </c>
      <c r="G54" s="17" t="s">
        <v>81</v>
      </c>
    </row>
    <row r="55" spans="1:7" customFormat="1" ht="51" x14ac:dyDescent="0.2">
      <c r="A55" s="20" t="s">
        <v>218</v>
      </c>
      <c r="B55" s="17" t="s">
        <v>219</v>
      </c>
      <c r="C55" s="17" t="s">
        <v>79</v>
      </c>
      <c r="D55" s="17"/>
      <c r="E55" s="17"/>
      <c r="F55" s="17" t="s">
        <v>220</v>
      </c>
      <c r="G55" s="17" t="s">
        <v>81</v>
      </c>
    </row>
    <row r="56" spans="1:7" customFormat="1" ht="25.5" x14ac:dyDescent="0.2">
      <c r="A56" s="20" t="s">
        <v>221</v>
      </c>
      <c r="B56" s="17" t="s">
        <v>222</v>
      </c>
      <c r="C56" s="17" t="s">
        <v>79</v>
      </c>
      <c r="D56" s="17" t="s">
        <v>80</v>
      </c>
      <c r="E56" s="17"/>
      <c r="F56" s="17"/>
      <c r="G56" s="17" t="s">
        <v>107</v>
      </c>
    </row>
    <row r="57" spans="1:7" customFormat="1" ht="51" x14ac:dyDescent="0.2">
      <c r="A57" s="20" t="s">
        <v>223</v>
      </c>
      <c r="B57" s="17" t="s">
        <v>224</v>
      </c>
      <c r="C57" s="17" t="s">
        <v>79</v>
      </c>
      <c r="D57" s="17" t="s">
        <v>147</v>
      </c>
      <c r="E57" s="17"/>
      <c r="F57" s="17" t="s">
        <v>225</v>
      </c>
      <c r="G57" s="17" t="s">
        <v>81</v>
      </c>
    </row>
    <row r="58" spans="1:7" customFormat="1" ht="76.5" x14ac:dyDescent="0.2">
      <c r="A58" s="20" t="s">
        <v>226</v>
      </c>
      <c r="B58" s="17" t="s">
        <v>17</v>
      </c>
      <c r="C58" s="17" t="s">
        <v>110</v>
      </c>
      <c r="D58" s="17" t="s">
        <v>163</v>
      </c>
      <c r="E58" s="17" t="s">
        <v>106</v>
      </c>
      <c r="F58" s="17" t="s">
        <v>227</v>
      </c>
      <c r="G58" s="17" t="s">
        <v>107</v>
      </c>
    </row>
    <row r="59" spans="1:7" customFormat="1" ht="114.75" x14ac:dyDescent="0.2">
      <c r="A59" s="20" t="s">
        <v>228</v>
      </c>
      <c r="B59" s="17" t="s">
        <v>229</v>
      </c>
      <c r="C59" s="17" t="s">
        <v>110</v>
      </c>
      <c r="D59" s="17" t="s">
        <v>106</v>
      </c>
      <c r="E59" s="17" t="s">
        <v>106</v>
      </c>
      <c r="F59" s="17" t="s">
        <v>230</v>
      </c>
      <c r="G59" s="17" t="s">
        <v>107</v>
      </c>
    </row>
    <row r="60" spans="1:7" customFormat="1" ht="76.5" x14ac:dyDescent="0.2">
      <c r="A60" s="20" t="s">
        <v>231</v>
      </c>
      <c r="B60" s="17" t="s">
        <v>232</v>
      </c>
      <c r="C60" s="17" t="s">
        <v>110</v>
      </c>
      <c r="D60" s="17" t="s">
        <v>233</v>
      </c>
      <c r="E60" s="17" t="s">
        <v>106</v>
      </c>
      <c r="F60" s="17" t="s">
        <v>234</v>
      </c>
      <c r="G60" s="17" t="s">
        <v>107</v>
      </c>
    </row>
    <row r="61" spans="1:7" customFormat="1" ht="76.5" x14ac:dyDescent="0.2">
      <c r="A61" s="20" t="s">
        <v>235</v>
      </c>
      <c r="B61" s="17" t="s">
        <v>236</v>
      </c>
      <c r="C61" s="17" t="s">
        <v>110</v>
      </c>
      <c r="D61" s="17" t="s">
        <v>237</v>
      </c>
      <c r="E61" s="17" t="s">
        <v>106</v>
      </c>
      <c r="F61" s="17" t="s">
        <v>238</v>
      </c>
      <c r="G61" s="17" t="s">
        <v>107</v>
      </c>
    </row>
    <row r="62" spans="1:7" customFormat="1" ht="38.25" x14ac:dyDescent="0.2">
      <c r="A62" s="21" t="s">
        <v>239</v>
      </c>
      <c r="B62" s="17" t="s">
        <v>240</v>
      </c>
      <c r="C62" s="17" t="s">
        <v>100</v>
      </c>
      <c r="D62" s="17" t="s">
        <v>147</v>
      </c>
      <c r="E62" s="17"/>
      <c r="F62" s="17" t="s">
        <v>241</v>
      </c>
      <c r="G62" s="17" t="s">
        <v>81</v>
      </c>
    </row>
    <row r="63" spans="1:7" customFormat="1" x14ac:dyDescent="0.2"/>
    <row r="64" spans="1:7" customFormat="1" x14ac:dyDescent="0.2"/>
    <row r="65" spans="1:1" customFormat="1" x14ac:dyDescent="0.2"/>
    <row r="66" spans="1:1" customFormat="1" x14ac:dyDescent="0.2"/>
    <row r="67" spans="1:1" customFormat="1" x14ac:dyDescent="0.2"/>
    <row r="68" spans="1:1" customFormat="1" x14ac:dyDescent="0.2">
      <c r="A68" s="10"/>
    </row>
  </sheetData>
  <printOptions horizontalCentered="1"/>
  <pageMargins left="0.14000000000000001" right="0.2" top="0.5" bottom="0.5" header="0.3" footer="0.3"/>
  <pageSetup scale="70" fitToHeight="12" orientation="landscape"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Salary Study</vt:lpstr>
      <vt:lpstr>Benefits</vt:lpstr>
      <vt:lpstr>Job Info</vt:lpstr>
      <vt:lpstr>'Job Info'!Print_Area</vt:lpstr>
      <vt:lpstr>Benefits!Print_Titles</vt:lpstr>
      <vt:lpstr>'Job Info'!Print_Titles</vt:lpstr>
      <vt:lpstr>'Salary Study'!Print_Titles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Wagner</dc:creator>
  <cp:lastModifiedBy>Steve Thompson</cp:lastModifiedBy>
  <cp:lastPrinted>2023-06-22T19:46:37Z</cp:lastPrinted>
  <dcterms:created xsi:type="dcterms:W3CDTF">2015-09-18T15:51:58Z</dcterms:created>
  <dcterms:modified xsi:type="dcterms:W3CDTF">2023-09-28T00:01:52Z</dcterms:modified>
</cp:coreProperties>
</file>