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F1881A09-69EA-4F4E-A8C8-BE408A24498C}" xr6:coauthVersionLast="47" xr6:coauthVersionMax="47" xr10:uidLastSave="{00000000-0000-0000-0000-000000000000}"/>
  <bookViews>
    <workbookView xWindow="-120" yWindow="-120" windowWidth="29040" windowHeight="15720" activeTab="3" xr2:uid="{58462FF3-B8A0-4470-921F-7927CC2637DB}"/>
  </bookViews>
  <sheets>
    <sheet name="Residential Current Rates" sheetId="1" r:id="rId1"/>
    <sheet name="Residential 10% Increase" sheetId="2" r:id="rId2"/>
    <sheet name="Commercial Current Rates" sheetId="3" r:id="rId3"/>
    <sheet name="Commercial 10% Increas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4" l="1"/>
  <c r="G31" i="4"/>
  <c r="D31" i="4"/>
  <c r="G30" i="4"/>
  <c r="D30" i="4"/>
  <c r="G29" i="4"/>
  <c r="D29" i="4"/>
  <c r="G28" i="4"/>
  <c r="J21" i="4"/>
  <c r="I21" i="4"/>
  <c r="H21" i="4"/>
  <c r="G21" i="4"/>
  <c r="F21" i="4"/>
  <c r="E21" i="4"/>
  <c r="D21" i="4"/>
  <c r="E31" i="3"/>
  <c r="G30" i="3"/>
  <c r="D30" i="3"/>
  <c r="G29" i="3"/>
  <c r="D29" i="3"/>
  <c r="G28" i="3"/>
  <c r="D28" i="3"/>
  <c r="G27" i="3"/>
  <c r="J20" i="3"/>
  <c r="I20" i="3"/>
  <c r="H20" i="3"/>
  <c r="G20" i="3"/>
  <c r="F20" i="3"/>
  <c r="E20" i="3"/>
  <c r="D20" i="3"/>
  <c r="E28" i="2"/>
  <c r="G27" i="2"/>
  <c r="F27" i="2"/>
  <c r="D27" i="2"/>
  <c r="G26" i="2"/>
  <c r="F26" i="2"/>
  <c r="D26" i="2"/>
  <c r="G25" i="2"/>
  <c r="F25" i="2"/>
  <c r="D25" i="2"/>
  <c r="F24" i="2"/>
  <c r="D24" i="2"/>
  <c r="G24" i="2" s="1"/>
  <c r="G28" i="2" s="1"/>
  <c r="J17" i="2"/>
  <c r="I17" i="2"/>
  <c r="H17" i="2"/>
  <c r="G17" i="2"/>
  <c r="F17" i="2"/>
  <c r="E17" i="2"/>
  <c r="D17" i="2"/>
  <c r="E27" i="1"/>
  <c r="G26" i="1"/>
  <c r="D26" i="1"/>
  <c r="G25" i="1"/>
  <c r="D25" i="1"/>
  <c r="G24" i="1"/>
  <c r="D24" i="1"/>
  <c r="D23" i="1"/>
  <c r="G23" i="1" s="1"/>
  <c r="G27" i="1" s="1"/>
  <c r="J16" i="1"/>
  <c r="I16" i="1"/>
  <c r="H16" i="1"/>
  <c r="G16" i="1"/>
  <c r="F16" i="1"/>
  <c r="E16" i="1"/>
  <c r="D16" i="1"/>
  <c r="G31" i="3" l="1"/>
</calcChain>
</file>

<file path=xl/sharedStrings.xml><?xml version="1.0" encoding="utf-8"?>
<sst xmlns="http://schemas.openxmlformats.org/spreadsheetml/2006/main" count="126" uniqueCount="34">
  <si>
    <t>FA-4A</t>
  </si>
  <si>
    <t>Revenue from Present/Proposed Rates</t>
  </si>
  <si>
    <t>Test Period from 1/1/2022 to 12/31/2022</t>
  </si>
  <si>
    <t>USAGE TABLE</t>
  </si>
  <si>
    <t>Usage by Rate Increment</t>
  </si>
  <si>
    <t>Class:</t>
  </si>
  <si>
    <t>Residential-Existing</t>
  </si>
  <si>
    <t>(1) Usage Gallons</t>
  </si>
  <si>
    <t>(2) Bills</t>
  </si>
  <si>
    <t>(3) Gallons</t>
  </si>
  <si>
    <t>(4) First 2,000</t>
  </si>
  <si>
    <t>(5) Next 3,000</t>
  </si>
  <si>
    <t>(6) Next 5,000</t>
  </si>
  <si>
    <t>(7) Over 10,000</t>
  </si>
  <si>
    <t>(9) Total</t>
  </si>
  <si>
    <t>First 2,000 Gallons</t>
  </si>
  <si>
    <t>Next 3,000 Gallons</t>
  </si>
  <si>
    <t>Next 5,000 Gallons</t>
  </si>
  <si>
    <t>Over 10,000 Gallons</t>
  </si>
  <si>
    <t>Totals</t>
  </si>
  <si>
    <t>REVENUE TABLE</t>
  </si>
  <si>
    <t>Revenue by Rate Increment</t>
  </si>
  <si>
    <t>(1) Usage</t>
  </si>
  <si>
    <t xml:space="preserve">(4) Rates </t>
  </si>
  <si>
    <t>(5) Revenue</t>
  </si>
  <si>
    <t>First 2,000 Minimum Bill</t>
  </si>
  <si>
    <t>Commercial-Existing</t>
  </si>
  <si>
    <t>(1) Usage-Gallons</t>
  </si>
  <si>
    <t>(8) Over 10,000</t>
  </si>
  <si>
    <t>First 2,000</t>
  </si>
  <si>
    <t xml:space="preserve">Next 3,000  </t>
  </si>
  <si>
    <t>Next 5,000</t>
  </si>
  <si>
    <t>Over 10,000</t>
  </si>
  <si>
    <t xml:space="preserve">Next 3,000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</si>
</sst>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0" fillId="0" borderId="1" xfId="0" applyBorder="1"/>
    <xf numFmtId="49" fontId="0" fillId="0" borderId="0" xfId="0" applyNumberFormat="1" applyAlignment="1">
      <alignment horizontal="center" wrapText="1"/>
    </xf>
    <xf numFmtId="164" fontId="0" fillId="0" borderId="0" xfId="1" applyNumberFormat="1" applyFont="1" applyFill="1"/>
    <xf numFmtId="164" fontId="0" fillId="0" borderId="0" xfId="1" applyNumberFormat="1" applyFont="1"/>
    <xf numFmtId="164" fontId="0" fillId="0" borderId="2" xfId="1" applyNumberFormat="1" applyFont="1" applyBorder="1"/>
    <xf numFmtId="165" fontId="0" fillId="0" borderId="0" xfId="1" applyNumberFormat="1" applyFont="1"/>
    <xf numFmtId="166" fontId="0" fillId="0" borderId="0" xfId="2" applyNumberFormat="1" applyFont="1"/>
    <xf numFmtId="166" fontId="0" fillId="0" borderId="0" xfId="1" applyNumberFormat="1" applyFont="1"/>
    <xf numFmtId="164" fontId="0" fillId="0" borderId="0" xfId="1" applyNumberFormat="1" applyFont="1" applyBorder="1"/>
    <xf numFmtId="165" fontId="0" fillId="0" borderId="0" xfId="1" applyNumberFormat="1" applyFont="1" applyBorder="1"/>
    <xf numFmtId="166" fontId="0" fillId="0" borderId="2" xfId="2" applyNumberFormat="1" applyFont="1" applyBorder="1"/>
    <xf numFmtId="0" fontId="3" fillId="0" borderId="0" xfId="0" applyFont="1"/>
    <xf numFmtId="49" fontId="0" fillId="0" borderId="0" xfId="0" applyNumberFormat="1"/>
    <xf numFmtId="0" fontId="3" fillId="0" borderId="1" xfId="0" applyFont="1" applyBorder="1"/>
    <xf numFmtId="0" fontId="3" fillId="0" borderId="0" xfId="0" applyFont="1" applyBorder="1"/>
    <xf numFmtId="0" fontId="0" fillId="0" borderId="0" xfId="0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CB088-0C4C-4648-B4B9-2365E20A6376}">
  <dimension ref="C2:J28"/>
  <sheetViews>
    <sheetView workbookViewId="0">
      <selection activeCell="I23" sqref="I23"/>
    </sheetView>
  </sheetViews>
  <sheetFormatPr defaultRowHeight="15" x14ac:dyDescent="0.25"/>
  <cols>
    <col min="2" max="2" width="1.28515625" customWidth="1"/>
    <col min="3" max="3" width="22.5703125" customWidth="1"/>
    <col min="4" max="5" width="15.7109375" customWidth="1"/>
    <col min="6" max="6" width="13.7109375" customWidth="1"/>
    <col min="7" max="7" width="14.7109375" customWidth="1"/>
    <col min="8" max="8" width="15.7109375" customWidth="1"/>
    <col min="9" max="9" width="16.7109375" customWidth="1"/>
    <col min="10" max="10" width="18.7109375" customWidth="1"/>
  </cols>
  <sheetData>
    <row r="2" spans="3:10" x14ac:dyDescent="0.25">
      <c r="J2" s="1" t="s">
        <v>0</v>
      </c>
    </row>
    <row r="3" spans="3:10" x14ac:dyDescent="0.25">
      <c r="C3" s="2" t="s">
        <v>1</v>
      </c>
      <c r="D3" s="2"/>
      <c r="E3" s="2"/>
      <c r="F3" s="2"/>
      <c r="G3" s="2"/>
      <c r="H3" s="2"/>
      <c r="I3" s="2"/>
      <c r="J3" s="2"/>
    </row>
    <row r="4" spans="3:10" x14ac:dyDescent="0.25">
      <c r="C4" s="2" t="s">
        <v>2</v>
      </c>
      <c r="D4" s="2"/>
      <c r="E4" s="2"/>
      <c r="F4" s="2"/>
      <c r="G4" s="2"/>
      <c r="H4" s="2"/>
      <c r="I4" s="2"/>
      <c r="J4" s="2"/>
    </row>
    <row r="6" spans="3:10" x14ac:dyDescent="0.25">
      <c r="C6" s="3" t="s">
        <v>3</v>
      </c>
      <c r="D6" s="3"/>
      <c r="E6" s="3"/>
      <c r="F6" s="3"/>
      <c r="G6" s="3"/>
      <c r="H6" s="3"/>
      <c r="I6" s="3"/>
      <c r="J6" s="3"/>
    </row>
    <row r="7" spans="3:10" x14ac:dyDescent="0.25">
      <c r="C7" s="4" t="s">
        <v>4</v>
      </c>
      <c r="D7" s="4"/>
      <c r="E7" s="4"/>
      <c r="F7" s="4"/>
      <c r="G7" s="4"/>
      <c r="H7" s="4"/>
      <c r="I7" s="4"/>
      <c r="J7" s="4"/>
    </row>
    <row r="9" spans="3:10" x14ac:dyDescent="0.25">
      <c r="C9" s="5" t="s">
        <v>5</v>
      </c>
      <c r="D9" s="20" t="s">
        <v>6</v>
      </c>
      <c r="E9" s="17"/>
    </row>
    <row r="10" spans="3:10" x14ac:dyDescent="0.25">
      <c r="D10" s="21"/>
    </row>
    <row r="11" spans="3:10" ht="16.5" customHeight="1" x14ac:dyDescent="0.25">
      <c r="C11" s="7" t="s">
        <v>7</v>
      </c>
      <c r="D11" s="7" t="s">
        <v>8</v>
      </c>
      <c r="E11" s="7" t="s">
        <v>9</v>
      </c>
      <c r="F11" s="7" t="s">
        <v>10</v>
      </c>
      <c r="G11" s="7" t="s">
        <v>11</v>
      </c>
      <c r="H11" s="7" t="s">
        <v>12</v>
      </c>
      <c r="I11" s="7" t="s">
        <v>13</v>
      </c>
      <c r="J11" s="7" t="s">
        <v>14</v>
      </c>
    </row>
    <row r="12" spans="3:10" x14ac:dyDescent="0.25">
      <c r="C12" t="s">
        <v>15</v>
      </c>
      <c r="D12" s="8">
        <v>6492</v>
      </c>
      <c r="E12" s="8">
        <v>6220867</v>
      </c>
      <c r="F12" s="9">
        <v>6220867</v>
      </c>
      <c r="G12" s="9"/>
      <c r="H12" s="9"/>
      <c r="I12" s="9"/>
      <c r="J12" s="8">
        <v>6220867</v>
      </c>
    </row>
    <row r="13" spans="3:10" x14ac:dyDescent="0.25">
      <c r="C13" t="s">
        <v>16</v>
      </c>
      <c r="D13" s="8">
        <v>10484</v>
      </c>
      <c r="E13" s="8">
        <v>34938691</v>
      </c>
      <c r="F13" s="9">
        <v>20968000</v>
      </c>
      <c r="G13" s="9">
        <v>13970691</v>
      </c>
      <c r="H13" s="9"/>
      <c r="I13" s="9"/>
      <c r="J13" s="8">
        <v>34938691</v>
      </c>
    </row>
    <row r="14" spans="3:10" x14ac:dyDescent="0.25">
      <c r="C14" t="s">
        <v>17</v>
      </c>
      <c r="D14" s="8">
        <v>4226</v>
      </c>
      <c r="E14" s="8">
        <v>28206820</v>
      </c>
      <c r="F14" s="9">
        <v>8452000</v>
      </c>
      <c r="G14" s="9">
        <v>12678000</v>
      </c>
      <c r="H14" s="9">
        <v>7076820</v>
      </c>
      <c r="I14" s="9"/>
      <c r="J14" s="8">
        <v>28206820</v>
      </c>
    </row>
    <row r="15" spans="3:10" x14ac:dyDescent="0.25">
      <c r="C15" t="s">
        <v>18</v>
      </c>
      <c r="D15" s="8">
        <v>1250</v>
      </c>
      <c r="E15" s="8">
        <v>23915620</v>
      </c>
      <c r="F15" s="9">
        <v>2500000</v>
      </c>
      <c r="G15" s="9">
        <v>3750000</v>
      </c>
      <c r="H15" s="9">
        <v>6250000</v>
      </c>
      <c r="I15" s="9">
        <v>11415620</v>
      </c>
      <c r="J15" s="8">
        <v>23915620</v>
      </c>
    </row>
    <row r="16" spans="3:10" ht="15.75" thickBot="1" x14ac:dyDescent="0.3">
      <c r="C16" t="s">
        <v>19</v>
      </c>
      <c r="D16" s="10">
        <f t="shared" ref="D16:J16" si="0">SUM(D12:D15)</f>
        <v>22452</v>
      </c>
      <c r="E16" s="10">
        <f t="shared" si="0"/>
        <v>93281998</v>
      </c>
      <c r="F16" s="10">
        <f t="shared" si="0"/>
        <v>38140867</v>
      </c>
      <c r="G16" s="10">
        <f t="shared" si="0"/>
        <v>30398691</v>
      </c>
      <c r="H16" s="10">
        <f t="shared" si="0"/>
        <v>13326820</v>
      </c>
      <c r="I16" s="10">
        <f t="shared" si="0"/>
        <v>11415620</v>
      </c>
      <c r="J16" s="10">
        <f t="shared" si="0"/>
        <v>93281998</v>
      </c>
    </row>
    <row r="17" spans="3:7" ht="15.75" thickTop="1" x14ac:dyDescent="0.25"/>
    <row r="18" spans="3:7" x14ac:dyDescent="0.25">
      <c r="C18" s="3" t="s">
        <v>20</v>
      </c>
      <c r="D18" s="3"/>
      <c r="E18" s="3"/>
      <c r="F18" s="3"/>
      <c r="G18" s="3"/>
    </row>
    <row r="19" spans="3:7" x14ac:dyDescent="0.25">
      <c r="C19" s="4" t="s">
        <v>21</v>
      </c>
      <c r="D19" s="4"/>
      <c r="E19" s="4"/>
      <c r="F19" s="4"/>
      <c r="G19" s="4"/>
    </row>
    <row r="21" spans="3:7" x14ac:dyDescent="0.25">
      <c r="C21" s="7" t="s">
        <v>22</v>
      </c>
      <c r="D21" s="7" t="s">
        <v>8</v>
      </c>
      <c r="E21" s="7" t="s">
        <v>9</v>
      </c>
      <c r="F21" s="7" t="s">
        <v>23</v>
      </c>
      <c r="G21" s="7" t="s">
        <v>24</v>
      </c>
    </row>
    <row r="23" spans="3:7" x14ac:dyDescent="0.25">
      <c r="C23" t="s">
        <v>25</v>
      </c>
      <c r="D23" s="9">
        <f>D16</f>
        <v>22452</v>
      </c>
      <c r="E23" s="8">
        <v>6220867</v>
      </c>
      <c r="F23" s="11">
        <v>21.11</v>
      </c>
      <c r="G23" s="12">
        <f>D23*F23</f>
        <v>473961.72</v>
      </c>
    </row>
    <row r="24" spans="3:7" x14ac:dyDescent="0.25">
      <c r="C24" t="s">
        <v>16</v>
      </c>
      <c r="D24" s="9">
        <f>D13</f>
        <v>10484</v>
      </c>
      <c r="E24" s="8">
        <v>34938691</v>
      </c>
      <c r="F24" s="11">
        <v>10.199999999999999</v>
      </c>
      <c r="G24" s="13">
        <f>E24*0.0102</f>
        <v>356374.64820000005</v>
      </c>
    </row>
    <row r="25" spans="3:7" x14ac:dyDescent="0.25">
      <c r="C25" t="s">
        <v>17</v>
      </c>
      <c r="D25" s="9">
        <f>D14</f>
        <v>4226</v>
      </c>
      <c r="E25" s="8">
        <v>28206820</v>
      </c>
      <c r="F25" s="11">
        <v>8.73</v>
      </c>
      <c r="G25" s="13">
        <f>E25*0.00873</f>
        <v>246245.5386</v>
      </c>
    </row>
    <row r="26" spans="3:7" x14ac:dyDescent="0.25">
      <c r="C26" t="s">
        <v>18</v>
      </c>
      <c r="D26" s="9">
        <f>D15</f>
        <v>1250</v>
      </c>
      <c r="E26" s="8">
        <v>23915620</v>
      </c>
      <c r="F26" s="11">
        <v>7.51</v>
      </c>
      <c r="G26" s="13">
        <f>E26*0.00751</f>
        <v>179606.30619999999</v>
      </c>
    </row>
    <row r="27" spans="3:7" ht="15.75" thickBot="1" x14ac:dyDescent="0.3">
      <c r="C27" t="s">
        <v>19</v>
      </c>
      <c r="D27" s="14"/>
      <c r="E27" s="10">
        <f>SUM(E23:E26)</f>
        <v>93281998</v>
      </c>
      <c r="F27" s="15"/>
      <c r="G27" s="16">
        <f>SUM(G23:G26)</f>
        <v>1256188.213</v>
      </c>
    </row>
    <row r="28" spans="3:7" ht="15.75" thickTop="1" x14ac:dyDescent="0.25"/>
  </sheetData>
  <mergeCells count="6">
    <mergeCell ref="C3:J3"/>
    <mergeCell ref="C4:J4"/>
    <mergeCell ref="C6:J6"/>
    <mergeCell ref="C7:J7"/>
    <mergeCell ref="C18:G18"/>
    <mergeCell ref="C19:G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34EC3-4543-4DAA-89C1-70126CCF5ECF}">
  <dimension ref="C3:K29"/>
  <sheetViews>
    <sheetView workbookViewId="0">
      <selection activeCell="I30" sqref="I30"/>
    </sheetView>
  </sheetViews>
  <sheetFormatPr defaultRowHeight="15" x14ac:dyDescent="0.25"/>
  <cols>
    <col min="2" max="2" width="1.28515625" customWidth="1"/>
    <col min="3" max="3" width="22.5703125" customWidth="1"/>
    <col min="4" max="5" width="15.7109375" customWidth="1"/>
    <col min="6" max="6" width="13.7109375" customWidth="1"/>
    <col min="7" max="7" width="14.7109375" customWidth="1"/>
    <col min="8" max="8" width="15.7109375" customWidth="1"/>
    <col min="9" max="9" width="16.7109375" customWidth="1"/>
    <col min="10" max="10" width="18.7109375" customWidth="1"/>
  </cols>
  <sheetData>
    <row r="3" spans="3:11" x14ac:dyDescent="0.25">
      <c r="J3" s="1" t="s">
        <v>0</v>
      </c>
    </row>
    <row r="4" spans="3:11" x14ac:dyDescent="0.25">
      <c r="C4" s="2" t="s">
        <v>1</v>
      </c>
      <c r="D4" s="2"/>
      <c r="E4" s="2"/>
      <c r="F4" s="2"/>
      <c r="G4" s="2"/>
      <c r="H4" s="2"/>
      <c r="I4" s="2"/>
      <c r="J4" s="2"/>
    </row>
    <row r="5" spans="3:11" x14ac:dyDescent="0.25">
      <c r="C5" s="2" t="s">
        <v>2</v>
      </c>
      <c r="D5" s="2"/>
      <c r="E5" s="2"/>
      <c r="F5" s="2"/>
      <c r="G5" s="2"/>
      <c r="H5" s="2"/>
      <c r="I5" s="2"/>
      <c r="J5" s="2"/>
    </row>
    <row r="7" spans="3:11" x14ac:dyDescent="0.25">
      <c r="C7" s="3" t="s">
        <v>3</v>
      </c>
      <c r="D7" s="3"/>
      <c r="E7" s="3"/>
      <c r="F7" s="3"/>
      <c r="G7" s="3"/>
      <c r="H7" s="3"/>
      <c r="I7" s="3"/>
      <c r="J7" s="3"/>
    </row>
    <row r="8" spans="3:11" x14ac:dyDescent="0.25">
      <c r="C8" s="4" t="s">
        <v>4</v>
      </c>
      <c r="D8" s="4"/>
      <c r="E8" s="4"/>
      <c r="F8" s="4"/>
      <c r="G8" s="4"/>
      <c r="H8" s="4"/>
      <c r="I8" s="4"/>
      <c r="J8" s="4"/>
    </row>
    <row r="10" spans="3:11" x14ac:dyDescent="0.25">
      <c r="C10" s="5" t="s">
        <v>5</v>
      </c>
      <c r="D10" s="20" t="s">
        <v>6</v>
      </c>
    </row>
    <row r="12" spans="3:11" ht="16.5" customHeight="1" x14ac:dyDescent="0.25">
      <c r="C12" s="7" t="s">
        <v>7</v>
      </c>
      <c r="D12" s="7" t="s">
        <v>8</v>
      </c>
      <c r="E12" s="7" t="s">
        <v>9</v>
      </c>
      <c r="F12" s="7" t="s">
        <v>10</v>
      </c>
      <c r="G12" s="7" t="s">
        <v>11</v>
      </c>
      <c r="H12" s="7" t="s">
        <v>12</v>
      </c>
      <c r="I12" s="7" t="s">
        <v>13</v>
      </c>
      <c r="J12" s="7" t="s">
        <v>14</v>
      </c>
      <c r="K12" s="18"/>
    </row>
    <row r="13" spans="3:11" x14ac:dyDescent="0.25">
      <c r="C13" t="s">
        <v>15</v>
      </c>
      <c r="D13" s="8">
        <v>6492</v>
      </c>
      <c r="E13" s="8">
        <v>6220867</v>
      </c>
      <c r="F13" s="9">
        <v>6220867</v>
      </c>
      <c r="G13" s="9"/>
      <c r="H13" s="9"/>
      <c r="I13" s="9"/>
      <c r="J13" s="8">
        <v>6220867</v>
      </c>
    </row>
    <row r="14" spans="3:11" x14ac:dyDescent="0.25">
      <c r="C14" t="s">
        <v>16</v>
      </c>
      <c r="D14" s="8">
        <v>10484</v>
      </c>
      <c r="E14" s="8">
        <v>34938691</v>
      </c>
      <c r="F14" s="9">
        <v>20968000</v>
      </c>
      <c r="G14" s="9">
        <v>13970691</v>
      </c>
      <c r="H14" s="9"/>
      <c r="I14" s="9"/>
      <c r="J14" s="8">
        <v>34938691</v>
      </c>
    </row>
    <row r="15" spans="3:11" x14ac:dyDescent="0.25">
      <c r="C15" t="s">
        <v>17</v>
      </c>
      <c r="D15" s="8">
        <v>4226</v>
      </c>
      <c r="E15" s="8">
        <v>28206820</v>
      </c>
      <c r="F15" s="9">
        <v>8452000</v>
      </c>
      <c r="G15" s="9">
        <v>12678000</v>
      </c>
      <c r="H15" s="9">
        <v>7076820</v>
      </c>
      <c r="I15" s="9"/>
      <c r="J15" s="8">
        <v>28206820</v>
      </c>
    </row>
    <row r="16" spans="3:11" x14ac:dyDescent="0.25">
      <c r="C16" t="s">
        <v>18</v>
      </c>
      <c r="D16" s="8">
        <v>1250</v>
      </c>
      <c r="E16" s="8">
        <v>23915620</v>
      </c>
      <c r="F16" s="9">
        <v>2500000</v>
      </c>
      <c r="G16" s="9">
        <v>3750000</v>
      </c>
      <c r="H16" s="9">
        <v>6250000</v>
      </c>
      <c r="I16" s="9">
        <v>11415620</v>
      </c>
      <c r="J16" s="8">
        <v>23915620</v>
      </c>
    </row>
    <row r="17" spans="3:10" ht="15.75" thickBot="1" x14ac:dyDescent="0.3">
      <c r="C17" t="s">
        <v>19</v>
      </c>
      <c r="D17" s="10">
        <f t="shared" ref="D17:J17" si="0">SUM(D13:D16)</f>
        <v>22452</v>
      </c>
      <c r="E17" s="10">
        <f t="shared" si="0"/>
        <v>93281998</v>
      </c>
      <c r="F17" s="10">
        <f t="shared" si="0"/>
        <v>38140867</v>
      </c>
      <c r="G17" s="10">
        <f t="shared" si="0"/>
        <v>30398691</v>
      </c>
      <c r="H17" s="10">
        <f t="shared" si="0"/>
        <v>13326820</v>
      </c>
      <c r="I17" s="10">
        <f t="shared" si="0"/>
        <v>11415620</v>
      </c>
      <c r="J17" s="10">
        <f t="shared" si="0"/>
        <v>93281998</v>
      </c>
    </row>
    <row r="18" spans="3:10" ht="15.75" thickTop="1" x14ac:dyDescent="0.25"/>
    <row r="19" spans="3:10" x14ac:dyDescent="0.25">
      <c r="C19" s="3" t="s">
        <v>20</v>
      </c>
      <c r="D19" s="3"/>
      <c r="E19" s="3"/>
      <c r="F19" s="3"/>
      <c r="G19" s="3"/>
    </row>
    <row r="20" spans="3:10" x14ac:dyDescent="0.25">
      <c r="C20" s="4" t="s">
        <v>21</v>
      </c>
      <c r="D20" s="4"/>
      <c r="E20" s="4"/>
      <c r="F20" s="4"/>
      <c r="G20" s="4"/>
    </row>
    <row r="22" spans="3:10" x14ac:dyDescent="0.25">
      <c r="C22" s="7" t="s">
        <v>22</v>
      </c>
      <c r="D22" s="7" t="s">
        <v>8</v>
      </c>
      <c r="E22" s="7" t="s">
        <v>9</v>
      </c>
      <c r="F22" s="7" t="s">
        <v>23</v>
      </c>
      <c r="G22" s="7" t="s">
        <v>24</v>
      </c>
    </row>
    <row r="24" spans="3:10" x14ac:dyDescent="0.25">
      <c r="C24" t="s">
        <v>25</v>
      </c>
      <c r="D24" s="9">
        <f>D17</f>
        <v>22452</v>
      </c>
      <c r="E24" s="8">
        <v>6220867</v>
      </c>
      <c r="F24" s="11">
        <f>21.11*1.1</f>
        <v>23.221</v>
      </c>
      <c r="G24" s="12">
        <f>D24*F24</f>
        <v>521357.89199999999</v>
      </c>
    </row>
    <row r="25" spans="3:10" x14ac:dyDescent="0.25">
      <c r="C25" t="s">
        <v>16</v>
      </c>
      <c r="D25" s="9">
        <f>D14</f>
        <v>10484</v>
      </c>
      <c r="E25" s="8">
        <v>34938691</v>
      </c>
      <c r="F25" s="11">
        <f>10.2*1.1</f>
        <v>11.22</v>
      </c>
      <c r="G25" s="13">
        <f>E25*0.01122</f>
        <v>392012.11302000005</v>
      </c>
    </row>
    <row r="26" spans="3:10" x14ac:dyDescent="0.25">
      <c r="C26" t="s">
        <v>17</v>
      </c>
      <c r="D26" s="9">
        <f>D15</f>
        <v>4226</v>
      </c>
      <c r="E26" s="8">
        <v>28206820</v>
      </c>
      <c r="F26" s="11">
        <f>8.73*1.1</f>
        <v>9.6030000000000015</v>
      </c>
      <c r="G26" s="13">
        <f>E26*0.0096</f>
        <v>270785.47199999995</v>
      </c>
    </row>
    <row r="27" spans="3:10" x14ac:dyDescent="0.25">
      <c r="C27" t="s">
        <v>18</v>
      </c>
      <c r="D27" s="9">
        <f>D16</f>
        <v>1250</v>
      </c>
      <c r="E27" s="8">
        <v>23915620</v>
      </c>
      <c r="F27" s="11">
        <f>7.51*1.1</f>
        <v>8.261000000000001</v>
      </c>
      <c r="G27" s="13">
        <f>E27*0.00826</f>
        <v>197543.02119999999</v>
      </c>
    </row>
    <row r="28" spans="3:10" ht="15.75" thickBot="1" x14ac:dyDescent="0.3">
      <c r="C28" t="s">
        <v>19</v>
      </c>
      <c r="D28" s="14"/>
      <c r="E28" s="10">
        <f>SUM(E24:E27)</f>
        <v>93281998</v>
      </c>
      <c r="F28" s="15"/>
      <c r="G28" s="16">
        <f>SUM(G24:G27)</f>
        <v>1381698.4982200002</v>
      </c>
    </row>
    <row r="29" spans="3:10" ht="15.75" thickTop="1" x14ac:dyDescent="0.25"/>
  </sheetData>
  <mergeCells count="6">
    <mergeCell ref="C4:J4"/>
    <mergeCell ref="C5:J5"/>
    <mergeCell ref="C7:J7"/>
    <mergeCell ref="C8:J8"/>
    <mergeCell ref="C19:G19"/>
    <mergeCell ref="C20:G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883B1-931D-406B-996A-E1A3D06121FF}">
  <dimension ref="B6:K32"/>
  <sheetViews>
    <sheetView workbookViewId="0">
      <selection activeCell="J30" sqref="J30"/>
    </sheetView>
  </sheetViews>
  <sheetFormatPr defaultRowHeight="15" x14ac:dyDescent="0.25"/>
  <cols>
    <col min="2" max="2" width="1.28515625" customWidth="1"/>
    <col min="3" max="3" width="22.5703125" customWidth="1"/>
    <col min="4" max="5" width="15.7109375" customWidth="1"/>
    <col min="6" max="6" width="13.7109375" customWidth="1"/>
    <col min="7" max="7" width="15.7109375" customWidth="1"/>
    <col min="8" max="8" width="16.85546875" customWidth="1"/>
    <col min="9" max="10" width="18.7109375" customWidth="1"/>
  </cols>
  <sheetData>
    <row r="6" spans="3:11" x14ac:dyDescent="0.25">
      <c r="C6" s="2" t="s">
        <v>1</v>
      </c>
      <c r="D6" s="2"/>
      <c r="E6" s="2"/>
      <c r="F6" s="2"/>
      <c r="G6" s="2"/>
      <c r="H6" s="2"/>
      <c r="I6" s="2"/>
      <c r="J6" s="2"/>
    </row>
    <row r="7" spans="3:11" x14ac:dyDescent="0.25">
      <c r="C7" s="2" t="s">
        <v>2</v>
      </c>
      <c r="D7" s="2"/>
      <c r="E7" s="2"/>
      <c r="F7" s="2"/>
      <c r="G7" s="2"/>
      <c r="H7" s="2"/>
      <c r="I7" s="2"/>
      <c r="J7" s="2"/>
    </row>
    <row r="9" spans="3:11" x14ac:dyDescent="0.25">
      <c r="C9" s="3" t="s">
        <v>3</v>
      </c>
      <c r="D9" s="3"/>
      <c r="E9" s="3"/>
      <c r="F9" s="3"/>
      <c r="G9" s="3"/>
      <c r="H9" s="3"/>
      <c r="I9" s="3"/>
      <c r="J9" s="3"/>
    </row>
    <row r="10" spans="3:11" x14ac:dyDescent="0.25">
      <c r="C10" s="4" t="s">
        <v>4</v>
      </c>
      <c r="D10" s="4"/>
      <c r="E10" s="4"/>
      <c r="F10" s="4"/>
      <c r="G10" s="4"/>
      <c r="H10" s="4"/>
      <c r="I10" s="4"/>
      <c r="J10" s="4"/>
    </row>
    <row r="12" spans="3:11" x14ac:dyDescent="0.25">
      <c r="C12" s="5" t="s">
        <v>5</v>
      </c>
      <c r="D12" s="6" t="s">
        <v>26</v>
      </c>
    </row>
    <row r="14" spans="3:11" ht="16.5" customHeight="1" x14ac:dyDescent="0.25">
      <c r="C14" s="7" t="s">
        <v>27</v>
      </c>
      <c r="D14" s="7" t="s">
        <v>8</v>
      </c>
      <c r="E14" s="7" t="s">
        <v>9</v>
      </c>
      <c r="F14" s="7" t="s">
        <v>10</v>
      </c>
      <c r="G14" s="7" t="s">
        <v>11</v>
      </c>
      <c r="H14" s="7" t="s">
        <v>12</v>
      </c>
      <c r="I14" s="7" t="s">
        <v>28</v>
      </c>
      <c r="J14" s="7" t="s">
        <v>14</v>
      </c>
      <c r="K14" s="18"/>
    </row>
    <row r="16" spans="3:11" x14ac:dyDescent="0.25">
      <c r="C16" t="s">
        <v>29</v>
      </c>
      <c r="D16" s="8">
        <v>116</v>
      </c>
      <c r="E16" s="8">
        <v>327436</v>
      </c>
      <c r="F16" s="9">
        <v>327436</v>
      </c>
      <c r="G16" s="9"/>
      <c r="H16" s="9"/>
      <c r="I16" s="9"/>
      <c r="J16" s="9">
        <v>327436</v>
      </c>
    </row>
    <row r="17" spans="3:10" x14ac:dyDescent="0.25">
      <c r="C17" t="s">
        <v>30</v>
      </c>
      <c r="D17" s="8">
        <v>69</v>
      </c>
      <c r="E17" s="8">
        <v>931570</v>
      </c>
      <c r="F17" s="9">
        <v>138000</v>
      </c>
      <c r="G17" s="9">
        <v>793570</v>
      </c>
      <c r="H17" s="9"/>
      <c r="I17" s="9"/>
      <c r="J17" s="9">
        <v>931570</v>
      </c>
    </row>
    <row r="18" spans="3:10" x14ac:dyDescent="0.25">
      <c r="C18" t="s">
        <v>31</v>
      </c>
      <c r="D18" s="8">
        <v>56</v>
      </c>
      <c r="E18" s="8">
        <v>1037050</v>
      </c>
      <c r="F18" s="9">
        <v>112000</v>
      </c>
      <c r="G18" s="9">
        <v>168000</v>
      </c>
      <c r="H18" s="9">
        <v>757050</v>
      </c>
      <c r="I18" s="9"/>
      <c r="J18" s="9">
        <v>1037050</v>
      </c>
    </row>
    <row r="19" spans="3:10" x14ac:dyDescent="0.25">
      <c r="C19" t="s">
        <v>32</v>
      </c>
      <c r="D19" s="8">
        <v>108</v>
      </c>
      <c r="E19" s="8">
        <v>3506848</v>
      </c>
      <c r="F19" s="9">
        <v>216000</v>
      </c>
      <c r="G19" s="9">
        <v>324000</v>
      </c>
      <c r="H19" s="9">
        <v>216000</v>
      </c>
      <c r="I19" s="9">
        <v>2750848</v>
      </c>
      <c r="J19" s="9">
        <v>3506848</v>
      </c>
    </row>
    <row r="20" spans="3:10" ht="15.75" thickBot="1" x14ac:dyDescent="0.3">
      <c r="C20" t="s">
        <v>19</v>
      </c>
      <c r="D20" s="10">
        <f t="shared" ref="D20:J20" si="0">SUM(D16:D19)</f>
        <v>349</v>
      </c>
      <c r="E20" s="10">
        <f t="shared" si="0"/>
        <v>5802904</v>
      </c>
      <c r="F20" s="10">
        <f t="shared" si="0"/>
        <v>793436</v>
      </c>
      <c r="G20" s="10">
        <f t="shared" si="0"/>
        <v>1285570</v>
      </c>
      <c r="H20" s="10">
        <f t="shared" si="0"/>
        <v>973050</v>
      </c>
      <c r="I20" s="10">
        <f t="shared" si="0"/>
        <v>2750848</v>
      </c>
      <c r="J20" s="10">
        <f t="shared" si="0"/>
        <v>5802904</v>
      </c>
    </row>
    <row r="21" spans="3:10" ht="15.75" thickTop="1" x14ac:dyDescent="0.25"/>
    <row r="22" spans="3:10" x14ac:dyDescent="0.25">
      <c r="C22" s="3" t="s">
        <v>20</v>
      </c>
      <c r="D22" s="3"/>
      <c r="E22" s="3"/>
      <c r="F22" s="3"/>
      <c r="G22" s="3"/>
    </row>
    <row r="23" spans="3:10" x14ac:dyDescent="0.25">
      <c r="C23" s="4" t="s">
        <v>21</v>
      </c>
      <c r="D23" s="4"/>
      <c r="E23" s="4"/>
      <c r="F23" s="4"/>
      <c r="G23" s="4"/>
    </row>
    <row r="25" spans="3:10" ht="30" x14ac:dyDescent="0.25">
      <c r="C25" s="7" t="s">
        <v>27</v>
      </c>
      <c r="D25" s="7" t="s">
        <v>8</v>
      </c>
      <c r="E25" s="7" t="s">
        <v>9</v>
      </c>
      <c r="F25" s="7" t="s">
        <v>23</v>
      </c>
      <c r="G25" s="7" t="s">
        <v>24</v>
      </c>
    </row>
    <row r="27" spans="3:10" x14ac:dyDescent="0.25">
      <c r="C27" t="s">
        <v>29</v>
      </c>
      <c r="D27" s="9">
        <v>349</v>
      </c>
      <c r="E27" s="9">
        <v>327436</v>
      </c>
      <c r="F27" s="11">
        <v>21.11</v>
      </c>
      <c r="G27" s="12">
        <f>D27*F27</f>
        <v>7367.3899999999994</v>
      </c>
    </row>
    <row r="28" spans="3:10" x14ac:dyDescent="0.25">
      <c r="C28" t="s">
        <v>33</v>
      </c>
      <c r="D28" s="9">
        <f t="shared" ref="D28:D30" si="1">D17</f>
        <v>69</v>
      </c>
      <c r="E28" s="9">
        <v>931570</v>
      </c>
      <c r="F28" s="11">
        <v>10.199999999999999</v>
      </c>
      <c r="G28" s="9">
        <f>E28*0.00547</f>
        <v>5095.6878999999999</v>
      </c>
    </row>
    <row r="29" spans="3:10" x14ac:dyDescent="0.25">
      <c r="C29" t="s">
        <v>31</v>
      </c>
      <c r="D29" s="9">
        <f t="shared" si="1"/>
        <v>56</v>
      </c>
      <c r="E29" s="9">
        <v>1037050</v>
      </c>
      <c r="F29" s="11">
        <v>8.73</v>
      </c>
      <c r="G29" s="9">
        <f>E29*0.00525</f>
        <v>5444.5125000000007</v>
      </c>
    </row>
    <row r="30" spans="3:10" x14ac:dyDescent="0.25">
      <c r="C30" t="s">
        <v>32</v>
      </c>
      <c r="D30" s="9">
        <f t="shared" si="1"/>
        <v>108</v>
      </c>
      <c r="E30" s="9">
        <v>3506848</v>
      </c>
      <c r="F30" s="11">
        <v>7.51</v>
      </c>
      <c r="G30" s="9">
        <f>E30*0.00506</f>
        <v>17744.650880000001</v>
      </c>
    </row>
    <row r="31" spans="3:10" ht="15.75" thickBot="1" x14ac:dyDescent="0.3">
      <c r="C31" t="s">
        <v>19</v>
      </c>
      <c r="D31" s="14"/>
      <c r="E31" s="10">
        <f>SUM(E27:E30)</f>
        <v>5802904</v>
      </c>
      <c r="F31" s="15"/>
      <c r="G31" s="16">
        <f>SUM(G27:G30)</f>
        <v>35652.241280000002</v>
      </c>
    </row>
    <row r="32" spans="3:10" ht="15.75" thickTop="1" x14ac:dyDescent="0.25"/>
  </sheetData>
  <mergeCells count="6">
    <mergeCell ref="C6:J6"/>
    <mergeCell ref="C7:J7"/>
    <mergeCell ref="C9:J9"/>
    <mergeCell ref="C10:J10"/>
    <mergeCell ref="C22:G22"/>
    <mergeCell ref="C23:G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A881B-3728-4513-905B-8B2D4EB6B9AD}">
  <dimension ref="C7:L33"/>
  <sheetViews>
    <sheetView tabSelected="1" topLeftCell="A7" workbookViewId="0">
      <selection activeCell="L33" sqref="L33"/>
    </sheetView>
  </sheetViews>
  <sheetFormatPr defaultRowHeight="15" x14ac:dyDescent="0.25"/>
  <cols>
    <col min="2" max="2" width="1.28515625" customWidth="1"/>
    <col min="3" max="3" width="22.5703125" customWidth="1"/>
    <col min="4" max="5" width="15.7109375" customWidth="1"/>
    <col min="6" max="6" width="15.28515625" customWidth="1"/>
    <col min="7" max="8" width="15.7109375" customWidth="1"/>
    <col min="9" max="10" width="18.7109375" customWidth="1"/>
  </cols>
  <sheetData>
    <row r="7" spans="3:12" x14ac:dyDescent="0.25">
      <c r="C7" s="2" t="s">
        <v>1</v>
      </c>
      <c r="D7" s="2"/>
      <c r="E7" s="2"/>
      <c r="F7" s="2"/>
      <c r="G7" s="2"/>
      <c r="H7" s="2"/>
      <c r="I7" s="2"/>
      <c r="J7" s="2"/>
    </row>
    <row r="8" spans="3:12" x14ac:dyDescent="0.25">
      <c r="C8" s="2" t="s">
        <v>2</v>
      </c>
      <c r="D8" s="2"/>
      <c r="E8" s="2"/>
      <c r="F8" s="2"/>
      <c r="G8" s="2"/>
      <c r="H8" s="2"/>
      <c r="I8" s="2"/>
      <c r="J8" s="2"/>
    </row>
    <row r="10" spans="3:12" x14ac:dyDescent="0.25">
      <c r="C10" s="3" t="s">
        <v>3</v>
      </c>
      <c r="D10" s="3"/>
      <c r="E10" s="3"/>
      <c r="F10" s="3"/>
      <c r="G10" s="3"/>
      <c r="H10" s="3"/>
      <c r="I10" s="3"/>
      <c r="J10" s="3"/>
    </row>
    <row r="11" spans="3:12" x14ac:dyDescent="0.25">
      <c r="C11" s="4" t="s">
        <v>4</v>
      </c>
      <c r="D11" s="4"/>
      <c r="E11" s="4"/>
      <c r="F11" s="4"/>
      <c r="G11" s="4"/>
      <c r="H11" s="4"/>
      <c r="I11" s="4"/>
      <c r="J11" s="4"/>
    </row>
    <row r="13" spans="3:12" x14ac:dyDescent="0.25">
      <c r="C13" s="5" t="s">
        <v>5</v>
      </c>
      <c r="D13" s="19" t="s">
        <v>26</v>
      </c>
    </row>
    <row r="15" spans="3:12" ht="16.5" customHeight="1" x14ac:dyDescent="0.25">
      <c r="C15" s="7" t="s">
        <v>27</v>
      </c>
      <c r="D15" s="7" t="s">
        <v>8</v>
      </c>
      <c r="E15" s="7" t="s">
        <v>9</v>
      </c>
      <c r="F15" s="7" t="s">
        <v>10</v>
      </c>
      <c r="G15" s="7" t="s">
        <v>11</v>
      </c>
      <c r="H15" s="7" t="s">
        <v>12</v>
      </c>
      <c r="I15" s="7" t="s">
        <v>28</v>
      </c>
      <c r="J15" s="7" t="s">
        <v>14</v>
      </c>
      <c r="K15" s="18"/>
      <c r="L15" s="18"/>
    </row>
    <row r="17" spans="3:10" x14ac:dyDescent="0.25">
      <c r="C17" t="s">
        <v>29</v>
      </c>
      <c r="D17" s="8">
        <v>116</v>
      </c>
      <c r="E17" s="8">
        <v>327436</v>
      </c>
      <c r="F17" s="9">
        <v>327436</v>
      </c>
      <c r="G17" s="9"/>
      <c r="H17" s="9"/>
      <c r="I17" s="9"/>
      <c r="J17" s="9">
        <v>327436</v>
      </c>
    </row>
    <row r="18" spans="3:10" x14ac:dyDescent="0.25">
      <c r="C18" t="s">
        <v>30</v>
      </c>
      <c r="D18" s="8">
        <v>69</v>
      </c>
      <c r="E18" s="8">
        <v>931570</v>
      </c>
      <c r="F18" s="9">
        <v>138000</v>
      </c>
      <c r="G18" s="9">
        <v>793570</v>
      </c>
      <c r="H18" s="9"/>
      <c r="I18" s="9"/>
      <c r="J18" s="9">
        <v>931570</v>
      </c>
    </row>
    <row r="19" spans="3:10" x14ac:dyDescent="0.25">
      <c r="C19" t="s">
        <v>31</v>
      </c>
      <c r="D19" s="8">
        <v>56</v>
      </c>
      <c r="E19" s="8">
        <v>1037050</v>
      </c>
      <c r="F19" s="9">
        <v>112000</v>
      </c>
      <c r="G19" s="9">
        <v>168000</v>
      </c>
      <c r="H19" s="9">
        <v>757050</v>
      </c>
      <c r="I19" s="9"/>
      <c r="J19" s="9">
        <v>1037050</v>
      </c>
    </row>
    <row r="20" spans="3:10" x14ac:dyDescent="0.25">
      <c r="C20" t="s">
        <v>32</v>
      </c>
      <c r="D20" s="8">
        <v>108</v>
      </c>
      <c r="E20" s="8">
        <v>3506848</v>
      </c>
      <c r="F20" s="9">
        <v>216000</v>
      </c>
      <c r="G20" s="9">
        <v>324000</v>
      </c>
      <c r="H20" s="9">
        <v>216000</v>
      </c>
      <c r="I20" s="9">
        <v>2750848</v>
      </c>
      <c r="J20" s="9">
        <v>3506848</v>
      </c>
    </row>
    <row r="21" spans="3:10" ht="15.75" thickBot="1" x14ac:dyDescent="0.3">
      <c r="C21" t="s">
        <v>19</v>
      </c>
      <c r="D21" s="10">
        <f t="shared" ref="D21:J21" si="0">SUM(D17:D20)</f>
        <v>349</v>
      </c>
      <c r="E21" s="10">
        <f t="shared" si="0"/>
        <v>5802904</v>
      </c>
      <c r="F21" s="10">
        <f t="shared" si="0"/>
        <v>793436</v>
      </c>
      <c r="G21" s="10">
        <f t="shared" si="0"/>
        <v>1285570</v>
      </c>
      <c r="H21" s="10">
        <f t="shared" si="0"/>
        <v>973050</v>
      </c>
      <c r="I21" s="10">
        <f t="shared" si="0"/>
        <v>2750848</v>
      </c>
      <c r="J21" s="10">
        <f t="shared" si="0"/>
        <v>5802904</v>
      </c>
    </row>
    <row r="22" spans="3:10" ht="15.75" thickTop="1" x14ac:dyDescent="0.25"/>
    <row r="23" spans="3:10" x14ac:dyDescent="0.25">
      <c r="C23" s="3" t="s">
        <v>20</v>
      </c>
      <c r="D23" s="3"/>
      <c r="E23" s="3"/>
      <c r="F23" s="3"/>
      <c r="G23" s="3"/>
    </row>
    <row r="24" spans="3:10" x14ac:dyDescent="0.25">
      <c r="C24" s="4" t="s">
        <v>21</v>
      </c>
      <c r="D24" s="4"/>
      <c r="E24" s="4"/>
      <c r="F24" s="4"/>
      <c r="G24" s="4"/>
    </row>
    <row r="26" spans="3:10" x14ac:dyDescent="0.25">
      <c r="C26" s="7" t="s">
        <v>27</v>
      </c>
      <c r="D26" s="7" t="s">
        <v>8</v>
      </c>
      <c r="E26" s="7" t="s">
        <v>9</v>
      </c>
      <c r="F26" s="7" t="s">
        <v>23</v>
      </c>
      <c r="G26" s="7" t="s">
        <v>24</v>
      </c>
    </row>
    <row r="28" spans="3:10" x14ac:dyDescent="0.25">
      <c r="C28" t="s">
        <v>29</v>
      </c>
      <c r="D28" s="9">
        <v>349</v>
      </c>
      <c r="E28" s="9">
        <v>327436</v>
      </c>
      <c r="F28" s="11">
        <v>23.22</v>
      </c>
      <c r="G28" s="12">
        <f>D28*F28</f>
        <v>8103.78</v>
      </c>
    </row>
    <row r="29" spans="3:10" x14ac:dyDescent="0.25">
      <c r="C29" t="s">
        <v>33</v>
      </c>
      <c r="D29" s="9">
        <f t="shared" ref="D29:D31" si="1">D18</f>
        <v>69</v>
      </c>
      <c r="E29" s="9">
        <v>931570</v>
      </c>
      <c r="F29" s="11">
        <v>11.22</v>
      </c>
      <c r="G29" s="13">
        <f>E29*0.01122</f>
        <v>10452.215400000001</v>
      </c>
    </row>
    <row r="30" spans="3:10" x14ac:dyDescent="0.25">
      <c r="C30" t="s">
        <v>31</v>
      </c>
      <c r="D30" s="9">
        <f t="shared" si="1"/>
        <v>56</v>
      </c>
      <c r="E30" s="9">
        <v>1037050</v>
      </c>
      <c r="F30" s="11">
        <v>9.6</v>
      </c>
      <c r="G30" s="13">
        <f>E30*0.0096</f>
        <v>9955.6799999999985</v>
      </c>
    </row>
    <row r="31" spans="3:10" x14ac:dyDescent="0.25">
      <c r="C31" t="s">
        <v>32</v>
      </c>
      <c r="D31" s="9">
        <f t="shared" si="1"/>
        <v>108</v>
      </c>
      <c r="E31" s="9">
        <v>3506848</v>
      </c>
      <c r="F31" s="11">
        <v>8.26</v>
      </c>
      <c r="G31" s="13">
        <f>E31*0.00826</f>
        <v>28966.564480000001</v>
      </c>
    </row>
    <row r="32" spans="3:10" ht="15.75" thickBot="1" x14ac:dyDescent="0.3">
      <c r="C32" t="s">
        <v>19</v>
      </c>
      <c r="D32" s="14"/>
      <c r="E32" s="10">
        <f>SUM(E28:E31)</f>
        <v>5802904</v>
      </c>
      <c r="F32" s="15"/>
      <c r="G32" s="16">
        <v>57479</v>
      </c>
    </row>
    <row r="33" ht="15.75" thickTop="1" x14ac:dyDescent="0.25"/>
  </sheetData>
  <mergeCells count="6">
    <mergeCell ref="C7:J7"/>
    <mergeCell ref="C8:J8"/>
    <mergeCell ref="C10:J10"/>
    <mergeCell ref="C11:J11"/>
    <mergeCell ref="C23:G23"/>
    <mergeCell ref="C24:G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Residential Current Rates</vt:lpstr>
      <vt:lpstr>Residential 10% Increase</vt:lpstr>
      <vt:lpstr>Commercial Current Rates</vt:lpstr>
      <vt:lpstr>Commercial 10% Increase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Owens</dc:creator>
  <cp:lastModifiedBy>Ashley Owens</cp:lastModifiedBy>
  <dcterms:created xsi:type="dcterms:W3CDTF">2023-09-25T13:54:02Z</dcterms:created>
  <dcterms:modified xsi:type="dcterms:W3CDTF">2023-09-25T14:32:22Z</dcterms:modified>
</cp:coreProperties>
</file>