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OJECTS\2023\2023031\"/>
    </mc:Choice>
  </mc:AlternateContent>
  <xr:revisionPtr revIDLastSave="0" documentId="13_ncr:1_{26E9CD80-ED02-4058-869B-207EFC427E58}" xr6:coauthVersionLast="47" xr6:coauthVersionMax="47" xr10:uidLastSave="{00000000-0000-0000-0000-000000000000}"/>
  <bookViews>
    <workbookView xWindow="-26985" yWindow="1515" windowWidth="21600" windowHeight="12735" activeTab="1" xr2:uid="{5673BCB5-B450-4DBF-95CA-6B33F0F49506}"/>
  </bookViews>
  <sheets>
    <sheet name="Salary Adjust" sheetId="8" r:id="rId1"/>
    <sheet name="Benefit Adjust 1" sheetId="6" r:id="rId2"/>
    <sheet name="Benefit Adjust 2" sheetId="10" r:id="rId3"/>
    <sheet name="Water Purchase Adjust" sheetId="9" r:id="rId4"/>
    <sheet name="Chemical Adjust" sheetId="11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123Graph_A" localSheetId="2" hidden="1">[1]Cv!#REF!</definedName>
    <definedName name="__123Graph_A" localSheetId="0" hidden="1">[1]Cv!#REF!</definedName>
    <definedName name="__123Graph_A" hidden="1">[1]Cv!#REF!</definedName>
    <definedName name="__123Graph_B" localSheetId="2" hidden="1">[1]Cv!#REF!</definedName>
    <definedName name="__123Graph_B" localSheetId="0" hidden="1">[1]Cv!#REF!</definedName>
    <definedName name="__123Graph_B" hidden="1">[1]Cv!#REF!</definedName>
    <definedName name="__123Graph_X" localSheetId="2" hidden="1">[1]Cv!#REF!</definedName>
    <definedName name="__123Graph_X" localSheetId="0" hidden="1">[1]Cv!#REF!</definedName>
    <definedName name="__123Graph_X" hidden="1">[1]Cv!#REF!</definedName>
    <definedName name="_0000000" localSheetId="2" hidden="1">[1]Cv!#REF!</definedName>
    <definedName name="_0000000" localSheetId="0" hidden="1">[1]Cv!#REF!</definedName>
    <definedName name="_0000000" hidden="1">[1]Cv!#REF!</definedName>
    <definedName name="_1234" localSheetId="2" hidden="1">[1]Cv!#REF!</definedName>
    <definedName name="_1234" localSheetId="0" hidden="1">[1]Cv!#REF!</definedName>
    <definedName name="_1234" hidden="1">[1]Cv!#REF!</definedName>
    <definedName name="_123456" localSheetId="2" hidden="1">[1]Cv!#REF!</definedName>
    <definedName name="_123456" localSheetId="0" hidden="1">[1]Cv!#REF!</definedName>
    <definedName name="_123456" hidden="1">[1]Cv!#REF!</definedName>
    <definedName name="_ADS1" localSheetId="2" hidden="1">[1]Cv!#REF!</definedName>
    <definedName name="_ADS1" localSheetId="0" hidden="1">[1]Cv!#REF!</definedName>
    <definedName name="_ADS1" hidden="1">[1]Cv!#REF!</definedName>
    <definedName name="_Order1" hidden="1">0</definedName>
    <definedName name="_Order2" hidden="1">0</definedName>
    <definedName name="AccountName">'[2]Group Renewal Information'!$B$1</definedName>
    <definedName name="ADS" localSheetId="2" hidden="1">[1]Cv!#REF!</definedName>
    <definedName name="ADS" localSheetId="0" hidden="1">[1]Cv!#REF!</definedName>
    <definedName name="ADS" hidden="1">[1]Cv!#REF!</definedName>
    <definedName name="CostShare.CopayIndex">'[3]Ky Blue 3.0 PPO CSOS'!$D$5</definedName>
    <definedName name="CostShare.DeductibleIndex">'[3]Ky Blue 3.0 PPO CSOS'!$D$64</definedName>
    <definedName name="CostShare.DrugIndex">'[3]Ky Blue 3.0 PPO CSOS'!$D$139</definedName>
    <definedName name="CostShare.ERIndex">'[3]Ky Blue 3.0 PPO CSOS'!$D$118</definedName>
    <definedName name="CostShare.LftmMaxIndex">'[3]Ky Blue 3.0 PPO CSOS'!$D$110</definedName>
    <definedName name="CostShare.OOPIndex">'[3]Ky Blue 3.0 PPO CSOS'!$D$94</definedName>
    <definedName name="graph" localSheetId="2" hidden="1">[1]Cv!#REF!</definedName>
    <definedName name="graph" localSheetId="0" hidden="1">[1]Cv!#REF!</definedName>
    <definedName name="graph" hidden="1">[1]Cv!#REF!</definedName>
    <definedName name="GroupID">'[2]Group Renewal Information'!$B$2</definedName>
    <definedName name="_xlnm.Print_Area" localSheetId="2">'Benefit Adjust 2'!#REF!</definedName>
    <definedName name="_xlnm.Print_Area" localSheetId="4">'Chemical Adjust'!$A$1:$C$15</definedName>
    <definedName name="_xlnm.Print_Area" localSheetId="0">'Salary Adjust'!$A$4:$A$73</definedName>
    <definedName name="ProductType">'[2]Group Renewal Information'!$B$3</definedName>
    <definedName name="Test" localSheetId="2" hidden="1">[1]Cv!#REF!</definedName>
    <definedName name="Test" localSheetId="0" hidden="1">[1]Cv!#REF!</definedName>
    <definedName name="Test" hidden="1">[1]Cv!#REF!</definedName>
    <definedName name="UserInput.PEGA.OP.ID">'[4]User Input'!$D$7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9" l="1"/>
  <c r="K33" i="8"/>
  <c r="G7" i="11" l="1"/>
  <c r="I7" i="11" s="1"/>
  <c r="G8" i="11"/>
  <c r="H8" i="11" s="1"/>
  <c r="G9" i="11"/>
  <c r="H9" i="11" s="1"/>
  <c r="G10" i="11"/>
  <c r="I10" i="11" s="1"/>
  <c r="G11" i="11"/>
  <c r="I11" i="11" s="1"/>
  <c r="H11" i="11"/>
  <c r="G12" i="11"/>
  <c r="H12" i="11" s="1"/>
  <c r="G13" i="11"/>
  <c r="H13" i="11" s="1"/>
  <c r="G14" i="11"/>
  <c r="I14" i="11" s="1"/>
  <c r="G15" i="11"/>
  <c r="I15" i="11" s="1"/>
  <c r="H7" i="11" l="1"/>
  <c r="H15" i="11"/>
  <c r="I12" i="11"/>
  <c r="I8" i="11"/>
  <c r="H14" i="11"/>
  <c r="H10" i="11"/>
  <c r="I9" i="11"/>
  <c r="I13" i="11"/>
  <c r="H16" i="11" l="1"/>
  <c r="I16" i="11"/>
  <c r="I17" i="11" s="1"/>
  <c r="I21" i="11" s="1"/>
  <c r="I22" i="11" s="1"/>
  <c r="A97" i="10" l="1"/>
  <c r="C45" i="6"/>
  <c r="C36" i="6"/>
  <c r="B28" i="6"/>
  <c r="C31" i="6" s="1"/>
  <c r="C15" i="6"/>
  <c r="G97" i="10"/>
  <c r="E96" i="10"/>
  <c r="D96" i="10"/>
  <c r="E95" i="10"/>
  <c r="D95" i="10"/>
  <c r="E94" i="10"/>
  <c r="D94" i="10"/>
  <c r="E93" i="10"/>
  <c r="D93" i="10"/>
  <c r="E92" i="10"/>
  <c r="D92" i="10"/>
  <c r="G89" i="10"/>
  <c r="E88" i="10"/>
  <c r="D88" i="10"/>
  <c r="E87" i="10"/>
  <c r="D87" i="10"/>
  <c r="E86" i="10"/>
  <c r="D86" i="10"/>
  <c r="E85" i="10"/>
  <c r="D85" i="10"/>
  <c r="E84" i="10"/>
  <c r="D84" i="10"/>
  <c r="E83" i="10"/>
  <c r="D83" i="10"/>
  <c r="E82" i="10"/>
  <c r="D82" i="10"/>
  <c r="E81" i="10"/>
  <c r="D81" i="10"/>
  <c r="G78" i="10"/>
  <c r="E77" i="10"/>
  <c r="D77" i="10"/>
  <c r="E76" i="10"/>
  <c r="D76" i="10"/>
  <c r="E75" i="10"/>
  <c r="D75" i="10"/>
  <c r="E74" i="10"/>
  <c r="D74" i="10"/>
  <c r="E73" i="10"/>
  <c r="D73" i="10"/>
  <c r="E72" i="10"/>
  <c r="D72" i="10"/>
  <c r="E71" i="10"/>
  <c r="D71" i="10"/>
  <c r="E70" i="10"/>
  <c r="D70" i="10"/>
  <c r="E69" i="10"/>
  <c r="D69" i="10"/>
  <c r="E68" i="10"/>
  <c r="D68" i="10"/>
  <c r="E67" i="10"/>
  <c r="D67" i="10"/>
  <c r="E66" i="10"/>
  <c r="D66" i="10"/>
  <c r="E65" i="10"/>
  <c r="D65" i="10"/>
  <c r="E64" i="10"/>
  <c r="D64" i="10"/>
  <c r="E63" i="10"/>
  <c r="D63" i="10"/>
  <c r="E62" i="10"/>
  <c r="D62" i="10"/>
  <c r="E61" i="10"/>
  <c r="D61" i="10"/>
  <c r="E60" i="10"/>
  <c r="D60" i="10"/>
  <c r="E59" i="10"/>
  <c r="D59" i="10"/>
  <c r="E58" i="10"/>
  <c r="D58" i="10"/>
  <c r="E57" i="10"/>
  <c r="D57" i="10"/>
  <c r="E56" i="10"/>
  <c r="D56" i="10"/>
  <c r="E55" i="10"/>
  <c r="D55" i="10"/>
  <c r="E54" i="10"/>
  <c r="D54" i="10"/>
  <c r="E53" i="10"/>
  <c r="D53" i="10"/>
  <c r="E52" i="10"/>
  <c r="D52" i="10"/>
  <c r="E51" i="10"/>
  <c r="D51" i="10"/>
  <c r="E50" i="10"/>
  <c r="D50" i="10"/>
  <c r="E49" i="10"/>
  <c r="D49" i="10"/>
  <c r="E48" i="10"/>
  <c r="D48" i="10"/>
  <c r="E47" i="10"/>
  <c r="D47" i="10"/>
  <c r="E46" i="10"/>
  <c r="D46" i="10"/>
  <c r="E45" i="10"/>
  <c r="D45" i="10"/>
  <c r="E44" i="10"/>
  <c r="D44" i="10"/>
  <c r="E43" i="10"/>
  <c r="D43" i="10"/>
  <c r="E42" i="10"/>
  <c r="D42" i="10"/>
  <c r="E41" i="10"/>
  <c r="D41" i="10"/>
  <c r="E40" i="10"/>
  <c r="D40" i="10"/>
  <c r="E39" i="10"/>
  <c r="D39" i="10"/>
  <c r="E38" i="10"/>
  <c r="D38" i="10"/>
  <c r="E37" i="10"/>
  <c r="D37" i="10"/>
  <c r="E36" i="10"/>
  <c r="D36" i="10"/>
  <c r="E35" i="10"/>
  <c r="D3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E28" i="10"/>
  <c r="D28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E7" i="10"/>
  <c r="D7" i="10"/>
  <c r="E6" i="10"/>
  <c r="D6" i="10"/>
  <c r="E5" i="10"/>
  <c r="D5" i="10"/>
  <c r="G99" i="10" l="1"/>
  <c r="C39" i="6" s="1"/>
  <c r="E89" i="10"/>
  <c r="D89" i="10"/>
  <c r="D97" i="10"/>
  <c r="E97" i="10"/>
  <c r="E78" i="10"/>
  <c r="D78" i="10"/>
  <c r="D99" i="10" l="1"/>
  <c r="B49" i="6" s="1"/>
  <c r="E99" i="10"/>
  <c r="B50" i="6" s="1"/>
  <c r="E14" i="9" l="1"/>
  <c r="E15" i="9"/>
  <c r="F10" i="9"/>
  <c r="F9" i="9"/>
  <c r="E10" i="9"/>
  <c r="E9" i="9"/>
  <c r="E8" i="9"/>
  <c r="C8" i="9"/>
  <c r="I23" i="8"/>
  <c r="I25" i="8" s="1"/>
  <c r="I27" i="8" s="1"/>
  <c r="I20" i="8"/>
  <c r="I22" i="8" s="1"/>
  <c r="I28" i="8" s="1"/>
  <c r="I30" i="8" s="1"/>
  <c r="K17" i="8" s="1"/>
  <c r="I18" i="8"/>
  <c r="I11" i="8"/>
  <c r="I7" i="8"/>
  <c r="I8" i="8" s="1"/>
  <c r="I12" i="8" s="1"/>
  <c r="I14" i="8" s="1"/>
  <c r="I16" i="8" s="1"/>
  <c r="K5" i="8" s="1"/>
  <c r="C87" i="8" l="1"/>
  <c r="A88" i="10" s="1"/>
  <c r="C86" i="8"/>
  <c r="A87" i="10" s="1"/>
  <c r="C85" i="8"/>
  <c r="A86" i="10" s="1"/>
  <c r="C84" i="8"/>
  <c r="A85" i="10" s="1"/>
  <c r="C83" i="8"/>
  <c r="A84" i="10" s="1"/>
  <c r="C82" i="8"/>
  <c r="A83" i="10" s="1"/>
  <c r="C81" i="8"/>
  <c r="A82" i="10" s="1"/>
  <c r="C80" i="8"/>
  <c r="A81" i="10" s="1"/>
  <c r="C75" i="8"/>
  <c r="C74" i="8"/>
  <c r="C73" i="8"/>
  <c r="E72" i="8"/>
  <c r="E71" i="8"/>
  <c r="C70" i="8"/>
  <c r="C69" i="8"/>
  <c r="D68" i="8"/>
  <c r="C68" i="8"/>
  <c r="E67" i="8"/>
  <c r="C66" i="8"/>
  <c r="E65" i="8"/>
  <c r="E64" i="8"/>
  <c r="E63" i="8"/>
  <c r="E62" i="8"/>
  <c r="C61" i="8"/>
  <c r="E60" i="8"/>
  <c r="E59" i="8"/>
  <c r="E58" i="8"/>
  <c r="E57" i="8"/>
  <c r="C56" i="8"/>
  <c r="E55" i="8"/>
  <c r="E54" i="8"/>
  <c r="E53" i="8"/>
  <c r="E52" i="8"/>
  <c r="C51" i="8"/>
  <c r="E50" i="8"/>
  <c r="E49" i="8"/>
  <c r="D48" i="8"/>
  <c r="C48" i="8"/>
  <c r="E47" i="8"/>
  <c r="C46" i="8"/>
  <c r="E45" i="8"/>
  <c r="C44" i="8"/>
  <c r="E43" i="8"/>
  <c r="C42" i="8"/>
  <c r="E41" i="8"/>
  <c r="E40" i="8"/>
  <c r="E39" i="8"/>
  <c r="E38" i="8"/>
  <c r="C37" i="8"/>
  <c r="E36" i="8"/>
  <c r="E35" i="8"/>
  <c r="C34" i="8"/>
  <c r="E33" i="8"/>
  <c r="E32" i="8"/>
  <c r="C31" i="8"/>
  <c r="E30" i="8"/>
  <c r="C29" i="8"/>
  <c r="E28" i="8"/>
  <c r="C27" i="8"/>
  <c r="E26" i="8"/>
  <c r="E25" i="8"/>
  <c r="C24" i="8"/>
  <c r="E23" i="8"/>
  <c r="E22" i="8"/>
  <c r="E21" i="8"/>
  <c r="E20" i="8"/>
  <c r="C19" i="8"/>
  <c r="E18" i="8"/>
  <c r="C17" i="8"/>
  <c r="E16" i="8"/>
  <c r="E15" i="8"/>
  <c r="E14" i="8"/>
  <c r="E13" i="8"/>
  <c r="C12" i="8"/>
  <c r="K31" i="8"/>
  <c r="C11" i="8"/>
  <c r="E10" i="8"/>
  <c r="C9" i="8"/>
  <c r="E8" i="8"/>
  <c r="E7" i="8"/>
  <c r="C6" i="8"/>
  <c r="C5" i="8"/>
  <c r="E4" i="8"/>
  <c r="B81" i="10" l="1"/>
  <c r="F81" i="10"/>
  <c r="C81" i="10"/>
  <c r="A89" i="10"/>
  <c r="F84" i="10"/>
  <c r="B84" i="10"/>
  <c r="C84" i="10"/>
  <c r="B83" i="10"/>
  <c r="F83" i="10"/>
  <c r="C83" i="10"/>
  <c r="B85" i="10"/>
  <c r="C85" i="10"/>
  <c r="F85" i="10"/>
  <c r="B82" i="10"/>
  <c r="C82" i="10"/>
  <c r="F82" i="10"/>
  <c r="B86" i="10"/>
  <c r="F86" i="10"/>
  <c r="C86" i="10"/>
  <c r="B87" i="10"/>
  <c r="C87" i="10"/>
  <c r="F87" i="10"/>
  <c r="C88" i="10"/>
  <c r="B88" i="10"/>
  <c r="F88" i="10"/>
  <c r="C88" i="8"/>
  <c r="K4" i="8" s="1"/>
  <c r="E3" i="8"/>
  <c r="C3" i="8"/>
  <c r="E9" i="8"/>
  <c r="F9" i="8" s="1"/>
  <c r="A11" i="10" s="1"/>
  <c r="E70" i="8"/>
  <c r="F70" i="8" s="1"/>
  <c r="A72" i="10" s="1"/>
  <c r="E11" i="8"/>
  <c r="F11" i="8" s="1"/>
  <c r="A13" i="10" s="1"/>
  <c r="E73" i="8"/>
  <c r="F73" i="8" s="1"/>
  <c r="A75" i="10" s="1"/>
  <c r="C13" i="8"/>
  <c r="F13" i="8" s="1"/>
  <c r="A15" i="10" s="1"/>
  <c r="C43" i="8"/>
  <c r="F43" i="8" s="1"/>
  <c r="A45" i="10" s="1"/>
  <c r="E75" i="8"/>
  <c r="F75" i="8" s="1"/>
  <c r="A77" i="10" s="1"/>
  <c r="C23" i="8"/>
  <c r="F23" i="8" s="1"/>
  <c r="A25" i="10" s="1"/>
  <c r="C38" i="8"/>
  <c r="F38" i="8" s="1"/>
  <c r="A40" i="10" s="1"/>
  <c r="C18" i="8"/>
  <c r="F18" i="8" s="1"/>
  <c r="A20" i="10" s="1"/>
  <c r="E48" i="8"/>
  <c r="F48" i="8" s="1"/>
  <c r="A50" i="10" s="1"/>
  <c r="C28" i="8"/>
  <c r="F28" i="8" s="1"/>
  <c r="A30" i="10" s="1"/>
  <c r="E6" i="8"/>
  <c r="F6" i="8" s="1"/>
  <c r="A8" i="10" s="1"/>
  <c r="C33" i="8"/>
  <c r="F33" i="8" s="1"/>
  <c r="A35" i="10" s="1"/>
  <c r="E68" i="8"/>
  <c r="F68" i="8" s="1"/>
  <c r="A70" i="10" s="1"/>
  <c r="E31" i="8"/>
  <c r="F31" i="8" s="1"/>
  <c r="A33" i="10" s="1"/>
  <c r="C7" i="8"/>
  <c r="F7" i="8" s="1"/>
  <c r="A9" i="10" s="1"/>
  <c r="E51" i="8"/>
  <c r="F51" i="8" s="1"/>
  <c r="A53" i="10" s="1"/>
  <c r="E56" i="8"/>
  <c r="F56" i="8" s="1"/>
  <c r="A58" i="10" s="1"/>
  <c r="E61" i="8"/>
  <c r="F61" i="8" s="1"/>
  <c r="A63" i="10" s="1"/>
  <c r="E66" i="8"/>
  <c r="F66" i="8" s="1"/>
  <c r="A68" i="10" s="1"/>
  <c r="C71" i="8"/>
  <c r="F71" i="8" s="1"/>
  <c r="A73" i="10" s="1"/>
  <c r="C16" i="8"/>
  <c r="F16" i="8" s="1"/>
  <c r="A18" i="10" s="1"/>
  <c r="F3" i="8"/>
  <c r="A5" i="10" s="1"/>
  <c r="E12" i="8"/>
  <c r="F12" i="8" s="1"/>
  <c r="A14" i="10" s="1"/>
  <c r="C22" i="8"/>
  <c r="F22" i="8" s="1"/>
  <c r="A24" i="10" s="1"/>
  <c r="C32" i="8"/>
  <c r="F32" i="8" s="1"/>
  <c r="A34" i="10" s="1"/>
  <c r="C47" i="8"/>
  <c r="F47" i="8" s="1"/>
  <c r="A49" i="10" s="1"/>
  <c r="E17" i="8"/>
  <c r="F17" i="8" s="1"/>
  <c r="A19" i="10" s="1"/>
  <c r="E27" i="8"/>
  <c r="F27" i="8" s="1"/>
  <c r="A29" i="10" s="1"/>
  <c r="E37" i="8"/>
  <c r="F37" i="8" s="1"/>
  <c r="A39" i="10" s="1"/>
  <c r="E42" i="8"/>
  <c r="F42" i="8" s="1"/>
  <c r="A44" i="10" s="1"/>
  <c r="C52" i="8"/>
  <c r="F52" i="8" s="1"/>
  <c r="A54" i="10" s="1"/>
  <c r="C57" i="8"/>
  <c r="F57" i="8" s="1"/>
  <c r="A59" i="10" s="1"/>
  <c r="C62" i="8"/>
  <c r="F62" i="8" s="1"/>
  <c r="A64" i="10" s="1"/>
  <c r="C67" i="8"/>
  <c r="F67" i="8" s="1"/>
  <c r="A69" i="10" s="1"/>
  <c r="C8" i="8"/>
  <c r="F8" i="8" s="1"/>
  <c r="A10" i="10" s="1"/>
  <c r="C72" i="8"/>
  <c r="F72" i="8" s="1"/>
  <c r="A74" i="10" s="1"/>
  <c r="C21" i="8"/>
  <c r="F21" i="8" s="1"/>
  <c r="A23" i="10" s="1"/>
  <c r="C26" i="8"/>
  <c r="F26" i="8" s="1"/>
  <c r="A28" i="10" s="1"/>
  <c r="C36" i="8"/>
  <c r="F36" i="8" s="1"/>
  <c r="A38" i="10" s="1"/>
  <c r="C41" i="8"/>
  <c r="F41" i="8" s="1"/>
  <c r="A43" i="10" s="1"/>
  <c r="E46" i="8"/>
  <c r="F46" i="8" s="1"/>
  <c r="A48" i="10" s="1"/>
  <c r="C4" i="8"/>
  <c r="F4" i="8" s="1"/>
  <c r="A6" i="10" s="1"/>
  <c r="C53" i="8"/>
  <c r="F53" i="8" s="1"/>
  <c r="A55" i="10" s="1"/>
  <c r="C58" i="8"/>
  <c r="F58" i="8" s="1"/>
  <c r="A60" i="10" s="1"/>
  <c r="C63" i="8"/>
  <c r="F63" i="8" s="1"/>
  <c r="A65" i="10" s="1"/>
  <c r="C14" i="8"/>
  <c r="F14" i="8" s="1"/>
  <c r="A16" i="10" s="1"/>
  <c r="C39" i="8"/>
  <c r="F39" i="8" s="1"/>
  <c r="A41" i="10" s="1"/>
  <c r="E29" i="8"/>
  <c r="F29" i="8" s="1"/>
  <c r="A31" i="10" s="1"/>
  <c r="C49" i="8"/>
  <c r="F49" i="8" s="1"/>
  <c r="A51" i="10" s="1"/>
  <c r="C10" i="8"/>
  <c r="F10" i="8" s="1"/>
  <c r="A12" i="10" s="1"/>
  <c r="E5" i="8"/>
  <c r="F5" i="8" s="1"/>
  <c r="A7" i="10" s="1"/>
  <c r="E69" i="8"/>
  <c r="F69" i="8" s="1"/>
  <c r="A71" i="10" s="1"/>
  <c r="E74" i="8"/>
  <c r="F74" i="8" s="1"/>
  <c r="A76" i="10" s="1"/>
  <c r="E19" i="8"/>
  <c r="F19" i="8" s="1"/>
  <c r="A21" i="10" s="1"/>
  <c r="E44" i="8"/>
  <c r="F44" i="8" s="1"/>
  <c r="A46" i="10" s="1"/>
  <c r="C15" i="8"/>
  <c r="F15" i="8" s="1"/>
  <c r="A17" i="10" s="1"/>
  <c r="C20" i="8"/>
  <c r="F20" i="8" s="1"/>
  <c r="A22" i="10" s="1"/>
  <c r="C25" i="8"/>
  <c r="F25" i="8" s="1"/>
  <c r="A27" i="10" s="1"/>
  <c r="C30" i="8"/>
  <c r="F30" i="8" s="1"/>
  <c r="A32" i="10" s="1"/>
  <c r="C35" i="8"/>
  <c r="F35" i="8" s="1"/>
  <c r="A37" i="10" s="1"/>
  <c r="C40" i="8"/>
  <c r="F40" i="8" s="1"/>
  <c r="A42" i="10" s="1"/>
  <c r="C45" i="8"/>
  <c r="F45" i="8" s="1"/>
  <c r="A47" i="10" s="1"/>
  <c r="E24" i="8"/>
  <c r="F24" i="8" s="1"/>
  <c r="A26" i="10" s="1"/>
  <c r="E34" i="8"/>
  <c r="F34" i="8" s="1"/>
  <c r="A36" i="10" s="1"/>
  <c r="C54" i="8"/>
  <c r="F54" i="8" s="1"/>
  <c r="A56" i="10" s="1"/>
  <c r="C59" i="8"/>
  <c r="F59" i="8" s="1"/>
  <c r="A61" i="10" s="1"/>
  <c r="C64" i="8"/>
  <c r="F64" i="8" s="1"/>
  <c r="A66" i="10" s="1"/>
  <c r="C50" i="8"/>
  <c r="F50" i="8" s="1"/>
  <c r="A52" i="10" s="1"/>
  <c r="C55" i="8"/>
  <c r="F55" i="8" s="1"/>
  <c r="A57" i="10" s="1"/>
  <c r="C60" i="8"/>
  <c r="F60" i="8" s="1"/>
  <c r="A62" i="10" s="1"/>
  <c r="C65" i="8"/>
  <c r="F65" i="8" s="1"/>
  <c r="A67" i="10" s="1"/>
  <c r="C89" i="10" l="1"/>
  <c r="F89" i="10"/>
  <c r="B89" i="10"/>
  <c r="B7" i="10"/>
  <c r="F7" i="10"/>
  <c r="C7" i="10"/>
  <c r="B49" i="10"/>
  <c r="C49" i="10"/>
  <c r="F49" i="10"/>
  <c r="B75" i="10"/>
  <c r="F75" i="10"/>
  <c r="C75" i="10"/>
  <c r="B51" i="10"/>
  <c r="C51" i="10"/>
  <c r="F51" i="10"/>
  <c r="B34" i="10"/>
  <c r="F34" i="10"/>
  <c r="C34" i="10"/>
  <c r="B13" i="10"/>
  <c r="F13" i="10"/>
  <c r="C13" i="10"/>
  <c r="B59" i="10"/>
  <c r="F59" i="10"/>
  <c r="C59" i="10"/>
  <c r="B24" i="10"/>
  <c r="C24" i="10"/>
  <c r="F24" i="10"/>
  <c r="B53" i="10"/>
  <c r="C53" i="10"/>
  <c r="F53" i="10"/>
  <c r="B20" i="10"/>
  <c r="F20" i="10"/>
  <c r="C20" i="10"/>
  <c r="B72" i="10"/>
  <c r="F72" i="10"/>
  <c r="C72" i="10"/>
  <c r="B67" i="10"/>
  <c r="F67" i="10"/>
  <c r="C67" i="10"/>
  <c r="B26" i="10"/>
  <c r="F26" i="10"/>
  <c r="C26" i="10"/>
  <c r="B46" i="10"/>
  <c r="C46" i="10"/>
  <c r="F46" i="10"/>
  <c r="B41" i="10"/>
  <c r="F41" i="10"/>
  <c r="C41" i="10"/>
  <c r="B38" i="10"/>
  <c r="C38" i="10"/>
  <c r="F38" i="10"/>
  <c r="B54" i="10"/>
  <c r="C54" i="10"/>
  <c r="F54" i="10"/>
  <c r="B14" i="10"/>
  <c r="C14" i="10"/>
  <c r="F14" i="10"/>
  <c r="B9" i="10"/>
  <c r="C9" i="10"/>
  <c r="F9" i="10"/>
  <c r="B40" i="10"/>
  <c r="C40" i="10"/>
  <c r="F40" i="10"/>
  <c r="B11" i="10"/>
  <c r="C11" i="10"/>
  <c r="F11" i="10"/>
  <c r="B32" i="10"/>
  <c r="C32" i="10"/>
  <c r="F32" i="10"/>
  <c r="B27" i="10"/>
  <c r="C27" i="10"/>
  <c r="F27" i="10"/>
  <c r="B55" i="10"/>
  <c r="F55" i="10"/>
  <c r="C55" i="10"/>
  <c r="B19" i="10"/>
  <c r="F19" i="10"/>
  <c r="C19" i="10"/>
  <c r="B8" i="10"/>
  <c r="C8" i="10"/>
  <c r="F8" i="10"/>
  <c r="B61" i="10"/>
  <c r="C61" i="10"/>
  <c r="F61" i="10"/>
  <c r="B6" i="10"/>
  <c r="F6" i="10"/>
  <c r="C6" i="10"/>
  <c r="B63" i="10"/>
  <c r="C63" i="10"/>
  <c r="F63" i="10"/>
  <c r="B56" i="10"/>
  <c r="C56" i="10"/>
  <c r="F56" i="10"/>
  <c r="B48" i="10"/>
  <c r="C48" i="10"/>
  <c r="F48" i="10"/>
  <c r="B58" i="10"/>
  <c r="F58" i="10"/>
  <c r="C58" i="10"/>
  <c r="B36" i="10"/>
  <c r="F36" i="10"/>
  <c r="C36" i="10"/>
  <c r="B31" i="10"/>
  <c r="F31" i="10"/>
  <c r="C31" i="10"/>
  <c r="B62" i="10"/>
  <c r="C62" i="10"/>
  <c r="F62" i="10"/>
  <c r="B21" i="10"/>
  <c r="F21" i="10"/>
  <c r="C21" i="10"/>
  <c r="B28" i="10"/>
  <c r="C28" i="10"/>
  <c r="F28" i="10"/>
  <c r="B5" i="10"/>
  <c r="C5" i="10"/>
  <c r="F5" i="10"/>
  <c r="A78" i="10"/>
  <c r="A99" i="10" s="1"/>
  <c r="C33" i="10"/>
  <c r="B33" i="10"/>
  <c r="F33" i="10"/>
  <c r="B42" i="10"/>
  <c r="C42" i="10"/>
  <c r="F42" i="10"/>
  <c r="B65" i="10"/>
  <c r="F65" i="10"/>
  <c r="C65" i="10"/>
  <c r="B39" i="10"/>
  <c r="C39" i="10"/>
  <c r="F39" i="10"/>
  <c r="B18" i="10"/>
  <c r="F18" i="10"/>
  <c r="C18" i="10"/>
  <c r="B70" i="10"/>
  <c r="C70" i="10"/>
  <c r="F70" i="10"/>
  <c r="B77" i="10"/>
  <c r="C77" i="10"/>
  <c r="F77" i="10"/>
  <c r="B66" i="10"/>
  <c r="C66" i="10"/>
  <c r="F66" i="10"/>
  <c r="B10" i="10"/>
  <c r="C10" i="10"/>
  <c r="F10" i="10"/>
  <c r="B68" i="10"/>
  <c r="C68" i="10"/>
  <c r="F68" i="10"/>
  <c r="B15" i="10"/>
  <c r="C15" i="10"/>
  <c r="F15" i="10"/>
  <c r="C12" i="10"/>
  <c r="F12" i="10"/>
  <c r="B12" i="10"/>
  <c r="B69" i="10"/>
  <c r="C69" i="10"/>
  <c r="F69" i="10"/>
  <c r="B30" i="10"/>
  <c r="F30" i="10"/>
  <c r="C30" i="10"/>
  <c r="B22" i="10"/>
  <c r="F22" i="10"/>
  <c r="C22" i="10"/>
  <c r="B64" i="10"/>
  <c r="F64" i="10"/>
  <c r="C64" i="10"/>
  <c r="B50" i="10"/>
  <c r="F50" i="10"/>
  <c r="C50" i="10"/>
  <c r="B17" i="10"/>
  <c r="C17" i="10"/>
  <c r="F17" i="10"/>
  <c r="B43" i="10"/>
  <c r="F43" i="10"/>
  <c r="C43" i="10"/>
  <c r="B47" i="10"/>
  <c r="F47" i="10"/>
  <c r="C47" i="10"/>
  <c r="B16" i="10"/>
  <c r="F16" i="10"/>
  <c r="C16" i="10"/>
  <c r="B44" i="10"/>
  <c r="C44" i="10"/>
  <c r="F44" i="10"/>
  <c r="B25" i="10"/>
  <c r="F25" i="10"/>
  <c r="C25" i="10"/>
  <c r="B57" i="10"/>
  <c r="C57" i="10"/>
  <c r="F57" i="10"/>
  <c r="B76" i="10"/>
  <c r="C76" i="10"/>
  <c r="F76" i="10"/>
  <c r="B23" i="10"/>
  <c r="C23" i="10"/>
  <c r="F23" i="10"/>
  <c r="B52" i="10"/>
  <c r="F52" i="10"/>
  <c r="C52" i="10"/>
  <c r="B37" i="10"/>
  <c r="C37" i="10"/>
  <c r="F37" i="10"/>
  <c r="B71" i="10"/>
  <c r="F71" i="10"/>
  <c r="C71" i="10"/>
  <c r="B60" i="10"/>
  <c r="C60" i="10"/>
  <c r="F60" i="10"/>
  <c r="B74" i="10"/>
  <c r="C74" i="10"/>
  <c r="F74" i="10"/>
  <c r="C29" i="10"/>
  <c r="F29" i="10"/>
  <c r="B29" i="10"/>
  <c r="B73" i="10"/>
  <c r="F73" i="10"/>
  <c r="C73" i="10"/>
  <c r="B35" i="10"/>
  <c r="F35" i="10"/>
  <c r="C35" i="10"/>
  <c r="B45" i="10"/>
  <c r="C45" i="10"/>
  <c r="F45" i="10"/>
  <c r="F76" i="8"/>
  <c r="K3" i="8" s="1"/>
  <c r="K32" i="8" s="1"/>
  <c r="B78" i="10" l="1"/>
  <c r="B99" i="10" s="1"/>
  <c r="B47" i="6" s="1"/>
  <c r="C78" i="10"/>
  <c r="C99" i="10" s="1"/>
  <c r="B48" i="6" s="1"/>
  <c r="C51" i="6" s="1"/>
  <c r="F78" i="10"/>
  <c r="F99" i="10" s="1"/>
  <c r="C53" i="6" s="1"/>
  <c r="K34" i="8"/>
  <c r="B20" i="6"/>
  <c r="B22" i="6" s="1"/>
  <c r="C24" i="6" s="1"/>
  <c r="C54" i="6" l="1"/>
  <c r="C56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tc={3A62AD08-EABE-42A0-910D-9A683D4CE1E3}</author>
    <author>tc={90F623E7-118C-4CBD-A6E3-4D28AC95E10E}</author>
  </authors>
  <commentList>
    <comment ref="D48" authorId="0" shapeId="0" xr:uid="{3A62AD08-EABE-42A0-910D-9A683D4CE1E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Includes OT from Nate P
</t>
      </text>
    </comment>
    <comment ref="D68" authorId="1" shapeId="0" xr:uid="{90F623E7-118C-4CBD-A6E3-4D28AC95E10E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OT from Chrystal N</t>
      </text>
    </comment>
  </commentList>
</comments>
</file>

<file path=xl/sharedStrings.xml><?xml version="1.0" encoding="utf-8"?>
<sst xmlns="http://schemas.openxmlformats.org/spreadsheetml/2006/main" count="194" uniqueCount="153">
  <si>
    <t>Retirement</t>
  </si>
  <si>
    <t>Health Insurance</t>
  </si>
  <si>
    <t>Dental Insurance</t>
  </si>
  <si>
    <t>Vision Insurance</t>
  </si>
  <si>
    <t>Life Insurance</t>
  </si>
  <si>
    <t>LTD $0.403 per $100 payroll</t>
  </si>
  <si>
    <t>STD $0.488 per $10 of 60% of wages</t>
  </si>
  <si>
    <t>Life $0.251 per $1,000 of insurance amount</t>
  </si>
  <si>
    <t>ADD $0.025 per $1,000 of insurance amount</t>
  </si>
  <si>
    <t>SUTA</t>
  </si>
  <si>
    <t>0.3% SUTA rate x payroll</t>
  </si>
  <si>
    <t>Total</t>
  </si>
  <si>
    <t>HOURLY EMPLOYEES</t>
  </si>
  <si>
    <t>2023 HOURLY RATE</t>
  </si>
  <si>
    <t>ANNUAL SALARY</t>
  </si>
  <si>
    <t>TOTAL ANNUAL SALARY</t>
  </si>
  <si>
    <t>ON-CALL / BACK-UP PAY ($25/DAY, $50/Holiday and Weekend Day)</t>
  </si>
  <si>
    <t>YEAR END BONUS ($500 per Employee) $500 x 81</t>
  </si>
  <si>
    <t>SALARY EMPLOYEES</t>
  </si>
  <si>
    <t>2023 ANNUAL SALARY</t>
  </si>
  <si>
    <t>2022 OVERTIME HRS</t>
  </si>
  <si>
    <t>2023 OVERTIME AMOUNT</t>
  </si>
  <si>
    <t>2023 TOTAL ANNUAL SALARY</t>
  </si>
  <si>
    <t>2023 WEEKLY RATE</t>
  </si>
  <si>
    <t>2023 WEEKLY RATE W/ 6% INCREASE</t>
  </si>
  <si>
    <t>TOTAL SALARY EMPLOYEES</t>
  </si>
  <si>
    <t>TOTAL HOURLY EMPLOYEES</t>
  </si>
  <si>
    <t>TOTAL ANNUAL SALARY FOR HOURLY EMPLOYEES</t>
  </si>
  <si>
    <t>TOTAL ANNUAL SALARY FOR SALARY EMPLOYEES</t>
  </si>
  <si>
    <t>PLANT SHIFT DIFFERENTIAL ($1.50/hour)</t>
  </si>
  <si>
    <t>Weekdays - 2 employees/shift x 8 hrs./shift x 2 shifts</t>
  </si>
  <si>
    <t>man-hours/day</t>
  </si>
  <si>
    <t>52 weeks/yr x 5 weekdays/week</t>
  </si>
  <si>
    <t>days</t>
  </si>
  <si>
    <t>Sub-Total Weekday hours</t>
  </si>
  <si>
    <t>man-hours</t>
  </si>
  <si>
    <t>Weekends - 1 employee/shift x 8 hrs./shift x 2 shifts</t>
  </si>
  <si>
    <t>52 weeks/yr x 2 weekend days/week</t>
  </si>
  <si>
    <t>Total Plant Shift Differential Hours</t>
  </si>
  <si>
    <t>Plant Shift Differential Rate</t>
  </si>
  <si>
    <t>per hour</t>
  </si>
  <si>
    <t>Total Plant Shift Differential</t>
  </si>
  <si>
    <t>per plant</t>
  </si>
  <si>
    <t>Plant Shift Differential</t>
  </si>
  <si>
    <t>Number of Plant</t>
  </si>
  <si>
    <t>Weekdays - 52 weeks/yr x 5 weekdays/week</t>
  </si>
  <si>
    <t>weekdays</t>
  </si>
  <si>
    <t>less Holidays</t>
  </si>
  <si>
    <t>Sub-Total Weekdays</t>
  </si>
  <si>
    <t>Weekday Rate</t>
  </si>
  <si>
    <t>per day</t>
  </si>
  <si>
    <t>Sub-Total Weekday On-Call</t>
  </si>
  <si>
    <t>Weekends - 52 weeks/yr x 2 weekend days/week</t>
  </si>
  <si>
    <t>Holidays</t>
  </si>
  <si>
    <t>Sub-Total Weekends &amp; Holidays</t>
  </si>
  <si>
    <t>Weekend &amp; Holiday Rate</t>
  </si>
  <si>
    <t>Sub-Total Weekend &amp; Holiday On-Call</t>
  </si>
  <si>
    <t>Total On-Call Cost per Employee</t>
  </si>
  <si>
    <t>per employee</t>
  </si>
  <si>
    <t>Number of On-Call Employees</t>
  </si>
  <si>
    <t xml:space="preserve">Total On-Call </t>
  </si>
  <si>
    <t>2023 TOTAL SALARIES</t>
  </si>
  <si>
    <t>2022 TOTAL SALARIES</t>
  </si>
  <si>
    <t>ADJUSTMENT</t>
  </si>
  <si>
    <t>LWC Wholesale Rate</t>
  </si>
  <si>
    <t>Service Charge</t>
  </si>
  <si>
    <t>Effective Date</t>
  </si>
  <si>
    <t>($/Month)</t>
  </si>
  <si>
    <t>10" Meter &amp; Elevated Service Area</t>
  </si>
  <si>
    <t>Elev. Area</t>
  </si>
  <si>
    <t>Water</t>
  </si>
  <si>
    <t>Wholesale Rate ($/1,000 gal.)</t>
  </si>
  <si>
    <t>2022 Purchased Water Cost …........................................</t>
  </si>
  <si>
    <t>2023 Percent Rate Increase …..........................................</t>
  </si>
  <si>
    <t>Annual Percent Increase</t>
  </si>
  <si>
    <t>Purchased Water Cost  Adjustment …............................</t>
  </si>
  <si>
    <t>LONG TERM DISABLITY   (LTD)</t>
  </si>
  <si>
    <t>SHORT TERM DISABILTY (STD)</t>
  </si>
  <si>
    <t>LIFE INSURANCE</t>
  </si>
  <si>
    <t>ACC. DEATH &amp; DISMEM. (ADD)</t>
  </si>
  <si>
    <t>EMPLOYEE CONTRIBUTION FOR HEALTH</t>
  </si>
  <si>
    <t>LTD</t>
  </si>
  <si>
    <t>STD</t>
  </si>
  <si>
    <t>LIFE</t>
  </si>
  <si>
    <t>ADD</t>
  </si>
  <si>
    <t>COMMISSIONERS</t>
  </si>
  <si>
    <t xml:space="preserve">(See "Benefit Adjust 2" tab) </t>
  </si>
  <si>
    <t>2023 - Salaries &amp; Wages - Empl.</t>
  </si>
  <si>
    <t>2023 - Salaries &amp; Wages - Comm'r</t>
  </si>
  <si>
    <t>Total Salaries &amp; Wages</t>
  </si>
  <si>
    <t>2022 Benefits</t>
  </si>
  <si>
    <t xml:space="preserve">Total Benefits in PSC Annual Report </t>
  </si>
  <si>
    <t>Break-Out of Benefits</t>
  </si>
  <si>
    <t>Less Commissioner Contribution</t>
  </si>
  <si>
    <t>Less Employee Contribution</t>
  </si>
  <si>
    <t>Evaluation of 2023 Benefits</t>
  </si>
  <si>
    <t xml:space="preserve">Contribution Rate </t>
  </si>
  <si>
    <t>No. Employees w/ Health Insurance</t>
  </si>
  <si>
    <t>Stoploss per Employee/Month</t>
  </si>
  <si>
    <t>Months per Year</t>
  </si>
  <si>
    <t>Expected Funding Factor per Empl/Month</t>
  </si>
  <si>
    <t>Expected Funding Factor per Employee/Month</t>
  </si>
  <si>
    <t xml:space="preserve">Total Health Insur. Cost per Employee/Month </t>
  </si>
  <si>
    <t>Dental Fee per Employee/Month</t>
  </si>
  <si>
    <t>No. Employees w/ Dental Insurance</t>
  </si>
  <si>
    <t>Less Employee Contribution for Health &amp; Dental</t>
  </si>
  <si>
    <t>Vision Fee per Employee/Month</t>
  </si>
  <si>
    <t>STATE UNEMPLMNT TAX (SUTA)</t>
  </si>
  <si>
    <t>EMPLOYEE CONTRIBUTION</t>
  </si>
  <si>
    <t>Life Insurance (See "Benefit Adjust 2" Tab)</t>
  </si>
  <si>
    <t>Long Term Disability</t>
  </si>
  <si>
    <t>Short Term Disability</t>
  </si>
  <si>
    <t>Accidental Death &amp; Dismemberment</t>
  </si>
  <si>
    <t>State Unemployment Tax (SUTA)</t>
  </si>
  <si>
    <t>2022 Contribution Rate …................................................</t>
  </si>
  <si>
    <t>2023 Contribution Rate …................................................</t>
  </si>
  <si>
    <t>Effective July 1, 2023</t>
  </si>
  <si>
    <t>2022 Employees</t>
  </si>
  <si>
    <t>2023 Employees</t>
  </si>
  <si>
    <t xml:space="preserve">Stoploss per Employee/Month </t>
  </si>
  <si>
    <t>Dental Fee per Employee/Month - $3.75</t>
  </si>
  <si>
    <t>Vision Fee per Employee/Month - $3.75</t>
  </si>
  <si>
    <t>BENEFIT ADJUSTEMENTS</t>
  </si>
  <si>
    <t>2022 Total Benefits</t>
  </si>
  <si>
    <t>2023 Total Benefits</t>
  </si>
  <si>
    <t>Pro Forma Adjustment</t>
  </si>
  <si>
    <t>2023  Chemical Cost</t>
  </si>
  <si>
    <t>2022 Chemical Cost</t>
  </si>
  <si>
    <t>2022 Total (lbs. Used)</t>
  </si>
  <si>
    <t>2022 City Springs WTP       (lbs. Used)</t>
  </si>
  <si>
    <t>2022 White Mills WTP (lbs. Used)</t>
  </si>
  <si>
    <t>2023 Chemical Pricing ($/lb)</t>
  </si>
  <si>
    <t>2022 Chemical Pricing ($/lb)</t>
  </si>
  <si>
    <t>Item Description</t>
  </si>
  <si>
    <t>Item No.</t>
  </si>
  <si>
    <t>Bid Number 2023-004</t>
  </si>
  <si>
    <t>Hardin County Water District No. 2</t>
  </si>
  <si>
    <t>2023 Water Treatment Plant Chemical Bid Tabulation</t>
  </si>
  <si>
    <t>Potassium Permanganate (55 lbs. buckets)</t>
  </si>
  <si>
    <t>Potassium Permanganate (330 lbs. drums)</t>
  </si>
  <si>
    <t>Hydrofluosilicic Acid         (Bulk delivery)</t>
  </si>
  <si>
    <t>Chlorine                                 (Ton cylinders)</t>
  </si>
  <si>
    <t>Powdered Activated Carbon  (Bulk bags)</t>
  </si>
  <si>
    <t>Powdered Activated Carbon  (40-55 lb. bags)</t>
  </si>
  <si>
    <t>Polyaluminum Chloride           (Bulk delivery)</t>
  </si>
  <si>
    <t>Liquid Ammonium Sulfate (LAS) 40% (Bulk delivery)</t>
  </si>
  <si>
    <t>Percent Increase 2022 to 20223</t>
  </si>
  <si>
    <t>Total Annual Chemical Cost</t>
  </si>
  <si>
    <t>Sodium Hydroxide - 25%      (Bulk delivery)</t>
  </si>
  <si>
    <t>2022 Purchased Chemical Cost …................................................................</t>
  </si>
  <si>
    <t>2023 Percent Rate Increase …............................................................................</t>
  </si>
  <si>
    <t>Chemical Cost  Adjustment …….....................................................................</t>
  </si>
  <si>
    <t xml:space="preserve">2023 BOARD APPROVED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</si>
</sst>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&quot;$&quot;#,##0.00"/>
    <numFmt numFmtId="167" formatCode="_-&quot;$&quot;* #,##0.00_-;\-&quot;$&quot;* #,##0.00_-;_-&quot;$&quot;* &quot;-&quot;??_-;_-@_-"/>
    <numFmt numFmtId="168" formatCode="_-&quot;$&quot;* #,##0_-;\-&quot;$&quot;* #,##0_-;_-&quot;$&quot;* &quot;-&quot;??_-;_-@_-"/>
    <numFmt numFmtId="169" formatCode="mm/dd/yy;@"/>
    <numFmt numFmtId="170" formatCode="0.000%"/>
    <numFmt numFmtId="171" formatCode="_(* #,##0_);_(* \(#,##0\);_(* &quot;-&quot;??_);_(@_)"/>
    <numFmt numFmtId="172" formatCode="_(* #,##0.0000_);_(* \(#,##0.0000\);_(* &quot;-&quot;??_);_(@_)"/>
    <numFmt numFmtId="173" formatCode="0.0%"/>
    <numFmt numFmtId="174" formatCode="&quot;$&quot;#,##0.0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left" indent="2"/>
    </xf>
    <xf numFmtId="164" fontId="0" fillId="0" borderId="0" xfId="0" applyNumberFormat="1"/>
    <xf numFmtId="0" fontId="0" fillId="0" borderId="1" xfId="0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12" xfId="0" applyBorder="1"/>
    <xf numFmtId="3" fontId="0" fillId="0" borderId="1" xfId="0" applyNumberFormat="1" applyBorder="1"/>
    <xf numFmtId="0" fontId="0" fillId="0" borderId="5" xfId="0" applyBorder="1"/>
    <xf numFmtId="0" fontId="0" fillId="0" borderId="13" xfId="0" applyBorder="1"/>
    <xf numFmtId="0" fontId="0" fillId="0" borderId="12" xfId="0" applyBorder="1" applyAlignment="1">
      <alignment horizontal="left" indent="1"/>
    </xf>
    <xf numFmtId="0" fontId="0" fillId="0" borderId="12" xfId="0" applyBorder="1" applyAlignment="1">
      <alignment horizontal="left" indent="2"/>
    </xf>
    <xf numFmtId="0" fontId="2" fillId="0" borderId="1" xfId="0" applyFont="1" applyBorder="1"/>
    <xf numFmtId="0" fontId="6" fillId="0" borderId="0" xfId="4" applyFont="1"/>
    <xf numFmtId="0" fontId="4" fillId="0" borderId="0" xfId="4"/>
    <xf numFmtId="0" fontId="5" fillId="0" borderId="0" xfId="4" applyFont="1"/>
    <xf numFmtId="0" fontId="6" fillId="0" borderId="0" xfId="4" applyFont="1" applyAlignment="1">
      <alignment horizontal="right"/>
    </xf>
    <xf numFmtId="0" fontId="0" fillId="0" borderId="2" xfId="0" applyBorder="1"/>
    <xf numFmtId="44" fontId="4" fillId="0" borderId="0" xfId="4" applyNumberFormat="1"/>
    <xf numFmtId="2" fontId="8" fillId="2" borderId="0" xfId="4" applyNumberFormat="1" applyFont="1" applyFill="1" applyAlignment="1">
      <alignment horizontal="center"/>
    </xf>
    <xf numFmtId="5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5" fillId="0" borderId="0" xfId="4" applyFont="1" applyAlignment="1">
      <alignment horizontal="center" wrapText="1"/>
    </xf>
    <xf numFmtId="0" fontId="5" fillId="0" borderId="0" xfId="4" applyFont="1" applyAlignment="1">
      <alignment horizontal="right"/>
    </xf>
    <xf numFmtId="167" fontId="6" fillId="3" borderId="1" xfId="6" applyFont="1" applyFill="1" applyBorder="1" applyAlignment="1">
      <alignment horizontal="left"/>
    </xf>
    <xf numFmtId="166" fontId="6" fillId="3" borderId="10" xfId="6" applyNumberFormat="1" applyFont="1" applyFill="1" applyBorder="1" applyAlignment="1">
      <alignment horizontal="right"/>
    </xf>
    <xf numFmtId="166" fontId="6" fillId="3" borderId="2" xfId="6" applyNumberFormat="1" applyFont="1" applyFill="1" applyBorder="1" applyAlignment="1">
      <alignment horizontal="right"/>
    </xf>
    <xf numFmtId="0" fontId="6" fillId="3" borderId="2" xfId="4" applyFont="1" applyFill="1" applyBorder="1" applyAlignment="1">
      <alignment horizontal="right"/>
    </xf>
    <xf numFmtId="166" fontId="6" fillId="3" borderId="15" xfId="6" applyNumberFormat="1" applyFont="1" applyFill="1" applyBorder="1" applyAlignment="1">
      <alignment horizontal="right"/>
    </xf>
    <xf numFmtId="2" fontId="5" fillId="3" borderId="19" xfId="4" applyNumberFormat="1" applyFont="1" applyFill="1" applyBorder="1" applyAlignment="1">
      <alignment horizontal="center" vertical="center" wrapText="1"/>
    </xf>
    <xf numFmtId="0" fontId="5" fillId="3" borderId="19" xfId="4" applyFont="1" applyFill="1" applyBorder="1" applyAlignment="1">
      <alignment horizontal="center" vertical="center" wrapText="1"/>
    </xf>
    <xf numFmtId="166" fontId="6" fillId="3" borderId="11" xfId="6" applyNumberFormat="1" applyFont="1" applyFill="1" applyBorder="1" applyAlignment="1">
      <alignment horizontal="right"/>
    </xf>
    <xf numFmtId="0" fontId="6" fillId="3" borderId="11" xfId="4" applyFont="1" applyFill="1" applyBorder="1" applyAlignment="1">
      <alignment horizontal="right"/>
    </xf>
    <xf numFmtId="168" fontId="6" fillId="3" borderId="1" xfId="6" applyNumberFormat="1" applyFont="1" applyFill="1" applyBorder="1" applyAlignment="1">
      <alignment horizontal="right"/>
    </xf>
    <xf numFmtId="0" fontId="6" fillId="3" borderId="1" xfId="4" applyFont="1" applyFill="1" applyBorder="1" applyAlignment="1">
      <alignment horizontal="right"/>
    </xf>
    <xf numFmtId="167" fontId="6" fillId="3" borderId="6" xfId="6" applyFont="1" applyFill="1" applyBorder="1" applyAlignment="1"/>
    <xf numFmtId="5" fontId="6" fillId="3" borderId="21" xfId="6" applyNumberFormat="1" applyFont="1" applyFill="1" applyBorder="1" applyAlignment="1">
      <alignment horizontal="right"/>
    </xf>
    <xf numFmtId="0" fontId="4" fillId="0" borderId="0" xfId="4" applyAlignment="1">
      <alignment horizontal="left" indent="1"/>
    </xf>
    <xf numFmtId="3" fontId="4" fillId="0" borderId="0" xfId="4" applyNumberFormat="1"/>
    <xf numFmtId="0" fontId="4" fillId="0" borderId="0" xfId="4" applyAlignment="1">
      <alignment horizontal="left" indent="7"/>
    </xf>
    <xf numFmtId="3" fontId="4" fillId="0" borderId="1" xfId="4" applyNumberFormat="1" applyBorder="1"/>
    <xf numFmtId="166" fontId="4" fillId="0" borderId="1" xfId="4" applyNumberFormat="1" applyBorder="1"/>
    <xf numFmtId="165" fontId="4" fillId="0" borderId="0" xfId="4" applyNumberFormat="1"/>
    <xf numFmtId="0" fontId="4" fillId="0" borderId="1" xfId="4" applyBorder="1"/>
    <xf numFmtId="165" fontId="6" fillId="0" borderId="2" xfId="6" applyNumberFormat="1" applyFont="1" applyFill="1" applyBorder="1" applyAlignment="1">
      <alignment horizontal="right"/>
    </xf>
    <xf numFmtId="165" fontId="6" fillId="0" borderId="0" xfId="4" applyNumberFormat="1" applyFont="1" applyAlignment="1">
      <alignment horizontal="right"/>
    </xf>
    <xf numFmtId="0" fontId="4" fillId="0" borderId="0" xfId="4" applyAlignment="1">
      <alignment horizontal="right"/>
    </xf>
    <xf numFmtId="165" fontId="6" fillId="0" borderId="11" xfId="6" applyNumberFormat="1" applyFont="1" applyFill="1" applyBorder="1" applyAlignment="1">
      <alignment horizontal="right"/>
    </xf>
    <xf numFmtId="165" fontId="6" fillId="0" borderId="15" xfId="6" applyNumberFormat="1" applyFont="1" applyFill="1" applyBorder="1" applyAlignment="1">
      <alignment horizontal="right"/>
    </xf>
    <xf numFmtId="0" fontId="0" fillId="0" borderId="2" xfId="0" applyBorder="1" applyAlignment="1">
      <alignment horizontal="center" wrapText="1"/>
    </xf>
    <xf numFmtId="0" fontId="0" fillId="0" borderId="19" xfId="0" applyBorder="1" applyAlignment="1">
      <alignment horizontal="center"/>
    </xf>
    <xf numFmtId="166" fontId="0" fillId="0" borderId="11" xfId="0" applyNumberFormat="1" applyBorder="1"/>
    <xf numFmtId="169" fontId="0" fillId="0" borderId="1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7" fontId="0" fillId="0" borderId="0" xfId="0" applyNumberFormat="1"/>
    <xf numFmtId="170" fontId="0" fillId="0" borderId="2" xfId="2" applyNumberFormat="1" applyFont="1" applyBorder="1"/>
    <xf numFmtId="170" fontId="0" fillId="0" borderId="1" xfId="2" applyNumberFormat="1" applyFont="1" applyBorder="1"/>
    <xf numFmtId="2" fontId="0" fillId="0" borderId="2" xfId="0" applyNumberFormat="1" applyBorder="1"/>
    <xf numFmtId="2" fontId="6" fillId="3" borderId="2" xfId="4" applyNumberFormat="1" applyFont="1" applyFill="1" applyBorder="1" applyAlignment="1">
      <alignment horizontal="right"/>
    </xf>
    <xf numFmtId="2" fontId="6" fillId="3" borderId="15" xfId="4" applyNumberFormat="1" applyFont="1" applyFill="1" applyBorder="1" applyAlignment="1">
      <alignment horizontal="right"/>
    </xf>
    <xf numFmtId="165" fontId="0" fillId="0" borderId="0" xfId="1" applyNumberFormat="1" applyFont="1" applyBorder="1"/>
    <xf numFmtId="164" fontId="2" fillId="0" borderId="0" xfId="0" applyNumberFormat="1" applyFont="1"/>
    <xf numFmtId="10" fontId="0" fillId="0" borderId="1" xfId="2" applyNumberFormat="1" applyFont="1" applyBorder="1"/>
    <xf numFmtId="4" fontId="0" fillId="0" borderId="1" xfId="0" applyNumberFormat="1" applyBorder="1"/>
    <xf numFmtId="5" fontId="0" fillId="0" borderId="1" xfId="0" applyNumberFormat="1" applyBorder="1"/>
    <xf numFmtId="0" fontId="7" fillId="0" borderId="0" xfId="4" applyFont="1"/>
    <xf numFmtId="0" fontId="2" fillId="0" borderId="3" xfId="0" applyFont="1" applyBorder="1"/>
    <xf numFmtId="0" fontId="2" fillId="0" borderId="4" xfId="0" applyFont="1" applyBorder="1"/>
    <xf numFmtId="165" fontId="2" fillId="0" borderId="5" xfId="1" applyNumberFormat="1" applyFont="1" applyBorder="1"/>
    <xf numFmtId="165" fontId="0" fillId="0" borderId="13" xfId="1" applyNumberFormat="1" applyFont="1" applyBorder="1"/>
    <xf numFmtId="0" fontId="0" fillId="0" borderId="12" xfId="0" applyBorder="1" applyAlignment="1">
      <alignment horizontal="left" indent="4"/>
    </xf>
    <xf numFmtId="0" fontId="0" fillId="0" borderId="0" xfId="0" applyAlignment="1">
      <alignment horizontal="left" indent="4"/>
    </xf>
    <xf numFmtId="165" fontId="0" fillId="0" borderId="13" xfId="0" applyNumberFormat="1" applyBorder="1"/>
    <xf numFmtId="165" fontId="2" fillId="0" borderId="7" xfId="0" applyNumberFormat="1" applyFont="1" applyBorder="1"/>
    <xf numFmtId="0" fontId="2" fillId="0" borderId="6" xfId="0" applyFont="1" applyBorder="1" applyAlignment="1">
      <alignment horizontal="center"/>
    </xf>
    <xf numFmtId="0" fontId="0" fillId="0" borderId="16" xfId="0" applyBorder="1" applyAlignment="1">
      <alignment horizontal="left" indent="2"/>
    </xf>
    <xf numFmtId="0" fontId="0" fillId="0" borderId="17" xfId="0" applyBorder="1" applyAlignment="1">
      <alignment horizontal="left" indent="2"/>
    </xf>
    <xf numFmtId="165" fontId="0" fillId="0" borderId="18" xfId="0" applyNumberFormat="1" applyBorder="1"/>
    <xf numFmtId="165" fontId="1" fillId="0" borderId="13" xfId="1" applyNumberFormat="1" applyFont="1" applyBorder="1"/>
    <xf numFmtId="166" fontId="0" fillId="0" borderId="0" xfId="1" applyNumberFormat="1" applyFont="1" applyBorder="1"/>
    <xf numFmtId="0" fontId="0" fillId="0" borderId="12" xfId="0" applyBorder="1" applyAlignment="1">
      <alignment horizontal="left"/>
    </xf>
    <xf numFmtId="164" fontId="0" fillId="0" borderId="12" xfId="0" applyNumberFormat="1" applyBorder="1" applyAlignment="1">
      <alignment horizontal="left" indent="1"/>
    </xf>
    <xf numFmtId="164" fontId="0" fillId="0" borderId="13" xfId="0" applyNumberFormat="1" applyBorder="1"/>
    <xf numFmtId="164" fontId="0" fillId="0" borderId="16" xfId="0" applyNumberFormat="1" applyBorder="1" applyAlignment="1">
      <alignment horizontal="left" indent="1"/>
    </xf>
    <xf numFmtId="0" fontId="0" fillId="0" borderId="17" xfId="0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/>
    <xf numFmtId="165" fontId="2" fillId="0" borderId="25" xfId="0" applyNumberFormat="1" applyFont="1" applyBorder="1"/>
    <xf numFmtId="0" fontId="3" fillId="0" borderId="6" xfId="0" applyFont="1" applyBorder="1" applyAlignment="1">
      <alignment horizontal="center"/>
    </xf>
    <xf numFmtId="0" fontId="9" fillId="0" borderId="1" xfId="0" applyFont="1" applyBorder="1"/>
    <xf numFmtId="165" fontId="3" fillId="0" borderId="7" xfId="0" applyNumberFormat="1" applyFont="1" applyBorder="1"/>
    <xf numFmtId="171" fontId="0" fillId="0" borderId="0" xfId="3" applyNumberFormat="1" applyFont="1"/>
    <xf numFmtId="172" fontId="0" fillId="0" borderId="0" xfId="3" applyNumberFormat="1" applyFont="1"/>
    <xf numFmtId="173" fontId="0" fillId="0" borderId="0" xfId="5" applyNumberFormat="1" applyFont="1"/>
    <xf numFmtId="171" fontId="4" fillId="0" borderId="15" xfId="3" applyNumberFormat="1" applyFont="1" applyBorder="1" applyAlignment="1">
      <alignment horizontal="center" vertical="center"/>
    </xf>
    <xf numFmtId="171" fontId="4" fillId="0" borderId="2" xfId="3" applyNumberFormat="1" applyFont="1" applyBorder="1" applyAlignment="1">
      <alignment horizontal="center" vertical="center"/>
    </xf>
    <xf numFmtId="171" fontId="4" fillId="0" borderId="2" xfId="3" applyNumberFormat="1" applyFont="1" applyFill="1" applyBorder="1" applyAlignment="1">
      <alignment horizontal="center" vertical="center" wrapText="1"/>
    </xf>
    <xf numFmtId="171" fontId="4" fillId="0" borderId="11" xfId="3" applyNumberFormat="1" applyFont="1" applyBorder="1" applyAlignment="1">
      <alignment horizontal="center" vertical="center"/>
    </xf>
    <xf numFmtId="0" fontId="10" fillId="0" borderId="0" xfId="4" applyFont="1" applyAlignment="1">
      <alignment horizontal="right"/>
    </xf>
    <xf numFmtId="171" fontId="8" fillId="0" borderId="0" xfId="3" applyNumberFormat="1" applyFont="1"/>
    <xf numFmtId="0" fontId="8" fillId="0" borderId="0" xfId="4" applyFont="1"/>
    <xf numFmtId="0" fontId="7" fillId="0" borderId="0" xfId="4" applyFont="1" applyAlignment="1">
      <alignment horizontal="left"/>
    </xf>
    <xf numFmtId="0" fontId="11" fillId="0" borderId="0" xfId="4" applyFont="1" applyAlignment="1">
      <alignment horizontal="center"/>
    </xf>
    <xf numFmtId="0" fontId="8" fillId="0" borderId="0" xfId="4" applyFont="1" applyAlignment="1">
      <alignment horizontal="left"/>
    </xf>
    <xf numFmtId="0" fontId="4" fillId="0" borderId="19" xfId="4" applyBorder="1" applyAlignment="1">
      <alignment horizontal="center" vertical="center" wrapText="1"/>
    </xf>
    <xf numFmtId="0" fontId="6" fillId="0" borderId="27" xfId="4" applyFont="1" applyBorder="1"/>
    <xf numFmtId="0" fontId="6" fillId="0" borderId="26" xfId="4" applyFont="1" applyBorder="1"/>
    <xf numFmtId="0" fontId="6" fillId="0" borderId="26" xfId="4" applyFont="1" applyBorder="1" applyAlignment="1">
      <alignment horizontal="left" vertical="center" indent="1"/>
    </xf>
    <xf numFmtId="171" fontId="6" fillId="0" borderId="26" xfId="3" applyNumberFormat="1" applyFont="1" applyBorder="1" applyAlignment="1">
      <alignment horizontal="left" vertical="center" indent="1"/>
    </xf>
    <xf numFmtId="171" fontId="6" fillId="0" borderId="21" xfId="3" applyNumberFormat="1" applyFont="1" applyBorder="1" applyAlignment="1">
      <alignment horizontal="left" vertical="center" indent="1"/>
    </xf>
    <xf numFmtId="0" fontId="6" fillId="0" borderId="8" xfId="4" applyFont="1" applyBorder="1"/>
    <xf numFmtId="0" fontId="6" fillId="0" borderId="1" xfId="4" applyFont="1" applyBorder="1"/>
    <xf numFmtId="0" fontId="6" fillId="0" borderId="1" xfId="4" applyFont="1" applyBorder="1" applyAlignment="1">
      <alignment horizontal="left" vertical="center" indent="1"/>
    </xf>
    <xf numFmtId="171" fontId="6" fillId="0" borderId="1" xfId="3" applyNumberFormat="1" applyFont="1" applyBorder="1" applyAlignment="1">
      <alignment horizontal="left" vertical="center" indent="1"/>
    </xf>
    <xf numFmtId="166" fontId="6" fillId="0" borderId="9" xfId="7" applyNumberFormat="1" applyFont="1" applyBorder="1" applyAlignment="1">
      <alignment vertical="center"/>
    </xf>
    <xf numFmtId="10" fontId="6" fillId="0" borderId="14" xfId="2" applyNumberFormat="1" applyFont="1" applyBorder="1" applyAlignment="1">
      <alignment vertical="center"/>
    </xf>
    <xf numFmtId="0" fontId="4" fillId="0" borderId="11" xfId="4" applyBorder="1" applyAlignment="1">
      <alignment horizontal="center" vertical="center"/>
    </xf>
    <xf numFmtId="0" fontId="4" fillId="0" borderId="11" xfId="4" applyBorder="1" applyAlignment="1">
      <alignment vertical="center" wrapText="1"/>
    </xf>
    <xf numFmtId="174" fontId="4" fillId="0" borderId="11" xfId="4" applyNumberFormat="1" applyBorder="1" applyAlignment="1">
      <alignment horizontal="center" vertical="center" wrapText="1"/>
    </xf>
    <xf numFmtId="0" fontId="4" fillId="0" borderId="2" xfId="4" applyBorder="1" applyAlignment="1">
      <alignment horizontal="center" vertical="center"/>
    </xf>
    <xf numFmtId="0" fontId="4" fillId="0" borderId="2" xfId="4" applyBorder="1" applyAlignment="1">
      <alignment vertical="center" wrapText="1"/>
    </xf>
    <xf numFmtId="174" fontId="4" fillId="0" borderId="2" xfId="4" applyNumberFormat="1" applyBorder="1" applyAlignment="1">
      <alignment horizontal="center" vertical="center" wrapText="1"/>
    </xf>
    <xf numFmtId="0" fontId="4" fillId="0" borderId="15" xfId="4" applyBorder="1" applyAlignment="1">
      <alignment horizontal="center" vertical="center"/>
    </xf>
    <xf numFmtId="0" fontId="4" fillId="0" borderId="15" xfId="4" applyBorder="1" applyAlignment="1">
      <alignment vertical="center" wrapText="1"/>
    </xf>
    <xf numFmtId="174" fontId="4" fillId="0" borderId="15" xfId="4" applyNumberFormat="1" applyBorder="1" applyAlignment="1">
      <alignment horizontal="center" vertical="center" wrapText="1"/>
    </xf>
    <xf numFmtId="165" fontId="4" fillId="0" borderId="11" xfId="7" applyNumberFormat="1" applyFont="1" applyBorder="1" applyAlignment="1">
      <alignment vertical="center"/>
    </xf>
    <xf numFmtId="165" fontId="4" fillId="0" borderId="2" xfId="7" applyNumberFormat="1" applyFont="1" applyBorder="1" applyAlignment="1">
      <alignment vertical="center"/>
    </xf>
    <xf numFmtId="165" fontId="4" fillId="0" borderId="15" xfId="7" applyNumberFormat="1" applyFont="1" applyBorder="1" applyAlignment="1">
      <alignment vertical="center"/>
    </xf>
    <xf numFmtId="165" fontId="6" fillId="0" borderId="22" xfId="7" applyNumberFormat="1" applyFont="1" applyBorder="1" applyAlignment="1">
      <alignment vertical="center"/>
    </xf>
    <xf numFmtId="165" fontId="6" fillId="0" borderId="21" xfId="7" applyNumberFormat="1" applyFont="1" applyBorder="1" applyAlignment="1">
      <alignment vertical="center"/>
    </xf>
    <xf numFmtId="2" fontId="6" fillId="3" borderId="19" xfId="4" applyNumberFormat="1" applyFont="1" applyFill="1" applyBorder="1" applyAlignment="1">
      <alignment horizontal="center" vertical="center" wrapText="1"/>
    </xf>
    <xf numFmtId="0" fontId="6" fillId="3" borderId="19" xfId="4" applyFont="1" applyFill="1" applyBorder="1" applyAlignment="1">
      <alignment horizontal="center" vertical="center" wrapText="1"/>
    </xf>
    <xf numFmtId="165" fontId="5" fillId="0" borderId="11" xfId="6" applyNumberFormat="1" applyFont="1" applyFill="1" applyBorder="1" applyAlignment="1">
      <alignment horizontal="right"/>
    </xf>
    <xf numFmtId="0" fontId="5" fillId="2" borderId="19" xfId="4" applyFont="1" applyFill="1" applyBorder="1" applyAlignment="1">
      <alignment horizontal="center" vertical="center" wrapText="1"/>
    </xf>
    <xf numFmtId="5" fontId="6" fillId="0" borderId="11" xfId="6" applyNumberFormat="1" applyFont="1" applyFill="1" applyBorder="1" applyAlignment="1">
      <alignment horizontal="right"/>
    </xf>
    <xf numFmtId="44" fontId="6" fillId="0" borderId="0" xfId="4" applyNumberFormat="1" applyFont="1"/>
    <xf numFmtId="0" fontId="1" fillId="0" borderId="0" xfId="0" applyFont="1"/>
    <xf numFmtId="5" fontId="6" fillId="0" borderId="2" xfId="6" applyNumberFormat="1" applyFont="1" applyFill="1" applyBorder="1" applyAlignment="1">
      <alignment horizontal="right"/>
    </xf>
    <xf numFmtId="0" fontId="1" fillId="0" borderId="0" xfId="0" applyFont="1" applyAlignment="1">
      <alignment horizontal="left" indent="1"/>
    </xf>
    <xf numFmtId="10" fontId="1" fillId="0" borderId="0" xfId="2" applyNumberFormat="1" applyFont="1"/>
    <xf numFmtId="7" fontId="1" fillId="0" borderId="0" xfId="0" applyNumberFormat="1" applyFont="1"/>
    <xf numFmtId="164" fontId="1" fillId="0" borderId="0" xfId="0" applyNumberFormat="1" applyFont="1"/>
    <xf numFmtId="0" fontId="6" fillId="0" borderId="0" xfId="4" applyFont="1" applyAlignment="1">
      <alignment horizontal="left" indent="1"/>
    </xf>
    <xf numFmtId="164" fontId="1" fillId="0" borderId="0" xfId="0" applyNumberFormat="1" applyFont="1" applyAlignment="1">
      <alignment horizontal="left" indent="1"/>
    </xf>
    <xf numFmtId="5" fontId="6" fillId="0" borderId="15" xfId="6" applyNumberFormat="1" applyFont="1" applyFill="1" applyBorder="1" applyAlignment="1">
      <alignment horizontal="right"/>
    </xf>
    <xf numFmtId="0" fontId="6" fillId="0" borderId="10" xfId="4" applyFont="1" applyBorder="1"/>
    <xf numFmtId="5" fontId="5" fillId="0" borderId="11" xfId="4" applyNumberFormat="1" applyFont="1" applyBorder="1"/>
    <xf numFmtId="0" fontId="3" fillId="0" borderId="0" xfId="0" applyFo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2" borderId="8" xfId="4" applyFont="1" applyFill="1" applyBorder="1" applyAlignment="1">
      <alignment horizontal="center" vertical="center" wrapText="1"/>
    </xf>
    <xf numFmtId="0" fontId="5" fillId="2" borderId="9" xfId="4" applyFont="1" applyFill="1" applyBorder="1" applyAlignment="1">
      <alignment horizontal="center" vertical="center" wrapText="1"/>
    </xf>
    <xf numFmtId="0" fontId="5" fillId="2" borderId="14" xfId="4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8">
    <cellStyle name="Comma 2" xfId="3" xr:uid="{AAEBDF61-5060-401B-AD65-9DC2985B99B0}"/>
    <cellStyle name="Currency" xfId="1" builtinId="4"/>
    <cellStyle name="Currency 2" xfId="6" xr:uid="{FD869D48-AA0C-453B-A337-9FE733F4DCA1}"/>
    <cellStyle name="Currency 3" xfId="7" xr:uid="{616FB1B4-94E3-4DB7-ACE3-938DC1E6EEA3}"/>
    <cellStyle name="Normal" xfId="0" builtinId="0"/>
    <cellStyle name="Normal 2" xfId="4" xr:uid="{00BB009F-41EA-4FD4-B9C9-8F9473BE79EA}"/>
    <cellStyle name="Percent" xfId="2" builtinId="5"/>
    <cellStyle name="Percent 2" xfId="5" xr:uid="{6636C15C-9F85-4485-8F41-91105552D9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NEWALS\STDFORMS\MATTFO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nderwriting\Large%20Group\Reports\51_99%20Quarterly%20Rating\2nd%20Quarter%202008\2nd%20Qtr%202008%20Rates%20Benefits%20and%20Strings%20Revised%2002-22-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nderwriting\Large%20Group\Programs\KY%20Large%20Group%20Worksheet%20Version%2009-25-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nderwriting\Large%20Group\Files%20by%20Associate\MBARNETT\2007%20Projects\One%20Spreadsheet\KY%20Large%20Group%20Blue%203_0%20String%20Rates%20Benefit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PROJECTS\2023\2023031\HCWD%20Rate%20Study.xlsx" TargetMode="External"/><Relationship Id="rId1" Type="http://schemas.openxmlformats.org/officeDocument/2006/relationships/externalLinkPath" Target="HCWD%20Rate%20Stu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v"/>
      <sheetName val="Gen1"/>
      <sheetName val="Gen2"/>
      <sheetName val="Gen3"/>
      <sheetName val="Med"/>
      <sheetName val="Rx"/>
      <sheetName val="Med&amp;Rx"/>
      <sheetName val="Den"/>
      <sheetName val="Vis"/>
      <sheetName val="Tot"/>
      <sheetName val="Tr"/>
      <sheetName val="Cr"/>
      <sheetName val="SL-TYPE"/>
      <sheetName val="Ac+"/>
      <sheetName val="RET"/>
      <sheetName val="Fin"/>
      <sheetName val="InsChg"/>
      <sheetName val="SLsumm"/>
      <sheetName val="Recap"/>
      <sheetName val="Exh_L&amp;A"/>
      <sheetName val="Exh_SF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&lt;100 Renewal Summary (2)"/>
      <sheetName val="Signoff"/>
      <sheetName val="New PCPM Comm Tble"/>
      <sheetName val="PCPM Comm Tble"/>
      <sheetName val="Manual Quote"/>
      <sheetName val="Group Information"/>
      <sheetName val="Ky Blue 3.0 PPO CSOS"/>
      <sheetName val="Tables"/>
      <sheetName val="3.0 CSOS Benefit Selection"/>
      <sheetName val="Fully Insured Proposal"/>
      <sheetName val="Contingent Premium Proposal"/>
      <sheetName val="Health Ancillary Proposal"/>
      <sheetName val="Blue 3.0 PPO Strings G1"/>
      <sheetName val="Blue 3.0 PPO Strings H1"/>
      <sheetName val="Blue 3.0 PPO Strings I1"/>
      <sheetName val="Blue 3.0 PPO Strings J1"/>
      <sheetName val="Blue 3.0 PPO Strings K1"/>
      <sheetName val="Blue 3.0 PPO Strings L1"/>
      <sheetName val="Blue 3.0 HDHP Strings"/>
      <sheetName val="Blue 3.0 HMO Strings"/>
      <sheetName val="Facets Rate Breakout 1 - 6"/>
      <sheetName val="Ky Blue 3.0 HMO CSOS"/>
      <sheetName val="Extract Rate Info"/>
      <sheetName val="Group Info"/>
      <sheetName val="&lt;100 Renewal Summary"/>
      <sheetName val="HRA Benefits"/>
      <sheetName val="HSA Benefits"/>
      <sheetName val="HIA Benefits"/>
      <sheetName val="Group Renewal Information"/>
      <sheetName val="Calc UW Adj Rates"/>
      <sheetName val="PPO Strings G H"/>
      <sheetName val="PPO Strings I J"/>
      <sheetName val="PPO Strings K L"/>
      <sheetName val="PPO Strings HDHP"/>
      <sheetName val="HRA Strings"/>
      <sheetName val="HRA Plan Yr Strings"/>
      <sheetName val="HSA Strings"/>
      <sheetName val="HIA Strings"/>
      <sheetName val="Hosp Surg Strings"/>
      <sheetName val="PPO 3.0 BENEFITS"/>
      <sheetName val="HRA LUMENOUS 3.0 BENEFITS"/>
      <sheetName val="HRA Plan Yr BENEFITS"/>
      <sheetName val="HSA LUMENOUS 3.0 BENEFITS"/>
      <sheetName val="HIA LUMENOUS 3.0 BENEFITS"/>
      <sheetName val="HOSPITAL SURGICAL BENEFITS"/>
      <sheetName val="Relativities"/>
      <sheetName val="Blue 03 PPO String Factors"/>
      <sheetName val="Ky Blue 3.0 PPO Strings"/>
      <sheetName val="2002 PPO String Factors"/>
      <sheetName val="2002 HMO String Factors"/>
      <sheetName val="Ky Blue 2.0 PPO Strings"/>
      <sheetName val="Ky Blue 3.0 HMO Strings"/>
      <sheetName val="Blue 03 HMO String Factors"/>
      <sheetName val="2002 HMO String Benefits"/>
      <sheetName val="Fully Insured Renewal"/>
      <sheetName val="Ky Blue 2.0 PPO CSOS"/>
      <sheetName val="HDHP 2.0 Fa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B1" t="str">
            <v>Hardin County Water District 2</v>
          </cell>
        </row>
        <row r="2">
          <cell r="B2" t="str">
            <v>00063641</v>
          </cell>
        </row>
        <row r="3">
          <cell r="B3" t="str">
            <v>PPO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s"/>
      <sheetName val="Signoff"/>
      <sheetName val="ASO Signoff"/>
      <sheetName val="Notes"/>
      <sheetName val="Manual Rating"/>
      <sheetName val="User Input"/>
      <sheetName val="Calculation Worksheet"/>
      <sheetName val="Access Fee Calculator"/>
      <sheetName val="Benefit Sheet 1 Information"/>
      <sheetName val="FI Benefit Sheet1"/>
      <sheetName val="ASO Benefit Sheet1"/>
      <sheetName val="Contingent Premium Sheet1"/>
      <sheetName val="Benefit Sheet 2 Information"/>
      <sheetName val="FI Benefit Sheet2"/>
      <sheetName val="ASO Benefit Sheet2"/>
      <sheetName val="ASO Renewal Projection"/>
      <sheetName val="ASO Totals Renewal"/>
      <sheetName val="ASO Medical Renewal"/>
      <sheetName val="ASO Drug Renewal"/>
      <sheetName val="ASO Renewal Fixed Rts"/>
      <sheetName val="ASO Renewal Rates"/>
      <sheetName val="Vision Input"/>
      <sheetName val="FI Vision Benefit Sheet1"/>
      <sheetName val="ASO Vision Benefit Sheet1"/>
      <sheetName val="Dental Benefit Info"/>
      <sheetName val="Dental Benefit Sheet1"/>
      <sheetName val="ASO Proposal Benefit1"/>
      <sheetName val="ASO Proposal Benefit2"/>
      <sheetName val="ASO Proposal Benefit3"/>
      <sheetName val="ASO Proposal Benefit4"/>
      <sheetName val="ASO Proposal 1-4 Totals"/>
      <sheetName val="ASO Proposal Benefit5"/>
      <sheetName val="ASO Proposal Benefit6"/>
      <sheetName val="ASO Proposal Benefit7"/>
      <sheetName val="ASO Proposal Benefit8"/>
      <sheetName val="ASO Proposal 5-8 Totals"/>
      <sheetName val="ASO Comparison"/>
      <sheetName val="Assumptions"/>
      <sheetName val="ASO Assumption Input"/>
      <sheetName val="Assumptions ASO"/>
      <sheetName val="SB 175"/>
      <sheetName val="PPO Strings G H"/>
      <sheetName val="PPO Strings I J"/>
      <sheetName val="PPO Strings K L"/>
      <sheetName val="PPO Strings HDHP"/>
      <sheetName val="HRA Strings"/>
      <sheetName val="HSA Strings"/>
      <sheetName val="HIA Strings"/>
      <sheetName val="PPO 3.0 BENEFITS"/>
      <sheetName val="HRA LUMENOUS 3.0 BENEFITS"/>
      <sheetName val="HSA LUMENOUS 3.0 BENEFITS"/>
      <sheetName val="HIA LUMENOUS 3.0 BENEFITS"/>
      <sheetName val="Facets Rate Sheet"/>
      <sheetName val="PCPM Comm Tble"/>
      <sheetName val="New PCPM Comm Tble"/>
      <sheetName val="Cobra"/>
      <sheetName val="FI Input Rate Guarantee"/>
      <sheetName val="FI Rate Guarantee Notice"/>
      <sheetName val="Checklist May2007"/>
      <sheetName val="Ky Blue 3.0 PPO CSOS"/>
      <sheetName val="String Benefit Listing"/>
      <sheetName val="Stop Loss Factors"/>
      <sheetName val="2007 Vision ASO rates"/>
      <sheetName val="Vision FI Rates"/>
      <sheetName val="Dental Blue CSOS"/>
      <sheetName val="Dental Blue Strings"/>
      <sheetName val="LGRS Illustration Record"/>
      <sheetName val="Tables"/>
      <sheetName val="Relativities"/>
      <sheetName val="Copy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5">
          <cell r="D5">
            <v>1</v>
          </cell>
        </row>
        <row r="64">
          <cell r="D64">
            <v>1</v>
          </cell>
        </row>
        <row r="94">
          <cell r="D94">
            <v>1</v>
          </cell>
        </row>
        <row r="110">
          <cell r="D110">
            <v>1</v>
          </cell>
        </row>
        <row r="118">
          <cell r="D118">
            <v>1</v>
          </cell>
        </row>
        <row r="139">
          <cell r="D139">
            <v>1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s"/>
      <sheetName val="Relativities"/>
      <sheetName val="Manual Rating"/>
      <sheetName val="Ky Blue 3.0 PPO CSOS"/>
      <sheetName val="Tables"/>
      <sheetName val="Sheet1"/>
      <sheetName val="User Input"/>
      <sheetName val="FI Benefit Sheet1"/>
      <sheetName val="FI Benefit Sheet2"/>
      <sheetName val="ASO Benefit Sheet1"/>
      <sheetName val="PPO Strings G H"/>
      <sheetName val="PPO Strings I J"/>
      <sheetName val="PPO Strings K L"/>
      <sheetName val="PPO Strings HDHP"/>
      <sheetName val="HRA Strings"/>
      <sheetName val="HSA Strings"/>
      <sheetName val="HIA Strings"/>
      <sheetName val="PPO 3.0 BENEFITS"/>
      <sheetName val="HRA LUMENOUS 3.0 BENEFITS"/>
      <sheetName val="HSA LUMENOUS 3.0 BENEFITS"/>
      <sheetName val="HIA LUMENOUS 3.0 BENEFITS"/>
      <sheetName val="Signoff"/>
      <sheetName val="Facets Rate Sheet"/>
      <sheetName val="PCPM Comm Tble"/>
      <sheetName val="New PCPM Comm Tble"/>
      <sheetName val="String Benefit Listing"/>
      <sheetName val="String Info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>
        <row r="7">
          <cell r="D7" t="str">
            <v>op-123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 Bill Anlys"/>
      <sheetName val="Hist Rev &amp; Exp"/>
      <sheetName val="Adjust Operations"/>
      <sheetName val="Deprec Adjust"/>
      <sheetName val="Debt Service"/>
      <sheetName val="Allocate Deprec"/>
      <sheetName val="Allocate Plant"/>
      <sheetName val="System Info"/>
      <sheetName val="Factors"/>
      <sheetName val="Wholesale"/>
      <sheetName val="Wholesale (2)"/>
      <sheetName val="O&amp;M Retail"/>
      <sheetName val="Units of Service"/>
      <sheetName val="Calc Rates"/>
      <sheetName val="Rate Tbl"/>
      <sheetName val="Rate Compare"/>
      <sheetName val="PP Bill Anlys"/>
      <sheetName val="Cover"/>
    </sheetNames>
    <sheetDataSet>
      <sheetData sheetId="0" refreshError="1"/>
      <sheetData sheetId="1" refreshError="1"/>
      <sheetData sheetId="2">
        <row r="21">
          <cell r="F21">
            <v>4415847</v>
          </cell>
        </row>
        <row r="24">
          <cell r="F24">
            <v>989113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haun Youravich" id="{C165D429-A3B5-4E97-B2E1-3B386DAE69B4}" userId="S::syouravich@hcwd2.org::4a399ae7-042c-4c65-902a-dc3e0bd29ad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8" dT="2023-06-06T20:15:55.34" personId="{C165D429-A3B5-4E97-B2E1-3B386DAE69B4}" id="{3A62AD08-EABE-42A0-910D-9A683D4CE1E3}">
    <text xml:space="preserve">Includes OT from Nate P
</text>
  </threadedComment>
  <threadedComment ref="D68" dT="2023-06-06T20:13:52.29" personId="{C165D429-A3B5-4E97-B2E1-3B386DAE69B4}" id="{90F623E7-118C-4CBD-A6E3-4D28AC95E10E}">
    <text>Includes OT from Chrystal 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DCD9C-4C7F-457E-A427-EC63D1C28047}">
  <sheetPr>
    <tabColor rgb="FFFF0000"/>
    <pageSetUpPr fitToPage="1"/>
  </sheetPr>
  <dimension ref="A1:K243"/>
  <sheetViews>
    <sheetView zoomScaleNormal="100" workbookViewId="0">
      <pane xSplit="1" ySplit="2" topLeftCell="B3" activePane="bottomRight" state="frozen"/>
      <selection pane="topRight" activeCell="D1" sqref="D1"/>
      <selection pane="bottomLeft" activeCell="A6" sqref="A6"/>
      <selection pane="bottomRight" activeCell="K34" sqref="K34"/>
    </sheetView>
  </sheetViews>
  <sheetFormatPr defaultColWidth="8" defaultRowHeight="21.95" customHeight="1" x14ac:dyDescent="0.2"/>
  <cols>
    <col min="1" max="2" width="12.625" style="20" customWidth="1"/>
    <col min="3" max="6" width="12.625" style="15" customWidth="1"/>
    <col min="7" max="7" width="5.375" style="15" bestFit="1" customWidth="1"/>
    <col min="8" max="8" width="41.375" style="15" customWidth="1"/>
    <col min="9" max="9" width="7.625" style="15" customWidth="1"/>
    <col min="10" max="10" width="13.25" style="15" customWidth="1"/>
    <col min="11" max="11" width="14.125" style="15" customWidth="1"/>
    <col min="12" max="27" width="5.375" style="15" bestFit="1" customWidth="1"/>
    <col min="28" max="16384" width="8" style="15"/>
  </cols>
  <sheetData>
    <row r="1" spans="1:11" ht="21.95" customHeight="1" x14ac:dyDescent="0.25">
      <c r="A1" s="67" t="s">
        <v>12</v>
      </c>
      <c r="B1" s="67"/>
      <c r="C1" s="67"/>
      <c r="D1" s="67"/>
      <c r="E1" s="67"/>
      <c r="F1" s="67"/>
      <c r="G1" s="67"/>
      <c r="H1" s="67"/>
      <c r="I1" s="14"/>
      <c r="J1" s="14"/>
      <c r="K1" s="14"/>
    </row>
    <row r="2" spans="1:11" ht="63" customHeight="1" thickBot="1" x14ac:dyDescent="0.3">
      <c r="A2" s="132" t="s">
        <v>13</v>
      </c>
      <c r="B2" s="132" t="s">
        <v>152</v>
      </c>
      <c r="C2" s="133" t="s">
        <v>19</v>
      </c>
      <c r="D2" s="133" t="s">
        <v>20</v>
      </c>
      <c r="E2" s="133" t="s">
        <v>21</v>
      </c>
      <c r="F2" s="133" t="s">
        <v>22</v>
      </c>
      <c r="G2" s="24"/>
      <c r="H2" s="14"/>
      <c r="I2" s="14"/>
      <c r="J2" s="14"/>
      <c r="K2" s="14"/>
    </row>
    <row r="3" spans="1:11" ht="15" customHeight="1" x14ac:dyDescent="0.25">
      <c r="A3" s="33">
        <v>25.16</v>
      </c>
      <c r="B3" s="33">
        <v>27.52</v>
      </c>
      <c r="C3" s="33">
        <f>B3*2080</f>
        <v>57241.599999999999</v>
      </c>
      <c r="D3" s="34">
        <v>0</v>
      </c>
      <c r="E3" s="33">
        <f>(B3*1.5)*D3</f>
        <v>0</v>
      </c>
      <c r="F3" s="33">
        <f>C3+E3</f>
        <v>57241.599999999999</v>
      </c>
      <c r="G3" s="14"/>
      <c r="H3" s="16" t="s">
        <v>27</v>
      </c>
      <c r="I3" s="16"/>
      <c r="J3" s="16"/>
      <c r="K3" s="46">
        <f>F76</f>
        <v>4452816.8630000008</v>
      </c>
    </row>
    <row r="4" spans="1:11" ht="15" customHeight="1" x14ac:dyDescent="0.25">
      <c r="A4" s="28">
        <v>20.29</v>
      </c>
      <c r="B4" s="28">
        <v>22.45</v>
      </c>
      <c r="C4" s="28">
        <f t="shared" ref="C4:C67" si="0">B4*2080</f>
        <v>46696</v>
      </c>
      <c r="D4" s="29">
        <v>22</v>
      </c>
      <c r="E4" s="28">
        <f>(B4*1.5)*D4</f>
        <v>740.84999999999991</v>
      </c>
      <c r="F4" s="28">
        <f t="shared" ref="F4:F67" si="1">C4+E4</f>
        <v>47436.85</v>
      </c>
      <c r="G4" s="14"/>
      <c r="H4" s="16" t="s">
        <v>28</v>
      </c>
      <c r="I4" s="16"/>
      <c r="J4" s="16"/>
      <c r="K4" s="46">
        <f>C88</f>
        <v>827562.67203999998</v>
      </c>
    </row>
    <row r="5" spans="1:11" ht="15" customHeight="1" x14ac:dyDescent="0.25">
      <c r="A5" s="28">
        <v>25.97</v>
      </c>
      <c r="B5" s="28">
        <v>28.36</v>
      </c>
      <c r="C5" s="28">
        <f t="shared" si="0"/>
        <v>58988.799999999996</v>
      </c>
      <c r="D5" s="29">
        <v>50</v>
      </c>
      <c r="E5" s="28">
        <f t="shared" ref="E5:E67" si="2">(B5*1.5)*D5</f>
        <v>2127</v>
      </c>
      <c r="F5" s="28">
        <f t="shared" si="1"/>
        <v>61115.799999999996</v>
      </c>
      <c r="G5" s="14"/>
      <c r="H5" s="16" t="s">
        <v>29</v>
      </c>
      <c r="I5" s="16"/>
      <c r="J5" s="16"/>
      <c r="K5" s="46">
        <f>I16</f>
        <v>29952</v>
      </c>
    </row>
    <row r="6" spans="1:11" ht="15" customHeight="1" x14ac:dyDescent="0.2">
      <c r="A6" s="28">
        <v>27.91</v>
      </c>
      <c r="B6" s="28">
        <v>30.38</v>
      </c>
      <c r="C6" s="28">
        <f t="shared" si="0"/>
        <v>63190.400000000001</v>
      </c>
      <c r="D6" s="29">
        <v>6.75</v>
      </c>
      <c r="E6" s="28">
        <f t="shared" si="2"/>
        <v>307.59750000000003</v>
      </c>
      <c r="F6" s="28">
        <f t="shared" si="1"/>
        <v>63497.997500000005</v>
      </c>
      <c r="G6" s="14"/>
      <c r="H6" s="39" t="s">
        <v>30</v>
      </c>
      <c r="I6" s="40">
        <v>32</v>
      </c>
      <c r="J6" s="15" t="s">
        <v>31</v>
      </c>
      <c r="K6" s="47"/>
    </row>
    <row r="7" spans="1:11" ht="15" customHeight="1" x14ac:dyDescent="0.2">
      <c r="A7" s="28">
        <v>20.98</v>
      </c>
      <c r="B7" s="28">
        <v>23.060000000000002</v>
      </c>
      <c r="C7" s="28">
        <f t="shared" si="0"/>
        <v>47964.800000000003</v>
      </c>
      <c r="D7" s="29">
        <v>17.25</v>
      </c>
      <c r="E7" s="28">
        <f t="shared" si="2"/>
        <v>596.67750000000001</v>
      </c>
      <c r="F7" s="28">
        <f t="shared" si="1"/>
        <v>48561.477500000001</v>
      </c>
      <c r="G7" s="14"/>
      <c r="H7" s="41" t="s">
        <v>32</v>
      </c>
      <c r="I7" s="40">
        <f>52*5</f>
        <v>260</v>
      </c>
      <c r="J7" s="15" t="s">
        <v>33</v>
      </c>
      <c r="K7" s="48"/>
    </row>
    <row r="8" spans="1:11" ht="15" customHeight="1" x14ac:dyDescent="0.2">
      <c r="A8" s="28">
        <v>20.07</v>
      </c>
      <c r="B8" s="28">
        <v>22.02</v>
      </c>
      <c r="C8" s="28">
        <f t="shared" si="0"/>
        <v>45801.599999999999</v>
      </c>
      <c r="D8" s="29">
        <v>40.25</v>
      </c>
      <c r="E8" s="28">
        <f t="shared" si="2"/>
        <v>1329.4575</v>
      </c>
      <c r="F8" s="28">
        <f t="shared" si="1"/>
        <v>47131.057499999995</v>
      </c>
      <c r="G8" s="14"/>
      <c r="H8" s="41" t="s">
        <v>34</v>
      </c>
      <c r="I8" s="40">
        <f>I6*I7</f>
        <v>8320</v>
      </c>
      <c r="J8" s="15" t="s">
        <v>35</v>
      </c>
      <c r="K8" s="48"/>
    </row>
    <row r="9" spans="1:11" ht="15" customHeight="1" x14ac:dyDescent="0.2">
      <c r="A9" s="28">
        <v>22.76</v>
      </c>
      <c r="B9" s="28">
        <v>25.130000000000003</v>
      </c>
      <c r="C9" s="28">
        <f t="shared" si="0"/>
        <v>52270.400000000009</v>
      </c>
      <c r="D9" s="29">
        <v>9</v>
      </c>
      <c r="E9" s="28">
        <f t="shared" si="2"/>
        <v>339.25500000000005</v>
      </c>
      <c r="F9" s="28">
        <f t="shared" si="1"/>
        <v>52609.655000000006</v>
      </c>
      <c r="G9" s="14"/>
      <c r="H9" s="39" t="s">
        <v>36</v>
      </c>
      <c r="I9" s="40">
        <v>16</v>
      </c>
      <c r="J9" s="15" t="s">
        <v>31</v>
      </c>
      <c r="K9" s="48"/>
    </row>
    <row r="10" spans="1:11" ht="15" customHeight="1" x14ac:dyDescent="0.2">
      <c r="A10" s="28">
        <v>26.49</v>
      </c>
      <c r="B10" s="28">
        <v>28.9</v>
      </c>
      <c r="C10" s="28">
        <f t="shared" si="0"/>
        <v>60112</v>
      </c>
      <c r="D10" s="29">
        <v>18</v>
      </c>
      <c r="E10" s="28">
        <f t="shared" si="2"/>
        <v>780.3</v>
      </c>
      <c r="F10" s="28">
        <f t="shared" si="1"/>
        <v>60892.3</v>
      </c>
      <c r="G10" s="14"/>
      <c r="H10" s="41" t="s">
        <v>37</v>
      </c>
      <c r="I10" s="40">
        <v>104</v>
      </c>
      <c r="J10" s="15" t="s">
        <v>33</v>
      </c>
      <c r="K10" s="48"/>
    </row>
    <row r="11" spans="1:11" ht="15" customHeight="1" x14ac:dyDescent="0.2">
      <c r="A11" s="28">
        <v>24.22</v>
      </c>
      <c r="B11" s="28">
        <v>26.54</v>
      </c>
      <c r="C11" s="28">
        <f t="shared" si="0"/>
        <v>55203.199999999997</v>
      </c>
      <c r="D11" s="29">
        <v>24.75</v>
      </c>
      <c r="E11" s="28">
        <f t="shared" si="2"/>
        <v>985.29750000000001</v>
      </c>
      <c r="F11" s="28">
        <f t="shared" si="1"/>
        <v>56188.497499999998</v>
      </c>
      <c r="G11" s="14"/>
      <c r="H11" s="41" t="s">
        <v>34</v>
      </c>
      <c r="I11" s="42">
        <f>I9*I10</f>
        <v>1664</v>
      </c>
      <c r="J11" s="15" t="s">
        <v>35</v>
      </c>
      <c r="K11" s="48"/>
    </row>
    <row r="12" spans="1:11" ht="15" customHeight="1" x14ac:dyDescent="0.2">
      <c r="A12" s="28">
        <v>26.15</v>
      </c>
      <c r="B12" s="28">
        <v>28.279999999999998</v>
      </c>
      <c r="C12" s="28">
        <f t="shared" si="0"/>
        <v>58822.399999999994</v>
      </c>
      <c r="D12" s="29">
        <v>4.25</v>
      </c>
      <c r="E12" s="28">
        <f t="shared" si="2"/>
        <v>180.28499999999997</v>
      </c>
      <c r="F12" s="28">
        <f t="shared" si="1"/>
        <v>59002.684999999998</v>
      </c>
      <c r="G12" s="14"/>
      <c r="H12" s="39" t="s">
        <v>38</v>
      </c>
      <c r="I12" s="40">
        <f>I8+I11</f>
        <v>9984</v>
      </c>
      <c r="J12" s="15" t="s">
        <v>35</v>
      </c>
      <c r="K12" s="48"/>
    </row>
    <row r="13" spans="1:11" ht="15" customHeight="1" x14ac:dyDescent="0.2">
      <c r="A13" s="28">
        <v>31.29</v>
      </c>
      <c r="B13" s="28">
        <v>33.269999999999996</v>
      </c>
      <c r="C13" s="28">
        <f t="shared" si="0"/>
        <v>69201.599999999991</v>
      </c>
      <c r="D13" s="29">
        <v>18</v>
      </c>
      <c r="E13" s="28">
        <f t="shared" si="2"/>
        <v>898.28999999999985</v>
      </c>
      <c r="F13" s="28">
        <f t="shared" si="1"/>
        <v>70099.889999999985</v>
      </c>
      <c r="G13" s="14"/>
      <c r="H13" s="39" t="s">
        <v>39</v>
      </c>
      <c r="I13" s="43">
        <v>1.5</v>
      </c>
      <c r="J13" s="15" t="s">
        <v>40</v>
      </c>
      <c r="K13" s="17"/>
    </row>
    <row r="14" spans="1:11" ht="15" customHeight="1" x14ac:dyDescent="0.2">
      <c r="A14" s="28">
        <v>20.07</v>
      </c>
      <c r="B14" s="28">
        <v>21.82</v>
      </c>
      <c r="C14" s="28">
        <f t="shared" si="0"/>
        <v>45385.599999999999</v>
      </c>
      <c r="D14" s="29">
        <v>0</v>
      </c>
      <c r="E14" s="28">
        <f t="shared" si="2"/>
        <v>0</v>
      </c>
      <c r="F14" s="28">
        <f t="shared" si="1"/>
        <v>45385.599999999999</v>
      </c>
      <c r="G14" s="14"/>
      <c r="H14" s="39" t="s">
        <v>43</v>
      </c>
      <c r="I14" s="44">
        <f>I12*I13</f>
        <v>14976</v>
      </c>
      <c r="J14" s="15" t="s">
        <v>42</v>
      </c>
      <c r="K14" s="48"/>
    </row>
    <row r="15" spans="1:11" ht="15" customHeight="1" x14ac:dyDescent="0.2">
      <c r="A15" s="28">
        <v>20.63</v>
      </c>
      <c r="B15" s="28">
        <v>22.81</v>
      </c>
      <c r="C15" s="28">
        <f t="shared" si="0"/>
        <v>47444.799999999996</v>
      </c>
      <c r="D15" s="29">
        <v>24.75</v>
      </c>
      <c r="E15" s="28">
        <f t="shared" si="2"/>
        <v>846.82124999999996</v>
      </c>
      <c r="F15" s="28">
        <f t="shared" si="1"/>
        <v>48291.621249999997</v>
      </c>
      <c r="G15" s="14"/>
      <c r="H15" s="39" t="s">
        <v>44</v>
      </c>
      <c r="I15" s="45">
        <v>2</v>
      </c>
      <c r="K15" s="48"/>
    </row>
    <row r="16" spans="1:11" ht="15" customHeight="1" x14ac:dyDescent="0.2">
      <c r="A16" s="28">
        <v>21.71</v>
      </c>
      <c r="B16" s="28">
        <v>23.958333333333336</v>
      </c>
      <c r="C16" s="28">
        <f t="shared" si="0"/>
        <v>49833.333333333336</v>
      </c>
      <c r="D16" s="29">
        <v>16</v>
      </c>
      <c r="E16" s="28">
        <f t="shared" si="2"/>
        <v>575</v>
      </c>
      <c r="F16" s="28">
        <f t="shared" si="1"/>
        <v>50408.333333333336</v>
      </c>
      <c r="G16" s="14"/>
      <c r="H16" s="39" t="s">
        <v>41</v>
      </c>
      <c r="I16" s="44">
        <f>I14*I15</f>
        <v>29952</v>
      </c>
      <c r="K16" s="48"/>
    </row>
    <row r="17" spans="1:11" ht="15" customHeight="1" x14ac:dyDescent="0.25">
      <c r="A17" s="28">
        <v>30.01</v>
      </c>
      <c r="B17" s="28">
        <v>32.260000000000005</v>
      </c>
      <c r="C17" s="28">
        <f t="shared" si="0"/>
        <v>67100.800000000017</v>
      </c>
      <c r="D17" s="29">
        <v>86</v>
      </c>
      <c r="E17" s="28">
        <f t="shared" si="2"/>
        <v>4161.5400000000009</v>
      </c>
      <c r="F17" s="28">
        <f t="shared" si="1"/>
        <v>71262.340000000026</v>
      </c>
      <c r="G17" s="14"/>
      <c r="H17" s="16" t="s">
        <v>16</v>
      </c>
      <c r="I17" s="16"/>
      <c r="J17" s="16"/>
      <c r="K17" s="46">
        <f>I30</f>
        <v>23950</v>
      </c>
    </row>
    <row r="18" spans="1:11" ht="15" customHeight="1" x14ac:dyDescent="0.2">
      <c r="A18" s="28">
        <v>28.58</v>
      </c>
      <c r="B18" s="28">
        <v>30.79</v>
      </c>
      <c r="C18" s="28">
        <f t="shared" si="0"/>
        <v>64043.199999999997</v>
      </c>
      <c r="D18" s="29">
        <v>25</v>
      </c>
      <c r="E18" s="28">
        <f t="shared" si="2"/>
        <v>1154.625</v>
      </c>
      <c r="F18" s="28">
        <f t="shared" si="1"/>
        <v>65197.824999999997</v>
      </c>
      <c r="G18" s="14"/>
      <c r="H18" s="39" t="s">
        <v>45</v>
      </c>
      <c r="I18" s="40">
        <f>52*5</f>
        <v>260</v>
      </c>
      <c r="J18" s="15" t="s">
        <v>46</v>
      </c>
      <c r="K18" s="48"/>
    </row>
    <row r="19" spans="1:11" ht="15" customHeight="1" x14ac:dyDescent="0.2">
      <c r="A19" s="28">
        <v>35.21</v>
      </c>
      <c r="B19" s="28">
        <v>37.26</v>
      </c>
      <c r="C19" s="28">
        <f t="shared" si="0"/>
        <v>77500.800000000003</v>
      </c>
      <c r="D19" s="29">
        <v>41</v>
      </c>
      <c r="E19" s="28">
        <f t="shared" si="2"/>
        <v>2291.4900000000002</v>
      </c>
      <c r="F19" s="28">
        <f t="shared" si="1"/>
        <v>79792.290000000008</v>
      </c>
      <c r="G19" s="14"/>
      <c r="H19" s="41" t="s">
        <v>47</v>
      </c>
      <c r="I19" s="42">
        <v>11</v>
      </c>
      <c r="J19" s="15" t="s">
        <v>33</v>
      </c>
      <c r="K19" s="48"/>
    </row>
    <row r="20" spans="1:11" ht="15" customHeight="1" x14ac:dyDescent="0.2">
      <c r="A20" s="28">
        <v>20.46</v>
      </c>
      <c r="B20" s="28">
        <v>22.630000000000003</v>
      </c>
      <c r="C20" s="28">
        <f t="shared" si="0"/>
        <v>47070.400000000009</v>
      </c>
      <c r="D20" s="29">
        <v>6.25</v>
      </c>
      <c r="E20" s="28">
        <f t="shared" si="2"/>
        <v>212.15625000000006</v>
      </c>
      <c r="F20" s="28">
        <f t="shared" si="1"/>
        <v>47282.556250000009</v>
      </c>
      <c r="G20" s="14"/>
      <c r="H20" s="41" t="s">
        <v>48</v>
      </c>
      <c r="I20" s="40">
        <f>I18-I19</f>
        <v>249</v>
      </c>
      <c r="J20" s="15" t="s">
        <v>46</v>
      </c>
      <c r="K20" s="48"/>
    </row>
    <row r="21" spans="1:11" ht="15" customHeight="1" x14ac:dyDescent="0.2">
      <c r="A21" s="28">
        <v>28.78</v>
      </c>
      <c r="B21" s="28">
        <v>30.990000000000002</v>
      </c>
      <c r="C21" s="28">
        <f t="shared" si="0"/>
        <v>64459.200000000004</v>
      </c>
      <c r="D21" s="29">
        <v>12.25</v>
      </c>
      <c r="E21" s="28">
        <f t="shared" si="2"/>
        <v>569.44124999999997</v>
      </c>
      <c r="F21" s="28">
        <f t="shared" si="1"/>
        <v>65028.641250000008</v>
      </c>
      <c r="G21" s="14"/>
      <c r="H21" s="41" t="s">
        <v>49</v>
      </c>
      <c r="I21" s="43">
        <v>25</v>
      </c>
      <c r="J21" s="15" t="s">
        <v>50</v>
      </c>
      <c r="K21" s="48"/>
    </row>
    <row r="22" spans="1:11" ht="15" customHeight="1" x14ac:dyDescent="0.2">
      <c r="A22" s="28">
        <v>33.21</v>
      </c>
      <c r="B22" s="28">
        <v>35.89</v>
      </c>
      <c r="C22" s="28">
        <f t="shared" si="0"/>
        <v>74651.199999999997</v>
      </c>
      <c r="D22" s="29">
        <v>53.25</v>
      </c>
      <c r="E22" s="28">
        <f t="shared" si="2"/>
        <v>2866.7137499999999</v>
      </c>
      <c r="F22" s="28">
        <f t="shared" si="1"/>
        <v>77517.913749999992</v>
      </c>
      <c r="G22" s="14"/>
      <c r="H22" s="41" t="s">
        <v>51</v>
      </c>
      <c r="I22" s="44">
        <f>I20*I21</f>
        <v>6225</v>
      </c>
      <c r="K22" s="48"/>
    </row>
    <row r="23" spans="1:11" ht="15" customHeight="1" x14ac:dyDescent="0.2">
      <c r="A23" s="28">
        <v>26.5</v>
      </c>
      <c r="B23" s="28">
        <v>28.65</v>
      </c>
      <c r="C23" s="28">
        <f t="shared" si="0"/>
        <v>59592</v>
      </c>
      <c r="D23" s="29">
        <v>49</v>
      </c>
      <c r="E23" s="28">
        <f t="shared" si="2"/>
        <v>2105.7749999999996</v>
      </c>
      <c r="F23" s="28">
        <f t="shared" si="1"/>
        <v>61697.775000000001</v>
      </c>
      <c r="G23" s="14"/>
      <c r="H23" s="39" t="s">
        <v>52</v>
      </c>
      <c r="I23" s="40">
        <f>52*2</f>
        <v>104</v>
      </c>
      <c r="J23" s="15" t="s">
        <v>33</v>
      </c>
      <c r="K23" s="48"/>
    </row>
    <row r="24" spans="1:11" ht="15" customHeight="1" x14ac:dyDescent="0.2">
      <c r="A24" s="28">
        <v>28.95</v>
      </c>
      <c r="B24" s="28">
        <v>31.46</v>
      </c>
      <c r="C24" s="28">
        <f t="shared" si="0"/>
        <v>65436.800000000003</v>
      </c>
      <c r="D24" s="29">
        <v>149.25</v>
      </c>
      <c r="E24" s="28">
        <f t="shared" si="2"/>
        <v>7043.1075000000001</v>
      </c>
      <c r="F24" s="28">
        <f t="shared" si="1"/>
        <v>72479.907500000001</v>
      </c>
      <c r="G24" s="14"/>
      <c r="H24" s="41" t="s">
        <v>53</v>
      </c>
      <c r="I24" s="42">
        <v>11</v>
      </c>
      <c r="J24" s="15" t="s">
        <v>33</v>
      </c>
      <c r="K24" s="48"/>
    </row>
    <row r="25" spans="1:11" ht="15" customHeight="1" x14ac:dyDescent="0.2">
      <c r="A25" s="28">
        <v>23.24</v>
      </c>
      <c r="B25" s="28">
        <v>25.52</v>
      </c>
      <c r="C25" s="28">
        <f t="shared" si="0"/>
        <v>53081.599999999999</v>
      </c>
      <c r="D25" s="29">
        <v>0.5</v>
      </c>
      <c r="E25" s="28">
        <f t="shared" si="2"/>
        <v>19.14</v>
      </c>
      <c r="F25" s="28">
        <f t="shared" si="1"/>
        <v>53100.74</v>
      </c>
      <c r="G25" s="14"/>
      <c r="H25" s="41" t="s">
        <v>54</v>
      </c>
      <c r="I25" s="40">
        <f>I23+I24</f>
        <v>115</v>
      </c>
      <c r="J25" s="15" t="s">
        <v>33</v>
      </c>
      <c r="K25" s="48"/>
    </row>
    <row r="26" spans="1:11" ht="15" customHeight="1" x14ac:dyDescent="0.2">
      <c r="A26" s="28">
        <v>22.23</v>
      </c>
      <c r="B26" s="28">
        <v>24.36</v>
      </c>
      <c r="C26" s="28">
        <f t="shared" si="0"/>
        <v>50668.799999999996</v>
      </c>
      <c r="D26" s="29">
        <v>144.25</v>
      </c>
      <c r="E26" s="28">
        <f t="shared" si="2"/>
        <v>5270.8949999999995</v>
      </c>
      <c r="F26" s="28">
        <f t="shared" si="1"/>
        <v>55939.694999999992</v>
      </c>
      <c r="G26" s="14"/>
      <c r="H26" s="41" t="s">
        <v>55</v>
      </c>
      <c r="I26" s="43">
        <v>50</v>
      </c>
      <c r="J26" s="15" t="s">
        <v>50</v>
      </c>
      <c r="K26" s="48"/>
    </row>
    <row r="27" spans="1:11" ht="15" customHeight="1" x14ac:dyDescent="0.2">
      <c r="A27" s="28">
        <v>29.41</v>
      </c>
      <c r="B27" s="28">
        <v>31.64</v>
      </c>
      <c r="C27" s="28">
        <f t="shared" si="0"/>
        <v>65811.199999999997</v>
      </c>
      <c r="D27" s="29">
        <v>5.5</v>
      </c>
      <c r="E27" s="28">
        <f t="shared" si="2"/>
        <v>261.03000000000003</v>
      </c>
      <c r="F27" s="28">
        <f t="shared" si="1"/>
        <v>66072.23</v>
      </c>
      <c r="G27" s="14"/>
      <c r="H27" s="41" t="s">
        <v>56</v>
      </c>
      <c r="I27" s="44">
        <f>I25*I26</f>
        <v>5750</v>
      </c>
      <c r="K27" s="17"/>
    </row>
    <row r="28" spans="1:11" ht="15" customHeight="1" x14ac:dyDescent="0.2">
      <c r="A28" s="28">
        <v>29.63</v>
      </c>
      <c r="B28" s="28">
        <v>31.869999999999997</v>
      </c>
      <c r="C28" s="28">
        <f t="shared" si="0"/>
        <v>66289.599999999991</v>
      </c>
      <c r="D28" s="29">
        <v>73.5</v>
      </c>
      <c r="E28" s="28">
        <f t="shared" si="2"/>
        <v>3513.6674999999996</v>
      </c>
      <c r="F28" s="28">
        <f t="shared" si="1"/>
        <v>69803.267499999987</v>
      </c>
      <c r="G28" s="14"/>
      <c r="H28" s="39" t="s">
        <v>57</v>
      </c>
      <c r="I28" s="40">
        <f>I22+I27</f>
        <v>11975</v>
      </c>
      <c r="J28" s="15" t="s">
        <v>58</v>
      </c>
      <c r="K28" s="17"/>
    </row>
    <row r="29" spans="1:11" ht="15" customHeight="1" x14ac:dyDescent="0.2">
      <c r="A29" s="28">
        <v>23.68</v>
      </c>
      <c r="B29" s="28">
        <v>26.21</v>
      </c>
      <c r="C29" s="28">
        <f t="shared" si="0"/>
        <v>54516.800000000003</v>
      </c>
      <c r="D29" s="29">
        <v>25</v>
      </c>
      <c r="E29" s="28">
        <f t="shared" si="2"/>
        <v>982.875</v>
      </c>
      <c r="F29" s="28">
        <f t="shared" si="1"/>
        <v>55499.675000000003</v>
      </c>
      <c r="G29" s="14"/>
      <c r="H29" s="39" t="s">
        <v>59</v>
      </c>
      <c r="I29" s="42">
        <v>2</v>
      </c>
      <c r="K29" s="17"/>
    </row>
    <row r="30" spans="1:11" ht="15" customHeight="1" x14ac:dyDescent="0.2">
      <c r="A30" s="28">
        <v>29.43</v>
      </c>
      <c r="B30" s="28">
        <v>31.66</v>
      </c>
      <c r="C30" s="28">
        <f t="shared" si="0"/>
        <v>65852.800000000003</v>
      </c>
      <c r="D30" s="60">
        <v>42.25</v>
      </c>
      <c r="E30" s="28">
        <f t="shared" si="2"/>
        <v>2006.4525000000001</v>
      </c>
      <c r="F30" s="28">
        <f t="shared" si="1"/>
        <v>67859.252500000002</v>
      </c>
      <c r="G30" s="14"/>
      <c r="H30" s="39" t="s">
        <v>60</v>
      </c>
      <c r="I30" s="44">
        <f>I28*I29</f>
        <v>23950</v>
      </c>
      <c r="K30" s="17"/>
    </row>
    <row r="31" spans="1:11" ht="15" customHeight="1" thickBot="1" x14ac:dyDescent="0.3">
      <c r="A31" s="28">
        <v>29.2</v>
      </c>
      <c r="B31" s="28">
        <v>31.13</v>
      </c>
      <c r="C31" s="28">
        <f t="shared" si="0"/>
        <v>64750.400000000001</v>
      </c>
      <c r="D31" s="60">
        <v>2</v>
      </c>
      <c r="E31" s="28">
        <f t="shared" si="2"/>
        <v>93.39</v>
      </c>
      <c r="F31" s="28">
        <f t="shared" si="1"/>
        <v>64843.79</v>
      </c>
      <c r="G31" s="14"/>
      <c r="H31" s="16" t="s">
        <v>17</v>
      </c>
      <c r="I31" s="16"/>
      <c r="J31" s="16"/>
      <c r="K31" s="50">
        <f>500*81</f>
        <v>40500</v>
      </c>
    </row>
    <row r="32" spans="1:11" ht="15" customHeight="1" thickTop="1" x14ac:dyDescent="0.25">
      <c r="A32" s="28">
        <v>22.78</v>
      </c>
      <c r="B32" s="28">
        <v>24.585000000000001</v>
      </c>
      <c r="C32" s="28">
        <f t="shared" si="0"/>
        <v>51136.800000000003</v>
      </c>
      <c r="D32" s="60">
        <v>0</v>
      </c>
      <c r="E32" s="28">
        <f t="shared" si="2"/>
        <v>0</v>
      </c>
      <c r="F32" s="28">
        <f t="shared" si="1"/>
        <v>51136.800000000003</v>
      </c>
      <c r="G32" s="14"/>
      <c r="H32" s="25" t="s">
        <v>61</v>
      </c>
      <c r="I32" s="25"/>
      <c r="J32" s="25"/>
      <c r="K32" s="49">
        <f>K3+K4+K5+K17+K31</f>
        <v>5374781.5350400005</v>
      </c>
    </row>
    <row r="33" spans="1:11" ht="15" customHeight="1" thickBot="1" x14ac:dyDescent="0.3">
      <c r="A33" s="28">
        <v>20.98</v>
      </c>
      <c r="B33" s="28">
        <v>23.17</v>
      </c>
      <c r="C33" s="28">
        <f t="shared" si="0"/>
        <v>48193.600000000006</v>
      </c>
      <c r="D33" s="60">
        <v>116.75</v>
      </c>
      <c r="E33" s="28">
        <f t="shared" si="2"/>
        <v>4057.6462500000002</v>
      </c>
      <c r="F33" s="28">
        <f t="shared" si="1"/>
        <v>52251.246250000004</v>
      </c>
      <c r="G33" s="14"/>
      <c r="H33" s="25" t="s">
        <v>62</v>
      </c>
      <c r="I33" s="14"/>
      <c r="J33" s="14"/>
      <c r="K33" s="50">
        <f>'[5]Adjust Operations'!$F$21</f>
        <v>4415847</v>
      </c>
    </row>
    <row r="34" spans="1:11" ht="15" customHeight="1" thickTop="1" x14ac:dyDescent="0.25">
      <c r="A34" s="28">
        <v>30.14</v>
      </c>
      <c r="B34" s="28">
        <v>32.700000000000003</v>
      </c>
      <c r="C34" s="28">
        <f t="shared" si="0"/>
        <v>68016</v>
      </c>
      <c r="D34" s="60">
        <v>19.75</v>
      </c>
      <c r="E34" s="28">
        <f t="shared" si="2"/>
        <v>968.73750000000007</v>
      </c>
      <c r="F34" s="28">
        <f t="shared" si="1"/>
        <v>68984.737500000003</v>
      </c>
      <c r="G34" s="14"/>
      <c r="H34" s="25" t="s">
        <v>63</v>
      </c>
      <c r="I34" s="14"/>
      <c r="J34" s="14"/>
      <c r="K34" s="134">
        <f>K32-K33</f>
        <v>958934.53504000045</v>
      </c>
    </row>
    <row r="35" spans="1:11" ht="15" customHeight="1" x14ac:dyDescent="0.2">
      <c r="A35" s="28">
        <v>22.03</v>
      </c>
      <c r="B35" s="28">
        <v>24.37</v>
      </c>
      <c r="C35" s="28">
        <f t="shared" si="0"/>
        <v>50689.599999999999</v>
      </c>
      <c r="D35" s="60">
        <v>314</v>
      </c>
      <c r="E35" s="28">
        <f t="shared" si="2"/>
        <v>11478.27</v>
      </c>
      <c r="F35" s="28">
        <f t="shared" si="1"/>
        <v>62167.869999999995</v>
      </c>
      <c r="G35" s="14"/>
    </row>
    <row r="36" spans="1:11" ht="15" customHeight="1" x14ac:dyDescent="0.2">
      <c r="A36" s="28">
        <v>22.62</v>
      </c>
      <c r="B36" s="28">
        <v>25.1</v>
      </c>
      <c r="C36" s="28">
        <f t="shared" si="0"/>
        <v>52208</v>
      </c>
      <c r="D36" s="60">
        <v>5.5</v>
      </c>
      <c r="E36" s="28">
        <f t="shared" si="2"/>
        <v>207.07500000000005</v>
      </c>
      <c r="F36" s="28">
        <f t="shared" si="1"/>
        <v>52415.074999999997</v>
      </c>
      <c r="G36" s="14"/>
    </row>
    <row r="37" spans="1:11" ht="15" customHeight="1" x14ac:dyDescent="0.2">
      <c r="A37" s="28">
        <v>27.39</v>
      </c>
      <c r="B37" s="28">
        <v>29.84</v>
      </c>
      <c r="C37" s="28">
        <f t="shared" si="0"/>
        <v>62067.199999999997</v>
      </c>
      <c r="D37" s="60">
        <v>28.5</v>
      </c>
      <c r="E37" s="28">
        <f t="shared" si="2"/>
        <v>1275.6599999999999</v>
      </c>
      <c r="F37" s="28">
        <f t="shared" si="1"/>
        <v>63342.86</v>
      </c>
      <c r="G37" s="14"/>
    </row>
    <row r="38" spans="1:11" ht="15" customHeight="1" x14ac:dyDescent="0.2">
      <c r="A38" s="28">
        <v>33.26</v>
      </c>
      <c r="B38" s="28">
        <v>35.28</v>
      </c>
      <c r="C38" s="28">
        <f t="shared" si="0"/>
        <v>73382.400000000009</v>
      </c>
      <c r="D38" s="60">
        <v>111.75</v>
      </c>
      <c r="E38" s="28">
        <f t="shared" si="2"/>
        <v>5913.81</v>
      </c>
      <c r="F38" s="28">
        <f t="shared" si="1"/>
        <v>79296.210000000006</v>
      </c>
      <c r="G38" s="14"/>
      <c r="H38" s="14"/>
      <c r="I38" s="14"/>
      <c r="J38" s="14"/>
      <c r="K38" s="14"/>
    </row>
    <row r="39" spans="1:11" ht="15" customHeight="1" x14ac:dyDescent="0.2">
      <c r="A39" s="28">
        <v>28.62</v>
      </c>
      <c r="B39" s="28">
        <v>30.830000000000002</v>
      </c>
      <c r="C39" s="28">
        <f t="shared" si="0"/>
        <v>64126.400000000001</v>
      </c>
      <c r="D39" s="60">
        <v>40.75</v>
      </c>
      <c r="E39" s="28">
        <f t="shared" si="2"/>
        <v>1884.4837500000001</v>
      </c>
      <c r="F39" s="28">
        <f t="shared" si="1"/>
        <v>66010.883750000008</v>
      </c>
      <c r="G39" s="14"/>
      <c r="H39" s="14"/>
      <c r="I39" s="14"/>
      <c r="J39" s="14"/>
      <c r="K39" s="14"/>
    </row>
    <row r="40" spans="1:11" ht="15" customHeight="1" x14ac:dyDescent="0.2">
      <c r="A40" s="28">
        <v>22.37</v>
      </c>
      <c r="B40" s="28">
        <v>24.73</v>
      </c>
      <c r="C40" s="28">
        <f t="shared" si="0"/>
        <v>51438.400000000001</v>
      </c>
      <c r="D40" s="60">
        <v>27.75</v>
      </c>
      <c r="E40" s="28">
        <f t="shared" si="2"/>
        <v>1029.38625</v>
      </c>
      <c r="F40" s="28">
        <f t="shared" si="1"/>
        <v>52467.786250000005</v>
      </c>
      <c r="G40" s="14"/>
      <c r="H40" s="14"/>
      <c r="I40" s="14"/>
      <c r="J40" s="14"/>
      <c r="K40" s="14"/>
    </row>
    <row r="41" spans="1:11" ht="15" customHeight="1" x14ac:dyDescent="0.2">
      <c r="A41" s="28">
        <v>22.39</v>
      </c>
      <c r="B41" s="28">
        <v>24.64</v>
      </c>
      <c r="C41" s="28">
        <f t="shared" si="0"/>
        <v>51251.200000000004</v>
      </c>
      <c r="D41" s="60">
        <v>0</v>
      </c>
      <c r="E41" s="28">
        <f t="shared" si="2"/>
        <v>0</v>
      </c>
      <c r="F41" s="28">
        <f t="shared" si="1"/>
        <v>51251.200000000004</v>
      </c>
      <c r="G41" s="14"/>
      <c r="H41" s="14"/>
      <c r="I41" s="14"/>
      <c r="J41" s="14"/>
      <c r="K41" s="14"/>
    </row>
    <row r="42" spans="1:11" ht="15" customHeight="1" x14ac:dyDescent="0.2">
      <c r="A42" s="28">
        <v>34.82</v>
      </c>
      <c r="B42" s="28">
        <v>36.869999999999997</v>
      </c>
      <c r="C42" s="28">
        <f t="shared" si="0"/>
        <v>76689.599999999991</v>
      </c>
      <c r="D42" s="60">
        <v>1.75</v>
      </c>
      <c r="E42" s="28">
        <f t="shared" si="2"/>
        <v>96.783749999999984</v>
      </c>
      <c r="F42" s="28">
        <f t="shared" si="1"/>
        <v>76786.383749999994</v>
      </c>
      <c r="G42" s="14"/>
      <c r="H42" s="14"/>
      <c r="I42" s="14"/>
      <c r="J42" s="14"/>
      <c r="K42" s="14"/>
    </row>
    <row r="43" spans="1:11" ht="15" customHeight="1" x14ac:dyDescent="0.2">
      <c r="A43" s="28">
        <v>31.89</v>
      </c>
      <c r="B43" s="28">
        <v>34.200000000000003</v>
      </c>
      <c r="C43" s="28">
        <f t="shared" si="0"/>
        <v>71136</v>
      </c>
      <c r="D43" s="60">
        <v>54.75</v>
      </c>
      <c r="E43" s="28">
        <f t="shared" si="2"/>
        <v>2808.6750000000002</v>
      </c>
      <c r="F43" s="28">
        <f t="shared" si="1"/>
        <v>73944.675000000003</v>
      </c>
      <c r="G43" s="14"/>
      <c r="H43" s="14"/>
      <c r="I43" s="14"/>
      <c r="J43" s="14"/>
      <c r="K43" s="14"/>
    </row>
    <row r="44" spans="1:11" ht="15" customHeight="1" x14ac:dyDescent="0.2">
      <c r="A44" s="28">
        <v>22.03</v>
      </c>
      <c r="B44" s="28">
        <v>24.26</v>
      </c>
      <c r="C44" s="28">
        <f t="shared" si="0"/>
        <v>50460.800000000003</v>
      </c>
      <c r="D44" s="60">
        <v>144.25</v>
      </c>
      <c r="E44" s="28">
        <f t="shared" si="2"/>
        <v>5249.2574999999997</v>
      </c>
      <c r="F44" s="28">
        <f t="shared" si="1"/>
        <v>55710.057500000003</v>
      </c>
      <c r="G44" s="14"/>
      <c r="H44" s="14"/>
      <c r="I44" s="14"/>
      <c r="J44" s="14"/>
      <c r="K44" s="14"/>
    </row>
    <row r="45" spans="1:11" ht="15" customHeight="1" x14ac:dyDescent="0.2">
      <c r="A45" s="28">
        <v>32.729999999999997</v>
      </c>
      <c r="B45" s="28">
        <v>35.059999999999995</v>
      </c>
      <c r="C45" s="28">
        <f t="shared" si="0"/>
        <v>72924.799999999988</v>
      </c>
      <c r="D45" s="60">
        <v>44</v>
      </c>
      <c r="E45" s="28">
        <f t="shared" si="2"/>
        <v>2313.9599999999996</v>
      </c>
      <c r="F45" s="28">
        <f t="shared" si="1"/>
        <v>75238.759999999995</v>
      </c>
      <c r="G45" s="14"/>
      <c r="H45" s="14"/>
      <c r="I45" s="14"/>
      <c r="J45" s="14"/>
      <c r="K45" s="14"/>
    </row>
    <row r="46" spans="1:11" ht="15" customHeight="1" x14ac:dyDescent="0.2">
      <c r="A46" s="28">
        <v>32.369999999999997</v>
      </c>
      <c r="B46" s="28">
        <v>34.69</v>
      </c>
      <c r="C46" s="28">
        <f t="shared" si="0"/>
        <v>72155.199999999997</v>
      </c>
      <c r="D46" s="60">
        <v>62</v>
      </c>
      <c r="E46" s="28">
        <f t="shared" si="2"/>
        <v>3226.1699999999996</v>
      </c>
      <c r="F46" s="28">
        <f t="shared" si="1"/>
        <v>75381.37</v>
      </c>
      <c r="G46" s="14"/>
      <c r="H46" s="14"/>
      <c r="I46" s="14"/>
      <c r="J46" s="14"/>
      <c r="K46" s="14"/>
    </row>
    <row r="47" spans="1:11" ht="15" customHeight="1" x14ac:dyDescent="0.2">
      <c r="A47" s="28">
        <v>27.19</v>
      </c>
      <c r="B47" s="28">
        <v>29.630000000000003</v>
      </c>
      <c r="C47" s="28">
        <f t="shared" si="0"/>
        <v>61630.400000000009</v>
      </c>
      <c r="D47" s="60">
        <v>0.5</v>
      </c>
      <c r="E47" s="28">
        <f t="shared" si="2"/>
        <v>22.222500000000004</v>
      </c>
      <c r="F47" s="28">
        <f t="shared" si="1"/>
        <v>61652.622500000012</v>
      </c>
      <c r="G47" s="14"/>
      <c r="H47" s="14"/>
      <c r="I47" s="14"/>
      <c r="J47" s="14"/>
      <c r="K47" s="14"/>
    </row>
    <row r="48" spans="1:11" ht="15" customHeight="1" x14ac:dyDescent="0.2">
      <c r="A48" s="28">
        <v>27.15</v>
      </c>
      <c r="B48" s="28">
        <v>29.31</v>
      </c>
      <c r="C48" s="28">
        <f t="shared" si="0"/>
        <v>60964.799999999996</v>
      </c>
      <c r="D48" s="60">
        <f>100+124.25</f>
        <v>224.25</v>
      </c>
      <c r="E48" s="28">
        <f t="shared" si="2"/>
        <v>9859.151249999999</v>
      </c>
      <c r="F48" s="28">
        <f t="shared" si="1"/>
        <v>70823.951249999998</v>
      </c>
      <c r="G48" s="14"/>
      <c r="H48" s="14"/>
      <c r="I48" s="14"/>
      <c r="J48" s="14"/>
      <c r="K48" s="14"/>
    </row>
    <row r="49" spans="1:11" ht="15" customHeight="1" x14ac:dyDescent="0.2">
      <c r="A49" s="28">
        <v>23.9</v>
      </c>
      <c r="B49" s="28">
        <v>26.209999999999997</v>
      </c>
      <c r="C49" s="28">
        <f t="shared" si="0"/>
        <v>54516.799999999996</v>
      </c>
      <c r="D49" s="60">
        <v>10.5</v>
      </c>
      <c r="E49" s="28">
        <f t="shared" si="2"/>
        <v>412.8075</v>
      </c>
      <c r="F49" s="28">
        <f t="shared" si="1"/>
        <v>54929.607499999998</v>
      </c>
      <c r="G49" s="14"/>
      <c r="H49" s="14"/>
      <c r="I49" s="14"/>
      <c r="J49" s="14"/>
      <c r="K49" s="14"/>
    </row>
    <row r="50" spans="1:11" ht="15" customHeight="1" x14ac:dyDescent="0.2">
      <c r="A50" s="28">
        <v>26.58</v>
      </c>
      <c r="B50" s="28">
        <v>28.729999999999997</v>
      </c>
      <c r="C50" s="28">
        <f t="shared" si="0"/>
        <v>59758.399999999994</v>
      </c>
      <c r="D50" s="60">
        <v>30.75</v>
      </c>
      <c r="E50" s="28">
        <f t="shared" si="2"/>
        <v>1325.1712499999999</v>
      </c>
      <c r="F50" s="28">
        <f t="shared" si="1"/>
        <v>61083.571249999994</v>
      </c>
      <c r="G50" s="14"/>
      <c r="H50" s="14"/>
      <c r="I50" s="14"/>
      <c r="J50" s="14"/>
      <c r="K50" s="14"/>
    </row>
    <row r="51" spans="1:11" ht="15" customHeight="1" x14ac:dyDescent="0.2">
      <c r="A51" s="28">
        <v>26.88</v>
      </c>
      <c r="B51" s="28">
        <v>29.04</v>
      </c>
      <c r="C51" s="28">
        <f t="shared" si="0"/>
        <v>60403.199999999997</v>
      </c>
      <c r="D51" s="60">
        <v>170</v>
      </c>
      <c r="E51" s="28">
        <f t="shared" si="2"/>
        <v>7405.2000000000007</v>
      </c>
      <c r="F51" s="28">
        <f t="shared" si="1"/>
        <v>67808.399999999994</v>
      </c>
      <c r="G51" s="14"/>
      <c r="H51" s="14"/>
      <c r="I51" s="14"/>
      <c r="J51" s="14"/>
      <c r="K51" s="14"/>
    </row>
    <row r="52" spans="1:11" ht="15" customHeight="1" x14ac:dyDescent="0.2">
      <c r="A52" s="28">
        <v>24.46</v>
      </c>
      <c r="B52" s="28">
        <v>26.79</v>
      </c>
      <c r="C52" s="28">
        <f t="shared" si="0"/>
        <v>55723.199999999997</v>
      </c>
      <c r="D52" s="60">
        <v>0.5</v>
      </c>
      <c r="E52" s="28">
        <f t="shared" si="2"/>
        <v>20.092500000000001</v>
      </c>
      <c r="F52" s="28">
        <f t="shared" si="1"/>
        <v>55743.292499999996</v>
      </c>
      <c r="G52" s="14"/>
      <c r="H52" s="14"/>
      <c r="I52" s="14"/>
      <c r="J52" s="14"/>
      <c r="K52" s="14"/>
    </row>
    <row r="53" spans="1:11" ht="15" customHeight="1" x14ac:dyDescent="0.2">
      <c r="A53" s="28">
        <v>35.51</v>
      </c>
      <c r="B53" s="28">
        <v>37.57</v>
      </c>
      <c r="C53" s="28">
        <f t="shared" si="0"/>
        <v>78145.600000000006</v>
      </c>
      <c r="D53" s="60">
        <v>31.5</v>
      </c>
      <c r="E53" s="28">
        <f t="shared" si="2"/>
        <v>1775.1825000000001</v>
      </c>
      <c r="F53" s="28">
        <f t="shared" si="1"/>
        <v>79920.782500000001</v>
      </c>
      <c r="G53" s="14"/>
      <c r="H53" s="14"/>
      <c r="I53" s="14"/>
      <c r="J53" s="14"/>
      <c r="K53" s="14"/>
    </row>
    <row r="54" spans="1:11" ht="15" customHeight="1" x14ac:dyDescent="0.2">
      <c r="A54" s="28">
        <v>23.52</v>
      </c>
      <c r="B54" s="28">
        <v>25.689999999999998</v>
      </c>
      <c r="C54" s="28">
        <f t="shared" si="0"/>
        <v>53435.199999999997</v>
      </c>
      <c r="D54" s="60">
        <v>0</v>
      </c>
      <c r="E54" s="28">
        <f t="shared" si="2"/>
        <v>0</v>
      </c>
      <c r="F54" s="28">
        <f t="shared" si="1"/>
        <v>53435.199999999997</v>
      </c>
      <c r="G54" s="14"/>
      <c r="H54" s="14"/>
      <c r="I54" s="14"/>
      <c r="J54" s="14"/>
      <c r="K54" s="14"/>
    </row>
    <row r="55" spans="1:11" ht="15" customHeight="1" x14ac:dyDescent="0.2">
      <c r="A55" s="28">
        <v>23.41</v>
      </c>
      <c r="B55" s="28">
        <v>25.7</v>
      </c>
      <c r="C55" s="28">
        <f t="shared" si="0"/>
        <v>53456</v>
      </c>
      <c r="D55" s="60">
        <v>46.75</v>
      </c>
      <c r="E55" s="28">
        <f t="shared" si="2"/>
        <v>1802.2124999999999</v>
      </c>
      <c r="F55" s="28">
        <f t="shared" si="1"/>
        <v>55258.212500000001</v>
      </c>
      <c r="G55" s="14"/>
      <c r="H55" s="14"/>
      <c r="I55" s="14"/>
      <c r="J55" s="14"/>
      <c r="K55" s="14"/>
    </row>
    <row r="56" spans="1:11" ht="15" customHeight="1" x14ac:dyDescent="0.2">
      <c r="A56" s="28">
        <v>20.07</v>
      </c>
      <c r="B56" s="28">
        <v>21.92</v>
      </c>
      <c r="C56" s="28">
        <f t="shared" si="0"/>
        <v>45593.600000000006</v>
      </c>
      <c r="D56" s="60">
        <v>0</v>
      </c>
      <c r="E56" s="28">
        <f t="shared" si="2"/>
        <v>0</v>
      </c>
      <c r="F56" s="28">
        <f t="shared" si="1"/>
        <v>45593.600000000006</v>
      </c>
      <c r="G56" s="14"/>
      <c r="H56" s="14"/>
      <c r="I56" s="14"/>
      <c r="J56" s="14"/>
      <c r="K56" s="14"/>
    </row>
    <row r="57" spans="1:11" ht="15" customHeight="1" x14ac:dyDescent="0.2">
      <c r="A57" s="27">
        <v>20.07</v>
      </c>
      <c r="B57" s="28">
        <v>22.086666666666666</v>
      </c>
      <c r="C57" s="28">
        <f t="shared" si="0"/>
        <v>45940.266666666663</v>
      </c>
      <c r="D57" s="60">
        <v>5.25</v>
      </c>
      <c r="E57" s="28">
        <f t="shared" si="2"/>
        <v>173.93249999999998</v>
      </c>
      <c r="F57" s="28">
        <f t="shared" si="1"/>
        <v>46114.199166666665</v>
      </c>
      <c r="G57" s="14"/>
      <c r="H57" s="14"/>
      <c r="I57" s="14"/>
      <c r="J57" s="14"/>
      <c r="K57" s="14"/>
    </row>
    <row r="58" spans="1:11" ht="15" customHeight="1" x14ac:dyDescent="0.2">
      <c r="A58" s="27">
        <v>30.49</v>
      </c>
      <c r="B58" s="28">
        <v>32.75</v>
      </c>
      <c r="C58" s="28">
        <f t="shared" si="0"/>
        <v>68120</v>
      </c>
      <c r="D58" s="60">
        <v>101.5</v>
      </c>
      <c r="E58" s="28">
        <f t="shared" si="2"/>
        <v>4986.1875</v>
      </c>
      <c r="F58" s="28">
        <f t="shared" si="1"/>
        <v>73106.1875</v>
      </c>
      <c r="G58" s="14"/>
      <c r="H58" s="14"/>
      <c r="I58" s="14"/>
      <c r="J58" s="14"/>
      <c r="K58" s="14"/>
    </row>
    <row r="59" spans="1:11" ht="15" customHeight="1" x14ac:dyDescent="0.2">
      <c r="A59" s="27">
        <v>24.6</v>
      </c>
      <c r="B59" s="28">
        <v>26.810000000000002</v>
      </c>
      <c r="C59" s="28">
        <f t="shared" si="0"/>
        <v>55764.800000000003</v>
      </c>
      <c r="D59" s="60">
        <v>1.75</v>
      </c>
      <c r="E59" s="28">
        <f t="shared" si="2"/>
        <v>70.376249999999999</v>
      </c>
      <c r="F59" s="28">
        <f t="shared" si="1"/>
        <v>55835.176250000004</v>
      </c>
      <c r="G59" s="14"/>
      <c r="H59" s="14"/>
      <c r="I59" s="14"/>
      <c r="J59" s="14"/>
      <c r="K59" s="14"/>
    </row>
    <row r="60" spans="1:11" ht="15" customHeight="1" x14ac:dyDescent="0.2">
      <c r="A60" s="27">
        <v>21.71</v>
      </c>
      <c r="B60" s="28">
        <v>24.150000000000002</v>
      </c>
      <c r="C60" s="28">
        <f t="shared" si="0"/>
        <v>50232.000000000007</v>
      </c>
      <c r="D60" s="60">
        <v>1</v>
      </c>
      <c r="E60" s="28">
        <f t="shared" si="2"/>
        <v>36.225000000000001</v>
      </c>
      <c r="F60" s="28">
        <f t="shared" si="1"/>
        <v>50268.225000000006</v>
      </c>
      <c r="G60" s="14"/>
      <c r="H60" s="14"/>
      <c r="I60" s="14"/>
      <c r="J60" s="14"/>
      <c r="K60" s="14"/>
    </row>
    <row r="61" spans="1:11" ht="15" customHeight="1" x14ac:dyDescent="0.2">
      <c r="A61" s="28">
        <v>26.47</v>
      </c>
      <c r="B61" s="28">
        <v>28.75</v>
      </c>
      <c r="C61" s="28">
        <f t="shared" si="0"/>
        <v>59800</v>
      </c>
      <c r="D61" s="60">
        <v>59.5</v>
      </c>
      <c r="E61" s="28">
        <f t="shared" si="2"/>
        <v>2565.9375</v>
      </c>
      <c r="F61" s="28">
        <f t="shared" si="1"/>
        <v>62365.9375</v>
      </c>
      <c r="G61" s="14"/>
      <c r="H61" s="14"/>
      <c r="I61" s="14"/>
      <c r="J61" s="14"/>
      <c r="K61" s="14"/>
    </row>
    <row r="62" spans="1:11" ht="15" customHeight="1" x14ac:dyDescent="0.2">
      <c r="A62" s="28">
        <v>20.07</v>
      </c>
      <c r="B62" s="28">
        <v>22.42</v>
      </c>
      <c r="C62" s="28">
        <f t="shared" si="0"/>
        <v>46633.600000000006</v>
      </c>
      <c r="D62" s="60">
        <v>0</v>
      </c>
      <c r="E62" s="28">
        <f t="shared" si="2"/>
        <v>0</v>
      </c>
      <c r="F62" s="28">
        <f t="shared" si="1"/>
        <v>46633.600000000006</v>
      </c>
      <c r="G62" s="14"/>
      <c r="H62" s="14"/>
      <c r="I62" s="14"/>
      <c r="J62" s="14"/>
      <c r="K62" s="14"/>
    </row>
    <row r="63" spans="1:11" ht="15" customHeight="1" x14ac:dyDescent="0.2">
      <c r="A63" s="27">
        <v>28.76</v>
      </c>
      <c r="B63" s="28">
        <v>31.26</v>
      </c>
      <c r="C63" s="28">
        <f t="shared" si="0"/>
        <v>65020.800000000003</v>
      </c>
      <c r="D63" s="60">
        <v>14</v>
      </c>
      <c r="E63" s="28">
        <f t="shared" si="2"/>
        <v>656.46</v>
      </c>
      <c r="F63" s="28">
        <f t="shared" si="1"/>
        <v>65677.260000000009</v>
      </c>
      <c r="G63" s="14"/>
      <c r="H63" s="14"/>
      <c r="I63" s="14"/>
      <c r="J63" s="14"/>
      <c r="K63" s="14"/>
    </row>
    <row r="64" spans="1:11" ht="15" customHeight="1" x14ac:dyDescent="0.2">
      <c r="A64" s="28">
        <v>20.07</v>
      </c>
      <c r="B64" s="28">
        <v>21.42</v>
      </c>
      <c r="C64" s="28">
        <f t="shared" si="0"/>
        <v>44553.600000000006</v>
      </c>
      <c r="D64" s="60">
        <v>0</v>
      </c>
      <c r="E64" s="28">
        <f t="shared" si="2"/>
        <v>0</v>
      </c>
      <c r="F64" s="28">
        <f t="shared" si="1"/>
        <v>44553.600000000006</v>
      </c>
      <c r="G64" s="14"/>
      <c r="H64" s="14"/>
      <c r="I64" s="14"/>
      <c r="J64" s="14"/>
      <c r="K64" s="14"/>
    </row>
    <row r="65" spans="1:11" ht="15" customHeight="1" x14ac:dyDescent="0.2">
      <c r="A65" s="27">
        <v>38.64</v>
      </c>
      <c r="B65" s="28">
        <v>41.15</v>
      </c>
      <c r="C65" s="28">
        <f t="shared" si="0"/>
        <v>85592</v>
      </c>
      <c r="D65" s="60">
        <v>22</v>
      </c>
      <c r="E65" s="28">
        <f t="shared" si="2"/>
        <v>1357.9499999999998</v>
      </c>
      <c r="F65" s="28">
        <f t="shared" si="1"/>
        <v>86949.95</v>
      </c>
      <c r="G65" s="14"/>
      <c r="H65" s="14"/>
      <c r="I65" s="14"/>
      <c r="J65" s="14"/>
      <c r="K65" s="14"/>
    </row>
    <row r="66" spans="1:11" ht="15" customHeight="1" x14ac:dyDescent="0.2">
      <c r="A66" s="28">
        <v>20.29</v>
      </c>
      <c r="B66" s="28">
        <v>22.15</v>
      </c>
      <c r="C66" s="28">
        <f t="shared" si="0"/>
        <v>46072</v>
      </c>
      <c r="D66" s="60">
        <v>21.25</v>
      </c>
      <c r="E66" s="28">
        <f t="shared" si="2"/>
        <v>706.03124999999989</v>
      </c>
      <c r="F66" s="28">
        <f t="shared" si="1"/>
        <v>46778.03125</v>
      </c>
      <c r="G66" s="14"/>
      <c r="H66" s="14"/>
      <c r="I66" s="14"/>
      <c r="J66" s="14"/>
      <c r="K66" s="14"/>
    </row>
    <row r="67" spans="1:11" ht="15" customHeight="1" x14ac:dyDescent="0.2">
      <c r="A67" s="28">
        <v>34.869999999999997</v>
      </c>
      <c r="B67" s="28">
        <v>36.919999999999995</v>
      </c>
      <c r="C67" s="28">
        <f t="shared" si="0"/>
        <v>76793.599999999991</v>
      </c>
      <c r="D67" s="60">
        <v>14.75</v>
      </c>
      <c r="E67" s="28">
        <f t="shared" si="2"/>
        <v>816.8549999999999</v>
      </c>
      <c r="F67" s="28">
        <f t="shared" si="1"/>
        <v>77610.454999999987</v>
      </c>
      <c r="G67" s="14"/>
      <c r="H67" s="14"/>
      <c r="I67" s="14"/>
      <c r="J67" s="14"/>
      <c r="K67" s="14"/>
    </row>
    <row r="68" spans="1:11" ht="15" customHeight="1" x14ac:dyDescent="0.2">
      <c r="A68" s="27">
        <v>27.43</v>
      </c>
      <c r="B68" s="28">
        <v>29.88</v>
      </c>
      <c r="C68" s="28">
        <f t="shared" ref="C68:C75" si="3">B68*2080</f>
        <v>62150.400000000001</v>
      </c>
      <c r="D68" s="60">
        <f>8.75+77</f>
        <v>85.75</v>
      </c>
      <c r="E68" s="28">
        <f t="shared" ref="E68:E75" si="4">(B68*1.5)*D68</f>
        <v>3843.3150000000001</v>
      </c>
      <c r="F68" s="28">
        <f t="shared" ref="F68:F75" si="5">C68+E68</f>
        <v>65993.714999999997</v>
      </c>
      <c r="G68" s="14"/>
      <c r="H68" s="14"/>
      <c r="I68" s="14"/>
      <c r="J68" s="14"/>
      <c r="K68" s="14"/>
    </row>
    <row r="69" spans="1:11" ht="15" customHeight="1" x14ac:dyDescent="0.2">
      <c r="A69" s="27">
        <v>24.07</v>
      </c>
      <c r="B69" s="28">
        <v>26.14</v>
      </c>
      <c r="C69" s="28">
        <f t="shared" si="3"/>
        <v>54371.200000000004</v>
      </c>
      <c r="D69" s="60">
        <v>25</v>
      </c>
      <c r="E69" s="28">
        <f t="shared" si="4"/>
        <v>980.25</v>
      </c>
      <c r="F69" s="28">
        <f t="shared" si="5"/>
        <v>55351.450000000004</v>
      </c>
      <c r="G69" s="14"/>
      <c r="H69" s="14"/>
      <c r="I69" s="14"/>
      <c r="J69" s="14"/>
      <c r="K69" s="14"/>
    </row>
    <row r="70" spans="1:11" ht="15" customHeight="1" x14ac:dyDescent="0.2">
      <c r="A70" s="27">
        <v>31.6</v>
      </c>
      <c r="B70" s="28">
        <v>33.58</v>
      </c>
      <c r="C70" s="28">
        <f t="shared" si="3"/>
        <v>69846.399999999994</v>
      </c>
      <c r="D70" s="60">
        <v>63.25</v>
      </c>
      <c r="E70" s="28">
        <f t="shared" si="4"/>
        <v>3185.9024999999997</v>
      </c>
      <c r="F70" s="28">
        <f t="shared" si="5"/>
        <v>73032.302499999991</v>
      </c>
      <c r="G70" s="14"/>
      <c r="H70" s="14"/>
      <c r="I70" s="14"/>
      <c r="J70" s="14"/>
      <c r="K70" s="14"/>
    </row>
    <row r="71" spans="1:11" ht="15" customHeight="1" x14ac:dyDescent="0.2">
      <c r="A71" s="27">
        <v>24.69</v>
      </c>
      <c r="B71" s="28">
        <v>26.66</v>
      </c>
      <c r="C71" s="28">
        <f t="shared" si="3"/>
        <v>55452.800000000003</v>
      </c>
      <c r="D71" s="60">
        <v>0</v>
      </c>
      <c r="E71" s="28">
        <f t="shared" si="4"/>
        <v>0</v>
      </c>
      <c r="F71" s="28">
        <f t="shared" si="5"/>
        <v>55452.800000000003</v>
      </c>
      <c r="G71" s="14"/>
      <c r="H71" s="14"/>
      <c r="I71" s="14"/>
      <c r="J71" s="14"/>
      <c r="K71" s="14"/>
    </row>
    <row r="72" spans="1:11" ht="15" customHeight="1" x14ac:dyDescent="0.2">
      <c r="A72" s="27">
        <v>28.58</v>
      </c>
      <c r="B72" s="28">
        <v>30.79</v>
      </c>
      <c r="C72" s="28">
        <f t="shared" si="3"/>
        <v>64043.199999999997</v>
      </c>
      <c r="D72" s="60">
        <v>58</v>
      </c>
      <c r="E72" s="28">
        <f t="shared" si="4"/>
        <v>2678.73</v>
      </c>
      <c r="F72" s="28">
        <f t="shared" si="5"/>
        <v>66721.929999999993</v>
      </c>
      <c r="G72" s="14"/>
      <c r="H72" s="14"/>
      <c r="I72" s="14"/>
      <c r="J72" s="14"/>
      <c r="K72" s="14"/>
    </row>
    <row r="73" spans="1:11" ht="15" customHeight="1" x14ac:dyDescent="0.2">
      <c r="A73" s="27">
        <v>22.35</v>
      </c>
      <c r="B73" s="28">
        <v>24.82</v>
      </c>
      <c r="C73" s="28">
        <f t="shared" si="3"/>
        <v>51625.599999999999</v>
      </c>
      <c r="D73" s="60">
        <v>20.25</v>
      </c>
      <c r="E73" s="28">
        <f t="shared" si="4"/>
        <v>753.90750000000003</v>
      </c>
      <c r="F73" s="28">
        <f t="shared" si="5"/>
        <v>52379.5075</v>
      </c>
      <c r="G73" s="14"/>
      <c r="H73" s="14"/>
      <c r="I73" s="14"/>
      <c r="J73" s="14"/>
      <c r="K73" s="14"/>
    </row>
    <row r="74" spans="1:11" ht="15" customHeight="1" x14ac:dyDescent="0.2">
      <c r="A74" s="28">
        <v>29.35</v>
      </c>
      <c r="B74" s="28">
        <v>31.580000000000002</v>
      </c>
      <c r="C74" s="28">
        <f t="shared" si="3"/>
        <v>65686.400000000009</v>
      </c>
      <c r="D74" s="60">
        <v>223</v>
      </c>
      <c r="E74" s="28">
        <f t="shared" si="4"/>
        <v>10563.51</v>
      </c>
      <c r="F74" s="28">
        <f t="shared" si="5"/>
        <v>76249.91</v>
      </c>
      <c r="G74" s="14"/>
      <c r="H74" s="14"/>
      <c r="I74" s="14"/>
      <c r="J74" s="14"/>
      <c r="K74" s="14"/>
    </row>
    <row r="75" spans="1:11" ht="15" customHeight="1" thickBot="1" x14ac:dyDescent="0.25">
      <c r="A75" s="30">
        <v>21.71</v>
      </c>
      <c r="B75" s="30">
        <v>23.012600000000003</v>
      </c>
      <c r="C75" s="30">
        <f t="shared" si="3"/>
        <v>47866.208000000006</v>
      </c>
      <c r="D75" s="61">
        <v>0</v>
      </c>
      <c r="E75" s="30">
        <f t="shared" si="4"/>
        <v>0</v>
      </c>
      <c r="F75" s="30">
        <f t="shared" si="5"/>
        <v>47866.208000000006</v>
      </c>
      <c r="G75" s="14"/>
      <c r="H75" s="14"/>
      <c r="I75" s="14"/>
      <c r="J75" s="14"/>
      <c r="K75" s="14"/>
    </row>
    <row r="76" spans="1:11" ht="15" customHeight="1" thickTop="1" x14ac:dyDescent="0.2">
      <c r="A76" s="37"/>
      <c r="B76" s="26" t="s">
        <v>26</v>
      </c>
      <c r="C76" s="35"/>
      <c r="D76" s="36"/>
      <c r="E76" s="35"/>
      <c r="F76" s="38">
        <f>SUM(F3:F75)</f>
        <v>4452816.8630000008</v>
      </c>
      <c r="G76" s="14"/>
      <c r="H76" s="14"/>
      <c r="I76" s="14"/>
      <c r="J76" s="14"/>
      <c r="K76" s="14"/>
    </row>
    <row r="77" spans="1:11" ht="1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</row>
    <row r="78" spans="1:11" ht="15" customHeight="1" x14ac:dyDescent="0.25">
      <c r="A78" s="67" t="s">
        <v>18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</row>
    <row r="79" spans="1:11" ht="15" customHeight="1" thickBot="1" x14ac:dyDescent="0.25">
      <c r="A79" s="31" t="s">
        <v>23</v>
      </c>
      <c r="B79" s="31" t="s">
        <v>24</v>
      </c>
      <c r="C79" s="32" t="s">
        <v>22</v>
      </c>
      <c r="D79" s="14"/>
      <c r="E79" s="14"/>
      <c r="F79" s="14"/>
      <c r="G79" s="14"/>
      <c r="H79" s="14"/>
      <c r="I79" s="14"/>
      <c r="J79" s="14"/>
      <c r="K79" s="14"/>
    </row>
    <row r="80" spans="1:11" ht="15" customHeight="1" x14ac:dyDescent="0.2">
      <c r="A80" s="28">
        <v>1562.53</v>
      </c>
      <c r="B80" s="28">
        <v>1673.4696299999998</v>
      </c>
      <c r="C80" s="28">
        <f>B80*52</f>
        <v>87020.420759999994</v>
      </c>
      <c r="D80" s="14"/>
      <c r="E80" s="14"/>
      <c r="F80" s="14"/>
      <c r="G80" s="14"/>
      <c r="H80" s="14"/>
      <c r="I80" s="14"/>
      <c r="J80" s="14"/>
      <c r="K80" s="14"/>
    </row>
    <row r="81" spans="1:11" ht="15" customHeight="1" x14ac:dyDescent="0.2">
      <c r="A81" s="28">
        <v>1442.3</v>
      </c>
      <c r="B81" s="28">
        <v>1559.1262999999999</v>
      </c>
      <c r="C81" s="28">
        <f t="shared" ref="C81:C87" si="6">B81*52</f>
        <v>81074.567599999995</v>
      </c>
      <c r="D81" s="14"/>
      <c r="E81" s="14"/>
      <c r="F81" s="14"/>
      <c r="G81" s="14"/>
      <c r="H81" s="14"/>
      <c r="I81" s="14"/>
      <c r="J81" s="14"/>
      <c r="K81" s="14"/>
    </row>
    <row r="82" spans="1:11" ht="15" customHeight="1" x14ac:dyDescent="0.2">
      <c r="A82" s="28">
        <v>1442.3</v>
      </c>
      <c r="B82" s="28">
        <v>1544.7032999999997</v>
      </c>
      <c r="C82" s="28">
        <f t="shared" si="6"/>
        <v>80324.571599999981</v>
      </c>
      <c r="D82" s="14"/>
      <c r="E82" s="14"/>
      <c r="F82" s="14"/>
      <c r="G82" s="14"/>
      <c r="H82" s="14"/>
      <c r="I82" s="14"/>
      <c r="J82" s="14"/>
      <c r="K82" s="14"/>
    </row>
    <row r="83" spans="1:11" ht="15" customHeight="1" x14ac:dyDescent="0.2">
      <c r="A83" s="28">
        <v>1653.74</v>
      </c>
      <c r="B83" s="28">
        <v>1804.2303399999998</v>
      </c>
      <c r="C83" s="28">
        <f t="shared" si="6"/>
        <v>93819.977679999996</v>
      </c>
      <c r="D83" s="14"/>
      <c r="E83" s="14"/>
      <c r="F83" s="14"/>
      <c r="G83" s="14"/>
      <c r="H83" s="14"/>
      <c r="I83" s="14"/>
      <c r="J83" s="14"/>
      <c r="K83" s="14"/>
    </row>
    <row r="84" spans="1:11" ht="15" customHeight="1" x14ac:dyDescent="0.2">
      <c r="A84" s="28">
        <v>1829.65</v>
      </c>
      <c r="B84" s="28">
        <v>1977.8516500000001</v>
      </c>
      <c r="C84" s="28">
        <f t="shared" si="6"/>
        <v>102848.2858</v>
      </c>
      <c r="D84" s="14"/>
      <c r="E84" s="14"/>
      <c r="F84" s="14"/>
      <c r="G84" s="14"/>
      <c r="H84" s="14"/>
      <c r="I84" s="14"/>
      <c r="J84" s="14"/>
      <c r="K84" s="14"/>
    </row>
    <row r="85" spans="1:11" ht="15" customHeight="1" x14ac:dyDescent="0.2">
      <c r="A85" s="28">
        <v>1955.39</v>
      </c>
      <c r="B85" s="28">
        <v>2094.2226899999996</v>
      </c>
      <c r="C85" s="28">
        <f t="shared" si="6"/>
        <v>108899.57987999998</v>
      </c>
      <c r="D85" s="14"/>
      <c r="E85" s="14"/>
      <c r="F85" s="14"/>
      <c r="G85" s="14"/>
      <c r="H85" s="14"/>
      <c r="I85" s="14"/>
      <c r="J85" s="14"/>
      <c r="K85" s="14"/>
    </row>
    <row r="86" spans="1:11" ht="15" customHeight="1" x14ac:dyDescent="0.2">
      <c r="A86" s="28">
        <v>2059.56</v>
      </c>
      <c r="B86" s="28">
        <v>2226.3843599999996</v>
      </c>
      <c r="C86" s="28">
        <f t="shared" si="6"/>
        <v>115771.98671999997</v>
      </c>
      <c r="D86" s="14"/>
      <c r="E86" s="14"/>
      <c r="F86" s="14"/>
      <c r="G86" s="14"/>
      <c r="H86" s="14"/>
      <c r="I86" s="14"/>
      <c r="J86" s="14"/>
      <c r="K86" s="14"/>
    </row>
    <row r="87" spans="1:11" ht="15" customHeight="1" thickBot="1" x14ac:dyDescent="0.25">
      <c r="A87" s="30">
        <v>2833.5</v>
      </c>
      <c r="B87" s="30">
        <v>3034.6785</v>
      </c>
      <c r="C87" s="28">
        <f t="shared" si="6"/>
        <v>157803.28200000001</v>
      </c>
      <c r="D87" s="14"/>
      <c r="E87" s="14"/>
      <c r="F87" s="14"/>
      <c r="G87" s="14"/>
      <c r="H87" s="14"/>
      <c r="I87" s="14"/>
      <c r="J87" s="14"/>
      <c r="K87" s="14"/>
    </row>
    <row r="88" spans="1:11" ht="15" customHeight="1" thickTop="1" x14ac:dyDescent="0.2">
      <c r="A88" s="37" t="s">
        <v>25</v>
      </c>
      <c r="B88" s="35"/>
      <c r="C88" s="38">
        <f>SUM(C80:C87)</f>
        <v>827562.67203999998</v>
      </c>
      <c r="D88" s="14"/>
      <c r="E88" s="14"/>
      <c r="F88" s="14"/>
      <c r="G88" s="14"/>
      <c r="H88" s="14"/>
      <c r="I88" s="14"/>
      <c r="J88" s="14"/>
      <c r="K88" s="14"/>
    </row>
    <row r="89" spans="1:11" ht="1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</row>
    <row r="90" spans="1:11" ht="1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</row>
    <row r="91" spans="1:11" ht="1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</row>
    <row r="92" spans="1:11" ht="1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</row>
    <row r="93" spans="1:11" ht="1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</row>
    <row r="94" spans="1:11" ht="1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</row>
    <row r="95" spans="1:11" ht="1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</row>
    <row r="96" spans="1:11" ht="1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</row>
    <row r="97" spans="1:11" ht="1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</row>
    <row r="98" spans="1:11" ht="1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</row>
    <row r="99" spans="1:11" ht="1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</row>
    <row r="100" spans="1:11" ht="1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</row>
    <row r="101" spans="1:11" ht="1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1:11" ht="1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1:11" ht="1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</row>
    <row r="104" spans="1:11" ht="1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</row>
    <row r="105" spans="1:11" ht="1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</row>
    <row r="106" spans="1:11" ht="1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</row>
    <row r="107" spans="1:11" ht="1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</row>
    <row r="108" spans="1:11" ht="1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</row>
    <row r="109" spans="1:11" ht="1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</row>
    <row r="110" spans="1:11" ht="1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</row>
    <row r="111" spans="1:11" ht="1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</row>
    <row r="112" spans="1:11" ht="1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1:11" ht="1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</row>
    <row r="114" spans="1:11" ht="1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1:11" ht="1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1:11" ht="1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1:11" ht="15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</row>
    <row r="118" spans="1:11" ht="15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</row>
    <row r="119" spans="1:11" ht="15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</row>
    <row r="120" spans="1:11" ht="15" customHeigh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</row>
    <row r="121" spans="1:11" ht="15" customHeigh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</row>
    <row r="122" spans="1:11" ht="15" customHeigh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</row>
    <row r="123" spans="1:11" ht="15" customHeigh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</row>
    <row r="124" spans="1:11" ht="15" customHeight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</row>
    <row r="125" spans="1:11" ht="15" customHeight="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</row>
    <row r="126" spans="1:11" ht="15" customHeight="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</row>
    <row r="127" spans="1:11" ht="15" customHeigh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</row>
    <row r="128" spans="1:11" ht="15" customHeight="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</row>
    <row r="129" spans="1:11" ht="15" customHeight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</row>
    <row r="130" spans="1:11" ht="15" customHeigh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</row>
    <row r="131" spans="1:11" ht="15" customHeight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</row>
    <row r="132" spans="1:11" ht="15" customHeight="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</row>
    <row r="133" spans="1:11" ht="15" customHeight="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</row>
    <row r="134" spans="1:11" ht="15" customHeight="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</row>
    <row r="135" spans="1:11" ht="15" customHeight="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</row>
    <row r="136" spans="1:11" ht="15" customHeight="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</row>
    <row r="137" spans="1:11" ht="15" customHeight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</row>
    <row r="138" spans="1:11" ht="15" customHeight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</row>
    <row r="139" spans="1:11" ht="15" customHeight="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</row>
    <row r="140" spans="1:11" ht="15" customHeight="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</row>
    <row r="141" spans="1:11" ht="15" customHeight="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</row>
    <row r="142" spans="1:11" ht="15" customHeight="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</row>
    <row r="143" spans="1:11" ht="15" customHeigh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</row>
    <row r="144" spans="1:11" ht="15" customHeight="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</row>
    <row r="145" spans="1:11" ht="15" customHeight="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</row>
    <row r="146" spans="1:11" ht="15" customHeigh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</row>
    <row r="147" spans="1:11" ht="15" customHeigh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</row>
    <row r="148" spans="1:11" ht="15" customHeigh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</row>
    <row r="149" spans="1:11" ht="15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</row>
    <row r="150" spans="1:11" ht="15" customHeigh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</row>
    <row r="151" spans="1:11" ht="15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</row>
    <row r="152" spans="1:11" ht="15" customHeigh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</row>
    <row r="153" spans="1:11" ht="15" customHeigh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</row>
    <row r="154" spans="1:11" ht="15" customHeight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</row>
    <row r="155" spans="1:11" ht="15" customHeigh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</row>
    <row r="156" spans="1:11" ht="15" customHeight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</row>
    <row r="157" spans="1:11" ht="15" customHeigh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</row>
    <row r="158" spans="1:11" ht="15" customHeight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</row>
    <row r="159" spans="1:11" ht="15" customHeigh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</row>
    <row r="160" spans="1:11" ht="15" customHeigh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</row>
    <row r="161" spans="1:11" ht="15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</row>
    <row r="162" spans="1:11" ht="15" customHeigh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</row>
    <row r="163" spans="1:11" ht="15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</row>
    <row r="164" spans="1:11" ht="15" customHeigh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</row>
    <row r="165" spans="1:11" ht="15" customHeight="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</row>
    <row r="166" spans="1:11" ht="15" customHeigh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</row>
    <row r="167" spans="1:11" ht="15" customHeight="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</row>
    <row r="168" spans="1:11" ht="15" customHeight="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</row>
    <row r="169" spans="1:11" ht="15" customHeight="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</row>
    <row r="170" spans="1:11" ht="15" customHeigh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</row>
    <row r="171" spans="1:11" ht="15" customHeight="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</row>
    <row r="172" spans="1:11" ht="15" customHeigh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</row>
    <row r="173" spans="1:11" ht="15" customHeigh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</row>
    <row r="174" spans="1:11" ht="15" customHeight="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</row>
    <row r="175" spans="1:11" ht="15" customHeigh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</row>
    <row r="176" spans="1:11" ht="15" customHeight="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</row>
    <row r="177" spans="1:11" ht="15" customHeight="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</row>
    <row r="178" spans="1:11" ht="15" customHeigh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</row>
    <row r="179" spans="1:11" ht="15" customHeigh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</row>
    <row r="180" spans="1:11" ht="15" customHeight="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</row>
    <row r="181" spans="1:11" ht="15" customHeight="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</row>
    <row r="182" spans="1:11" ht="15" customHeigh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</row>
    <row r="183" spans="1:11" ht="15" customHeigh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</row>
    <row r="184" spans="1:11" ht="15" customHeigh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</row>
    <row r="185" spans="1:11" ht="15" customHeigh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</row>
    <row r="186" spans="1:11" ht="15" customHeight="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</row>
    <row r="187" spans="1:11" ht="15" customHeigh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</row>
    <row r="188" spans="1:11" ht="15" customHeigh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</row>
    <row r="189" spans="1:11" ht="15" customHeight="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</row>
    <row r="190" spans="1:11" ht="15" customHeight="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</row>
    <row r="191" spans="1:11" ht="15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</row>
    <row r="192" spans="1:11" ht="15" customHeigh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</row>
    <row r="193" spans="1:11" ht="15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</row>
    <row r="194" spans="1:11" ht="15" customHeigh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</row>
    <row r="195" spans="1:11" ht="15" customHeigh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</row>
    <row r="196" spans="1:11" ht="15" customHeigh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</row>
    <row r="197" spans="1:11" ht="15" customHeigh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</row>
    <row r="198" spans="1:11" ht="15" customHeigh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</row>
    <row r="199" spans="1:11" ht="15" customHeigh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</row>
    <row r="200" spans="1:11" ht="15" customHeigh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</row>
    <row r="201" spans="1:11" ht="15" customHeigh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</row>
    <row r="202" spans="1:11" ht="15" customHeigh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</row>
    <row r="203" spans="1:11" ht="15" customHeigh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</row>
    <row r="204" spans="1:11" ht="15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</row>
    <row r="205" spans="1:11" ht="21.95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</row>
    <row r="206" spans="1:11" ht="21.95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</row>
    <row r="207" spans="1:11" ht="21.95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</row>
    <row r="208" spans="1:11" ht="21.95" customHeight="1" x14ac:dyDescent="0.2">
      <c r="A208" s="15"/>
      <c r="B208" s="15"/>
      <c r="D208" s="14"/>
      <c r="E208" s="14"/>
      <c r="F208" s="14"/>
      <c r="G208" s="14"/>
      <c r="H208" s="14"/>
      <c r="I208" s="14"/>
      <c r="J208" s="14"/>
      <c r="K208" s="14"/>
    </row>
    <row r="209" spans="1:8" ht="21.95" customHeight="1" x14ac:dyDescent="0.2">
      <c r="A209" s="15"/>
      <c r="B209" s="15"/>
      <c r="D209" s="14"/>
      <c r="E209" s="14"/>
      <c r="F209" s="14"/>
      <c r="G209" s="14"/>
      <c r="H209" s="14"/>
    </row>
    <row r="210" spans="1:8" ht="21.95" customHeight="1" x14ac:dyDescent="0.2">
      <c r="A210" s="15"/>
      <c r="B210" s="15"/>
    </row>
    <row r="211" spans="1:8" ht="21.95" customHeight="1" x14ac:dyDescent="0.2">
      <c r="A211" s="15"/>
      <c r="B211" s="15"/>
    </row>
    <row r="212" spans="1:8" ht="21.95" customHeight="1" x14ac:dyDescent="0.2">
      <c r="A212" s="15"/>
      <c r="B212" s="15"/>
    </row>
    <row r="213" spans="1:8" ht="21.95" customHeight="1" x14ac:dyDescent="0.2">
      <c r="A213" s="15"/>
      <c r="B213" s="15"/>
    </row>
    <row r="214" spans="1:8" ht="21.95" customHeight="1" x14ac:dyDescent="0.2">
      <c r="A214" s="15"/>
      <c r="B214" s="15"/>
    </row>
    <row r="215" spans="1:8" ht="21.95" customHeight="1" x14ac:dyDescent="0.2">
      <c r="A215" s="15"/>
      <c r="B215" s="15"/>
    </row>
    <row r="216" spans="1:8" ht="21.95" customHeight="1" x14ac:dyDescent="0.2">
      <c r="A216" s="15"/>
      <c r="B216" s="15"/>
    </row>
    <row r="217" spans="1:8" ht="21.95" customHeight="1" x14ac:dyDescent="0.2">
      <c r="A217" s="15"/>
      <c r="B217" s="15"/>
    </row>
    <row r="218" spans="1:8" ht="21.95" customHeight="1" x14ac:dyDescent="0.2">
      <c r="A218" s="15"/>
      <c r="B218" s="15"/>
    </row>
    <row r="219" spans="1:8" ht="21.95" customHeight="1" x14ac:dyDescent="0.2">
      <c r="A219" s="15"/>
      <c r="B219" s="15"/>
    </row>
    <row r="220" spans="1:8" ht="21.95" customHeight="1" x14ac:dyDescent="0.2">
      <c r="A220" s="15"/>
      <c r="B220" s="15"/>
    </row>
    <row r="221" spans="1:8" ht="21.95" customHeight="1" x14ac:dyDescent="0.2">
      <c r="A221" s="15"/>
      <c r="B221" s="15"/>
    </row>
    <row r="222" spans="1:8" ht="21.95" customHeight="1" x14ac:dyDescent="0.2">
      <c r="A222" s="15"/>
      <c r="B222" s="15"/>
    </row>
    <row r="223" spans="1:8" ht="21.95" customHeight="1" x14ac:dyDescent="0.2">
      <c r="A223" s="15"/>
      <c r="B223" s="15"/>
    </row>
    <row r="224" spans="1:8" ht="21.95" customHeight="1" x14ac:dyDescent="0.2">
      <c r="A224" s="15"/>
      <c r="B224" s="15"/>
    </row>
    <row r="225" s="15" customFormat="1" ht="21.95" customHeight="1" x14ac:dyDescent="0.2"/>
    <row r="226" s="15" customFormat="1" ht="21.95" customHeight="1" x14ac:dyDescent="0.2"/>
    <row r="227" s="15" customFormat="1" ht="21.95" customHeight="1" x14ac:dyDescent="0.2"/>
    <row r="228" s="15" customFormat="1" ht="21.95" customHeight="1" x14ac:dyDescent="0.2"/>
    <row r="229" s="15" customFormat="1" ht="21.95" customHeight="1" x14ac:dyDescent="0.2"/>
    <row r="230" s="15" customFormat="1" ht="21.95" customHeight="1" x14ac:dyDescent="0.2"/>
    <row r="231" s="15" customFormat="1" ht="21.95" customHeight="1" x14ac:dyDescent="0.2"/>
    <row r="232" s="15" customFormat="1" ht="21.95" customHeight="1" x14ac:dyDescent="0.2"/>
    <row r="233" s="15" customFormat="1" ht="21.95" customHeight="1" x14ac:dyDescent="0.2"/>
    <row r="234" s="15" customFormat="1" ht="21.95" customHeight="1" x14ac:dyDescent="0.2"/>
    <row r="235" s="15" customFormat="1" ht="21.95" customHeight="1" x14ac:dyDescent="0.2"/>
    <row r="236" s="15" customFormat="1" ht="21.95" customHeight="1" x14ac:dyDescent="0.2"/>
    <row r="237" s="15" customFormat="1" ht="21.95" customHeight="1" x14ac:dyDescent="0.2"/>
    <row r="238" s="15" customFormat="1" ht="21.95" customHeight="1" x14ac:dyDescent="0.2"/>
    <row r="239" s="15" customFormat="1" ht="21.95" customHeight="1" x14ac:dyDescent="0.2"/>
    <row r="240" s="15" customFormat="1" ht="21.95" customHeight="1" x14ac:dyDescent="0.2"/>
    <row r="241" s="15" customFormat="1" ht="21.95" customHeight="1" x14ac:dyDescent="0.2"/>
    <row r="242" s="15" customFormat="1" ht="21.95" customHeight="1" x14ac:dyDescent="0.2"/>
    <row r="243" s="15" customFormat="1" ht="21.95" customHeight="1" x14ac:dyDescent="0.2"/>
  </sheetData>
  <printOptions horizontalCentered="1" verticalCentered="1" gridLines="1" gridLinesSet="0"/>
  <pageMargins left="0.5" right="0.5" top="0.5" bottom="0.5" header="0.511811023622047" footer="0.511811023622047"/>
  <pageSetup scale="68" fitToHeight="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930F-5490-4693-BA18-4A093E780581}">
  <sheetPr>
    <tabColor rgb="FFFFFF00"/>
  </sheetPr>
  <dimension ref="A1:D504"/>
  <sheetViews>
    <sheetView tabSelected="1" topLeftCell="A32" workbookViewId="0">
      <selection activeCell="C56" sqref="C56"/>
    </sheetView>
  </sheetViews>
  <sheetFormatPr defaultRowHeight="14.25" x14ac:dyDescent="0.2"/>
  <cols>
    <col min="1" max="1" width="40.75" customWidth="1"/>
    <col min="2" max="2" width="12" customWidth="1"/>
    <col min="3" max="3" width="13.75" bestFit="1" customWidth="1"/>
    <col min="4" max="4" width="12.125" bestFit="1" customWidth="1"/>
  </cols>
  <sheetData>
    <row r="1" spans="1:4" ht="15.75" x14ac:dyDescent="0.25">
      <c r="A1" s="67" t="s">
        <v>122</v>
      </c>
    </row>
    <row r="2" spans="1:4" ht="15" customHeight="1" x14ac:dyDescent="0.2"/>
    <row r="3" spans="1:4" ht="15" customHeight="1" x14ac:dyDescent="0.25">
      <c r="A3" s="150" t="s">
        <v>90</v>
      </c>
      <c r="B3" s="151"/>
      <c r="C3" s="152"/>
    </row>
    <row r="4" spans="1:4" ht="15" customHeight="1" x14ac:dyDescent="0.25">
      <c r="A4" s="68" t="s">
        <v>91</v>
      </c>
      <c r="B4" s="69"/>
      <c r="C4" s="70">
        <v>2391618</v>
      </c>
      <c r="D4" s="23"/>
    </row>
    <row r="5" spans="1:4" ht="15" customHeight="1" x14ac:dyDescent="0.2">
      <c r="A5" s="7"/>
      <c r="C5" s="71"/>
      <c r="D5" s="23"/>
    </row>
    <row r="6" spans="1:4" ht="15" customHeight="1" x14ac:dyDescent="0.2">
      <c r="A6" s="5" t="s">
        <v>92</v>
      </c>
      <c r="B6" s="6"/>
      <c r="C6" s="9"/>
      <c r="D6" s="23"/>
    </row>
    <row r="7" spans="1:4" ht="15" customHeight="1" x14ac:dyDescent="0.2">
      <c r="A7" s="12" t="s">
        <v>0</v>
      </c>
      <c r="B7" s="1"/>
      <c r="C7" s="71">
        <v>1181298</v>
      </c>
      <c r="D7" s="23"/>
    </row>
    <row r="8" spans="1:4" ht="15" customHeight="1" x14ac:dyDescent="0.2">
      <c r="A8" s="12" t="s">
        <v>1</v>
      </c>
      <c r="B8" s="1"/>
      <c r="C8" s="71">
        <v>1115720</v>
      </c>
      <c r="D8" s="23"/>
    </row>
    <row r="9" spans="1:4" ht="15" customHeight="1" x14ac:dyDescent="0.2">
      <c r="A9" s="72" t="s">
        <v>93</v>
      </c>
      <c r="B9" s="73"/>
      <c r="C9" s="71">
        <v>-2346</v>
      </c>
      <c r="D9" s="23"/>
    </row>
    <row r="10" spans="1:4" ht="15" customHeight="1" x14ac:dyDescent="0.2">
      <c r="A10" s="72" t="s">
        <v>94</v>
      </c>
      <c r="B10" s="73"/>
      <c r="C10" s="71">
        <v>-50806</v>
      </c>
      <c r="D10" s="23"/>
    </row>
    <row r="11" spans="1:4" ht="15" customHeight="1" x14ac:dyDescent="0.2">
      <c r="A11" s="12" t="s">
        <v>2</v>
      </c>
      <c r="B11" s="1"/>
      <c r="C11" s="71">
        <v>57059</v>
      </c>
      <c r="D11" s="23"/>
    </row>
    <row r="12" spans="1:4" ht="15" customHeight="1" x14ac:dyDescent="0.2">
      <c r="A12" s="12" t="s">
        <v>3</v>
      </c>
      <c r="B12" s="1"/>
      <c r="C12" s="71">
        <v>8629</v>
      </c>
      <c r="D12" s="23"/>
    </row>
    <row r="13" spans="1:4" ht="15" customHeight="1" x14ac:dyDescent="0.2">
      <c r="A13" s="12" t="s">
        <v>4</v>
      </c>
      <c r="B13" s="1"/>
      <c r="C13" s="74">
        <v>68071</v>
      </c>
      <c r="D13" s="23"/>
    </row>
    <row r="14" spans="1:4" ht="15" customHeight="1" thickBot="1" x14ac:dyDescent="0.25">
      <c r="A14" s="77" t="s">
        <v>9</v>
      </c>
      <c r="B14" s="78"/>
      <c r="C14" s="79">
        <v>13603</v>
      </c>
      <c r="D14" s="23"/>
    </row>
    <row r="15" spans="1:4" ht="15" customHeight="1" thickTop="1" x14ac:dyDescent="0.25">
      <c r="A15" s="76" t="s">
        <v>123</v>
      </c>
      <c r="B15" s="13"/>
      <c r="C15" s="75">
        <f>C7+C8+C9+C11+C12+C13+C14+C10</f>
        <v>2391228</v>
      </c>
      <c r="D15" s="23"/>
    </row>
    <row r="16" spans="1:4" ht="15" customHeight="1" x14ac:dyDescent="0.2">
      <c r="D16" s="23"/>
    </row>
    <row r="17" spans="1:4" ht="15" customHeight="1" x14ac:dyDescent="0.2">
      <c r="D17" s="22"/>
    </row>
    <row r="18" spans="1:4" ht="15" customHeight="1" x14ac:dyDescent="0.25">
      <c r="A18" s="150" t="s">
        <v>95</v>
      </c>
      <c r="B18" s="151"/>
      <c r="C18" s="152"/>
    </row>
    <row r="19" spans="1:4" ht="15" customHeight="1" x14ac:dyDescent="0.25">
      <c r="A19" s="5" t="s">
        <v>0</v>
      </c>
      <c r="B19" s="69"/>
      <c r="C19" s="9"/>
      <c r="D19" s="22"/>
    </row>
    <row r="20" spans="1:4" ht="15" customHeight="1" x14ac:dyDescent="0.2">
      <c r="A20" s="11" t="s">
        <v>87</v>
      </c>
      <c r="B20" s="62">
        <f>'Salary Adjust'!K32</f>
        <v>5374781.5350400005</v>
      </c>
      <c r="C20" s="71"/>
      <c r="D20" s="23"/>
    </row>
    <row r="21" spans="1:4" ht="15" customHeight="1" x14ac:dyDescent="0.2">
      <c r="A21" s="11" t="s">
        <v>88</v>
      </c>
      <c r="B21" s="8">
        <v>30200</v>
      </c>
      <c r="C21" s="10"/>
      <c r="D21" s="23"/>
    </row>
    <row r="22" spans="1:4" ht="15" customHeight="1" x14ac:dyDescent="0.2">
      <c r="A22" s="12" t="s">
        <v>89</v>
      </c>
      <c r="B22" s="62">
        <f>SUM(B20:B21)</f>
        <v>5404981.5350400005</v>
      </c>
      <c r="C22" s="10"/>
      <c r="D22" s="23"/>
    </row>
    <row r="23" spans="1:4" ht="15" customHeight="1" x14ac:dyDescent="0.2">
      <c r="A23" s="12" t="s">
        <v>96</v>
      </c>
      <c r="B23" s="64">
        <v>0.2334</v>
      </c>
      <c r="C23" s="71"/>
      <c r="D23" s="23"/>
    </row>
    <row r="24" spans="1:4" ht="15" customHeight="1" x14ac:dyDescent="0.2">
      <c r="A24" s="7"/>
      <c r="C24" s="74">
        <f>B22*B23</f>
        <v>1261522.6902783362</v>
      </c>
      <c r="D24" s="62"/>
    </row>
    <row r="25" spans="1:4" ht="15" customHeight="1" x14ac:dyDescent="0.2">
      <c r="A25" s="7" t="s">
        <v>1</v>
      </c>
      <c r="C25" s="80"/>
      <c r="D25" s="23"/>
    </row>
    <row r="26" spans="1:4" ht="15" customHeight="1" x14ac:dyDescent="0.2">
      <c r="A26" s="11" t="s">
        <v>98</v>
      </c>
      <c r="B26" s="81">
        <v>467.97</v>
      </c>
      <c r="C26" s="80"/>
      <c r="D26" s="23"/>
    </row>
    <row r="27" spans="1:4" ht="15" customHeight="1" x14ac:dyDescent="0.2">
      <c r="A27" s="11" t="s">
        <v>101</v>
      </c>
      <c r="B27" s="65">
        <v>749.68</v>
      </c>
      <c r="C27" s="80"/>
      <c r="D27" s="23"/>
    </row>
    <row r="28" spans="1:4" ht="15" customHeight="1" x14ac:dyDescent="0.2">
      <c r="A28" s="12" t="s">
        <v>102</v>
      </c>
      <c r="B28" s="81">
        <f>SUM(B26:B27)</f>
        <v>1217.6500000000001</v>
      </c>
      <c r="C28" s="80"/>
      <c r="D28" s="23"/>
    </row>
    <row r="29" spans="1:4" ht="15" customHeight="1" x14ac:dyDescent="0.2">
      <c r="A29" s="12" t="s">
        <v>97</v>
      </c>
      <c r="B29">
        <v>81</v>
      </c>
      <c r="C29" s="80"/>
      <c r="D29" s="23"/>
    </row>
    <row r="30" spans="1:4" ht="15" customHeight="1" x14ac:dyDescent="0.2">
      <c r="A30" s="12" t="s">
        <v>99</v>
      </c>
      <c r="B30" s="3">
        <v>12</v>
      </c>
      <c r="C30" s="80"/>
      <c r="D30" s="23"/>
    </row>
    <row r="31" spans="1:4" ht="15" customHeight="1" x14ac:dyDescent="0.2">
      <c r="A31" s="7"/>
      <c r="C31" s="74">
        <f>B28*B29*B30</f>
        <v>1183555.8</v>
      </c>
      <c r="D31" s="23"/>
    </row>
    <row r="32" spans="1:4" ht="15" customHeight="1" x14ac:dyDescent="0.2">
      <c r="A32" s="7" t="s">
        <v>2</v>
      </c>
      <c r="C32" s="80"/>
      <c r="D32" s="23"/>
    </row>
    <row r="33" spans="1:4" ht="15" customHeight="1" x14ac:dyDescent="0.2">
      <c r="A33" s="12" t="s">
        <v>103</v>
      </c>
      <c r="B33" s="81">
        <v>3.75</v>
      </c>
      <c r="C33" s="10"/>
      <c r="D33" s="23"/>
    </row>
    <row r="34" spans="1:4" ht="15" customHeight="1" x14ac:dyDescent="0.2">
      <c r="A34" s="12" t="s">
        <v>104</v>
      </c>
      <c r="B34">
        <v>85</v>
      </c>
      <c r="C34" s="10"/>
      <c r="D34" s="23"/>
    </row>
    <row r="35" spans="1:4" ht="15" customHeight="1" x14ac:dyDescent="0.2">
      <c r="A35" s="12" t="s">
        <v>99</v>
      </c>
      <c r="B35" s="3">
        <v>12</v>
      </c>
      <c r="C35" s="80"/>
      <c r="D35" s="23"/>
    </row>
    <row r="36" spans="1:4" ht="15" customHeight="1" x14ac:dyDescent="0.2">
      <c r="A36" s="7"/>
      <c r="C36" s="74">
        <f>B33*B34*B35</f>
        <v>3825</v>
      </c>
      <c r="D36" s="23"/>
    </row>
    <row r="37" spans="1:4" ht="15" customHeight="1" x14ac:dyDescent="0.2">
      <c r="A37" s="7"/>
      <c r="C37" s="80"/>
      <c r="D37" s="23"/>
    </row>
    <row r="38" spans="1:4" ht="15" customHeight="1" x14ac:dyDescent="0.2">
      <c r="A38" s="82" t="s">
        <v>105</v>
      </c>
      <c r="C38" s="10"/>
      <c r="D38" s="23"/>
    </row>
    <row r="39" spans="1:4" ht="15" customHeight="1" x14ac:dyDescent="0.2">
      <c r="A39" s="83" t="s">
        <v>86</v>
      </c>
      <c r="C39" s="74">
        <f>'Benefit Adjust 2'!G99</f>
        <v>70183.319999999978</v>
      </c>
      <c r="D39" s="23"/>
    </row>
    <row r="40" spans="1:4" ht="15" customHeight="1" x14ac:dyDescent="0.2">
      <c r="A40" s="7"/>
      <c r="C40" s="74"/>
      <c r="D40" s="23"/>
    </row>
    <row r="41" spans="1:4" ht="15" customHeight="1" x14ac:dyDescent="0.2">
      <c r="A41" s="7" t="s">
        <v>3</v>
      </c>
      <c r="C41" s="74"/>
      <c r="D41" s="23"/>
    </row>
    <row r="42" spans="1:4" ht="15" customHeight="1" x14ac:dyDescent="0.2">
      <c r="A42" s="12" t="s">
        <v>106</v>
      </c>
      <c r="B42" s="81">
        <v>8.9700000000000006</v>
      </c>
      <c r="C42" s="74"/>
      <c r="D42" s="23"/>
    </row>
    <row r="43" spans="1:4" ht="15" customHeight="1" x14ac:dyDescent="0.2">
      <c r="A43" s="12" t="s">
        <v>104</v>
      </c>
      <c r="B43">
        <v>86</v>
      </c>
      <c r="C43" s="10"/>
      <c r="D43" s="23"/>
    </row>
    <row r="44" spans="1:4" ht="15" customHeight="1" x14ac:dyDescent="0.2">
      <c r="A44" s="12" t="s">
        <v>99</v>
      </c>
      <c r="B44" s="3">
        <v>12</v>
      </c>
      <c r="C44" s="10"/>
      <c r="D44" s="23"/>
    </row>
    <row r="45" spans="1:4" ht="15" customHeight="1" x14ac:dyDescent="0.2">
      <c r="A45" s="7"/>
      <c r="C45" s="74">
        <f>B42*B43*B44</f>
        <v>9257.0400000000009</v>
      </c>
      <c r="D45" s="23"/>
    </row>
    <row r="46" spans="1:4" ht="15" customHeight="1" x14ac:dyDescent="0.2">
      <c r="A46" s="82" t="s">
        <v>109</v>
      </c>
      <c r="C46" s="10"/>
      <c r="D46" s="2"/>
    </row>
    <row r="47" spans="1:4" ht="15" customHeight="1" x14ac:dyDescent="0.2">
      <c r="A47" s="12" t="s">
        <v>110</v>
      </c>
      <c r="B47" s="21">
        <f>'Benefit Adjust 2'!B99</f>
        <v>21279.929526211199</v>
      </c>
      <c r="C47" s="74"/>
      <c r="D47" s="2"/>
    </row>
    <row r="48" spans="1:4" ht="15" customHeight="1" x14ac:dyDescent="0.2">
      <c r="A48" s="12" t="s">
        <v>111</v>
      </c>
      <c r="B48" s="21">
        <f>'Benefit Adjust 2'!C99</f>
        <v>35679.118335224113</v>
      </c>
      <c r="C48" s="84"/>
      <c r="D48" s="2"/>
    </row>
    <row r="49" spans="1:3" ht="15" customHeight="1" x14ac:dyDescent="0.2">
      <c r="A49" s="12" t="s">
        <v>4</v>
      </c>
      <c r="B49" s="21">
        <f>'Benefit Adjust 2'!D99</f>
        <v>25406.400000000027</v>
      </c>
      <c r="C49" s="10"/>
    </row>
    <row r="50" spans="1:3" ht="15" customHeight="1" x14ac:dyDescent="0.2">
      <c r="A50" s="12" t="s">
        <v>112</v>
      </c>
      <c r="B50" s="66">
        <f>'Benefit Adjust 2'!E99</f>
        <v>2529.6</v>
      </c>
      <c r="C50" s="10"/>
    </row>
    <row r="51" spans="1:3" ht="15" customHeight="1" x14ac:dyDescent="0.2">
      <c r="A51" s="7"/>
      <c r="C51" s="74">
        <f>SUM(B47:B50)</f>
        <v>84895.047861435349</v>
      </c>
    </row>
    <row r="52" spans="1:3" ht="15" customHeight="1" x14ac:dyDescent="0.2">
      <c r="A52" s="82" t="s">
        <v>113</v>
      </c>
      <c r="C52" s="10"/>
    </row>
    <row r="53" spans="1:3" ht="15" customHeight="1" thickBot="1" x14ac:dyDescent="0.25">
      <c r="A53" s="85" t="s">
        <v>86</v>
      </c>
      <c r="B53" s="86"/>
      <c r="C53" s="79">
        <f>'Benefit Adjust 2'!F99</f>
        <v>15841.138605119995</v>
      </c>
    </row>
    <row r="54" spans="1:3" ht="15" customHeight="1" thickTop="1" x14ac:dyDescent="0.25">
      <c r="A54" s="87" t="s">
        <v>124</v>
      </c>
      <c r="B54" s="88"/>
      <c r="C54" s="89">
        <f>SUM(C24:C53)</f>
        <v>2629080.0367448917</v>
      </c>
    </row>
    <row r="55" spans="1:3" ht="15" customHeight="1" x14ac:dyDescent="0.2">
      <c r="A55" s="7"/>
      <c r="C55" s="10"/>
    </row>
    <row r="56" spans="1:3" ht="15" customHeight="1" x14ac:dyDescent="0.25">
      <c r="A56" s="90" t="s">
        <v>125</v>
      </c>
      <c r="B56" s="91"/>
      <c r="C56" s="92">
        <f>C54-C4</f>
        <v>237462.03674489167</v>
      </c>
    </row>
    <row r="57" spans="1:3" ht="15" customHeight="1" x14ac:dyDescent="0.2"/>
    <row r="58" spans="1:3" ht="15" customHeight="1" x14ac:dyDescent="0.2"/>
    <row r="59" spans="1:3" ht="15" customHeight="1" x14ac:dyDescent="0.2"/>
    <row r="60" spans="1:3" ht="15" customHeight="1" x14ac:dyDescent="0.2"/>
    <row r="61" spans="1:3" ht="15" customHeight="1" x14ac:dyDescent="0.2"/>
    <row r="62" spans="1:3" ht="15" customHeight="1" x14ac:dyDescent="0.2"/>
    <row r="63" spans="1:3" ht="15" customHeight="1" x14ac:dyDescent="0.2"/>
    <row r="64" spans="1: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</sheetData>
  <mergeCells count="2">
    <mergeCell ref="A3:C3"/>
    <mergeCell ref="A18:C18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6364D-AF2B-4A2A-AFA4-528DDDEF70FE}">
  <sheetPr>
    <tabColor rgb="FFFFFF00"/>
    <pageSetUpPr fitToPage="1"/>
  </sheetPr>
  <dimension ref="A1:AC1615"/>
  <sheetViews>
    <sheetView zoomScale="97" zoomScaleNormal="97" workbookViewId="0">
      <selection activeCell="C14" sqref="C14"/>
    </sheetView>
  </sheetViews>
  <sheetFormatPr defaultColWidth="8" defaultRowHeight="21.95" customHeight="1" x14ac:dyDescent="0.2"/>
  <cols>
    <col min="1" max="2" width="14" style="15" customWidth="1"/>
    <col min="3" max="4" width="12.875" style="15" customWidth="1"/>
    <col min="5" max="5" width="11.625" style="15" customWidth="1"/>
    <col min="6" max="6" width="13" style="15" customWidth="1"/>
    <col min="7" max="7" width="13.75" style="15" customWidth="1"/>
    <col min="8" max="8" width="10.125" style="15" bestFit="1" customWidth="1"/>
    <col min="9" max="9" width="38.75" style="15" customWidth="1"/>
    <col min="10" max="10" width="14.125" style="15" customWidth="1"/>
    <col min="11" max="41" width="5.375" style="15" bestFit="1" customWidth="1"/>
    <col min="42" max="16384" width="8" style="15"/>
  </cols>
  <sheetData>
    <row r="1" spans="1:29" ht="15" customHeight="1" x14ac:dyDescent="0.25">
      <c r="A1" s="67" t="s">
        <v>122</v>
      </c>
    </row>
    <row r="2" spans="1:29" ht="15" customHeight="1" x14ac:dyDescent="0.2"/>
    <row r="3" spans="1:29" ht="15" customHeight="1" x14ac:dyDescent="0.2">
      <c r="A3" s="153" t="s">
        <v>12</v>
      </c>
      <c r="B3" s="154"/>
      <c r="C3" s="154"/>
      <c r="D3" s="154"/>
      <c r="E3" s="154"/>
      <c r="F3" s="154"/>
      <c r="G3" s="155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ht="45" customHeight="1" thickBot="1" x14ac:dyDescent="0.25">
      <c r="A4" s="135" t="s">
        <v>15</v>
      </c>
      <c r="B4" s="135" t="s">
        <v>76</v>
      </c>
      <c r="C4" s="135" t="s">
        <v>77</v>
      </c>
      <c r="D4" s="135" t="s">
        <v>78</v>
      </c>
      <c r="E4" s="135" t="s">
        <v>79</v>
      </c>
      <c r="F4" s="135" t="s">
        <v>107</v>
      </c>
      <c r="G4" s="135" t="s">
        <v>80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15" customHeight="1" x14ac:dyDescent="0.25">
      <c r="A5" s="136">
        <f>'Salary Adjust'!F3</f>
        <v>57241.599999999999</v>
      </c>
      <c r="B5" s="136">
        <f t="shared" ref="B5:B36" si="0">(A5/100)*0.403</f>
        <v>230.68364799999998</v>
      </c>
      <c r="C5" s="136">
        <f t="shared" ref="C5:C36" si="1">((((A5/52)*0.6)/10)*0.488)*12</f>
        <v>386.77708799999988</v>
      </c>
      <c r="D5" s="136">
        <f>25.1*12</f>
        <v>301.20000000000005</v>
      </c>
      <c r="E5" s="136">
        <f>2.5*12</f>
        <v>30</v>
      </c>
      <c r="F5" s="136">
        <f t="shared" ref="F5:F36" si="2">0.003*A5</f>
        <v>171.72479999999999</v>
      </c>
      <c r="G5" s="136">
        <v>465.12</v>
      </c>
      <c r="H5" s="137"/>
      <c r="I5" s="4" t="s">
        <v>0</v>
      </c>
      <c r="J5" s="4"/>
      <c r="K5" s="138"/>
      <c r="L5" s="138"/>
      <c r="M5" s="138"/>
      <c r="N5" s="138"/>
      <c r="O5" s="138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ht="15" customHeight="1" x14ac:dyDescent="0.2">
      <c r="A6" s="139">
        <f>'Salary Adjust'!F4</f>
        <v>47436.85</v>
      </c>
      <c r="B6" s="139">
        <f t="shared" si="0"/>
        <v>191.17050550000002</v>
      </c>
      <c r="C6" s="139">
        <f t="shared" si="1"/>
        <v>320.52714646153839</v>
      </c>
      <c r="D6" s="139">
        <f t="shared" ref="D6:D69" si="3">25.1*12</f>
        <v>301.20000000000005</v>
      </c>
      <c r="E6" s="139">
        <f t="shared" ref="E6:E69" si="4">2.5*12</f>
        <v>30</v>
      </c>
      <c r="F6" s="139">
        <f t="shared" si="2"/>
        <v>142.31055000000001</v>
      </c>
      <c r="G6" s="139">
        <v>840.96</v>
      </c>
      <c r="H6" s="14"/>
      <c r="I6" s="140" t="s">
        <v>114</v>
      </c>
      <c r="J6" s="141">
        <v>0.26790000000000003</v>
      </c>
      <c r="K6" s="138"/>
      <c r="L6" s="138"/>
      <c r="M6" s="138"/>
      <c r="N6" s="138"/>
      <c r="O6" s="138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15" customHeight="1" x14ac:dyDescent="0.2">
      <c r="A7" s="139">
        <f>'Salary Adjust'!F5</f>
        <v>61115.799999999996</v>
      </c>
      <c r="B7" s="139">
        <f t="shared" si="0"/>
        <v>246.29667399999997</v>
      </c>
      <c r="C7" s="139">
        <f t="shared" si="1"/>
        <v>412.95475938461539</v>
      </c>
      <c r="D7" s="139">
        <f t="shared" si="3"/>
        <v>301.20000000000005</v>
      </c>
      <c r="E7" s="139">
        <f t="shared" si="4"/>
        <v>30</v>
      </c>
      <c r="F7" s="139">
        <f t="shared" si="2"/>
        <v>183.34739999999999</v>
      </c>
      <c r="G7" s="139">
        <v>511.2</v>
      </c>
      <c r="H7" s="14"/>
      <c r="I7" s="140" t="s">
        <v>115</v>
      </c>
      <c r="J7" s="141">
        <v>0.2334</v>
      </c>
      <c r="K7" s="138" t="s">
        <v>116</v>
      </c>
      <c r="L7" s="138"/>
      <c r="M7" s="138"/>
      <c r="N7" s="138"/>
      <c r="O7" s="138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ht="15" customHeight="1" x14ac:dyDescent="0.2">
      <c r="A8" s="139">
        <f>'Salary Adjust'!F6</f>
        <v>63497.997500000005</v>
      </c>
      <c r="B8" s="139">
        <f t="shared" si="0"/>
        <v>255.89692992500005</v>
      </c>
      <c r="C8" s="139">
        <f t="shared" si="1"/>
        <v>429.05108464615387</v>
      </c>
      <c r="D8" s="139">
        <f t="shared" si="3"/>
        <v>301.20000000000005</v>
      </c>
      <c r="E8" s="139">
        <f t="shared" si="4"/>
        <v>30</v>
      </c>
      <c r="F8" s="139">
        <f t="shared" si="2"/>
        <v>190.49399250000002</v>
      </c>
      <c r="G8" s="139">
        <v>163.19999999999999</v>
      </c>
      <c r="H8" s="14"/>
      <c r="I8" s="140"/>
      <c r="J8" s="138"/>
      <c r="K8" s="138"/>
      <c r="L8" s="138"/>
      <c r="M8" s="138"/>
      <c r="N8" s="138"/>
      <c r="O8" s="138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ht="15" customHeight="1" x14ac:dyDescent="0.25">
      <c r="A9" s="139">
        <f>'Salary Adjust'!F7</f>
        <v>48561.477500000001</v>
      </c>
      <c r="B9" s="139">
        <f t="shared" si="0"/>
        <v>195.70275432500003</v>
      </c>
      <c r="C9" s="139">
        <f t="shared" si="1"/>
        <v>328.12616796923078</v>
      </c>
      <c r="D9" s="139">
        <f t="shared" si="3"/>
        <v>301.20000000000005</v>
      </c>
      <c r="E9" s="139">
        <f t="shared" si="4"/>
        <v>30</v>
      </c>
      <c r="F9" s="139">
        <f t="shared" si="2"/>
        <v>145.68443250000001</v>
      </c>
      <c r="G9" s="139">
        <v>209.76</v>
      </c>
      <c r="H9" s="14"/>
      <c r="I9" s="4" t="s">
        <v>1</v>
      </c>
      <c r="J9" s="138"/>
      <c r="K9" s="63"/>
      <c r="L9" s="138"/>
      <c r="M9" s="138"/>
      <c r="N9" s="138"/>
      <c r="O9" s="138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15" customHeight="1" x14ac:dyDescent="0.25">
      <c r="A10" s="139">
        <f>'Salary Adjust'!F8</f>
        <v>47131.057499999995</v>
      </c>
      <c r="B10" s="139">
        <f t="shared" si="0"/>
        <v>189.93816172499999</v>
      </c>
      <c r="C10" s="139">
        <f t="shared" si="1"/>
        <v>318.46093006153842</v>
      </c>
      <c r="D10" s="139">
        <f t="shared" si="3"/>
        <v>301.20000000000005</v>
      </c>
      <c r="E10" s="139">
        <f t="shared" si="4"/>
        <v>30</v>
      </c>
      <c r="F10" s="139">
        <f t="shared" si="2"/>
        <v>141.39317249999999</v>
      </c>
      <c r="G10" s="139">
        <v>828</v>
      </c>
      <c r="H10" s="14"/>
      <c r="I10" s="140" t="s">
        <v>117</v>
      </c>
      <c r="J10" s="138">
        <v>73</v>
      </c>
      <c r="K10" s="63"/>
      <c r="L10" s="138"/>
      <c r="M10" s="138"/>
      <c r="N10" s="138"/>
      <c r="O10" s="138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5" customHeight="1" x14ac:dyDescent="0.2">
      <c r="A11" s="139">
        <f>'Salary Adjust'!F9</f>
        <v>52609.655000000006</v>
      </c>
      <c r="B11" s="139">
        <f t="shared" si="0"/>
        <v>212.01690965000006</v>
      </c>
      <c r="C11" s="139">
        <f t="shared" si="1"/>
        <v>355.47939193846162</v>
      </c>
      <c r="D11" s="139">
        <f t="shared" si="3"/>
        <v>301.20000000000005</v>
      </c>
      <c r="E11" s="139">
        <f t="shared" si="4"/>
        <v>30</v>
      </c>
      <c r="F11" s="139">
        <f t="shared" si="2"/>
        <v>157.82896500000001</v>
      </c>
      <c r="G11" s="139">
        <v>840.96</v>
      </c>
      <c r="H11" s="14"/>
      <c r="I11" s="140" t="s">
        <v>118</v>
      </c>
      <c r="J11" s="138">
        <v>81</v>
      </c>
      <c r="K11" s="138"/>
      <c r="L11" s="138"/>
      <c r="M11" s="138"/>
      <c r="N11" s="138"/>
      <c r="O11" s="138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15" customHeight="1" x14ac:dyDescent="0.2">
      <c r="A12" s="139">
        <f>'Salary Adjust'!F10</f>
        <v>60892.3</v>
      </c>
      <c r="B12" s="139">
        <f t="shared" si="0"/>
        <v>245.39596900000001</v>
      </c>
      <c r="C12" s="139">
        <f t="shared" si="1"/>
        <v>411.44458707692309</v>
      </c>
      <c r="D12" s="139">
        <f t="shared" si="3"/>
        <v>301.20000000000005</v>
      </c>
      <c r="E12" s="139">
        <f t="shared" si="4"/>
        <v>30</v>
      </c>
      <c r="F12" s="139">
        <f t="shared" si="2"/>
        <v>182.67690000000002</v>
      </c>
      <c r="G12" s="139">
        <v>209.76</v>
      </c>
      <c r="H12" s="14"/>
      <c r="I12" s="140" t="s">
        <v>119</v>
      </c>
      <c r="J12" s="142">
        <v>467.97</v>
      </c>
      <c r="K12" s="143"/>
      <c r="L12" s="138"/>
      <c r="M12" s="138"/>
      <c r="N12" s="138"/>
      <c r="O12" s="138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ht="15" customHeight="1" x14ac:dyDescent="0.2">
      <c r="A13" s="139">
        <f>'Salary Adjust'!F11</f>
        <v>56188.497499999998</v>
      </c>
      <c r="B13" s="139">
        <f t="shared" si="0"/>
        <v>226.43964492499998</v>
      </c>
      <c r="C13" s="139">
        <f t="shared" si="1"/>
        <v>379.66135541538461</v>
      </c>
      <c r="D13" s="139">
        <f t="shared" si="3"/>
        <v>301.20000000000005</v>
      </c>
      <c r="E13" s="139">
        <f t="shared" si="4"/>
        <v>30</v>
      </c>
      <c r="F13" s="139">
        <f t="shared" si="2"/>
        <v>168.5654925</v>
      </c>
      <c r="G13" s="139">
        <v>329.76</v>
      </c>
      <c r="H13" s="14"/>
      <c r="I13" s="144" t="s">
        <v>100</v>
      </c>
      <c r="J13" s="142">
        <v>749.68</v>
      </c>
      <c r="K13" s="143"/>
      <c r="L13" s="138"/>
      <c r="M13" s="138"/>
      <c r="N13" s="138"/>
      <c r="O13" s="138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ht="15" customHeight="1" x14ac:dyDescent="0.2">
      <c r="A14" s="139">
        <f>'Salary Adjust'!F12</f>
        <v>59002.684999999998</v>
      </c>
      <c r="B14" s="139">
        <f t="shared" si="0"/>
        <v>237.78082055000002</v>
      </c>
      <c r="C14" s="139">
        <f t="shared" si="1"/>
        <v>398.67660387692308</v>
      </c>
      <c r="D14" s="139">
        <f t="shared" si="3"/>
        <v>301.20000000000005</v>
      </c>
      <c r="E14" s="139">
        <f t="shared" si="4"/>
        <v>30</v>
      </c>
      <c r="F14" s="139">
        <f t="shared" si="2"/>
        <v>177.00805499999998</v>
      </c>
      <c r="G14" s="139">
        <v>163.19999999999999</v>
      </c>
      <c r="H14" s="14"/>
      <c r="I14" s="14"/>
      <c r="J14" s="143"/>
      <c r="K14" s="143"/>
      <c r="L14" s="138"/>
      <c r="M14" s="138"/>
      <c r="N14" s="138"/>
      <c r="O14" s="138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ht="15" customHeight="1" x14ac:dyDescent="0.25">
      <c r="A15" s="139">
        <f>'Salary Adjust'!F13</f>
        <v>70099.889999999985</v>
      </c>
      <c r="B15" s="139">
        <f t="shared" si="0"/>
        <v>282.50255669999996</v>
      </c>
      <c r="C15" s="139">
        <f t="shared" si="1"/>
        <v>473.65956443076914</v>
      </c>
      <c r="D15" s="139">
        <f t="shared" si="3"/>
        <v>301.20000000000005</v>
      </c>
      <c r="E15" s="139">
        <f t="shared" si="4"/>
        <v>30</v>
      </c>
      <c r="F15" s="139">
        <f t="shared" si="2"/>
        <v>210.29966999999996</v>
      </c>
      <c r="G15" s="139">
        <v>209.76</v>
      </c>
      <c r="H15" s="14"/>
      <c r="I15" s="4" t="s">
        <v>2</v>
      </c>
      <c r="J15" s="143"/>
      <c r="K15" s="143"/>
      <c r="L15" s="138"/>
      <c r="M15" s="138"/>
      <c r="N15" s="138"/>
      <c r="O15" s="138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ht="15" customHeight="1" x14ac:dyDescent="0.2">
      <c r="A16" s="139">
        <f>'Salary Adjust'!F14</f>
        <v>45385.599999999999</v>
      </c>
      <c r="B16" s="139">
        <f t="shared" si="0"/>
        <v>182.90396800000002</v>
      </c>
      <c r="C16" s="139">
        <f t="shared" si="1"/>
        <v>306.66700799999995</v>
      </c>
      <c r="D16" s="139">
        <f t="shared" si="3"/>
        <v>301.20000000000005</v>
      </c>
      <c r="E16" s="139">
        <f t="shared" si="4"/>
        <v>30</v>
      </c>
      <c r="F16" s="139">
        <f t="shared" si="2"/>
        <v>136.1568</v>
      </c>
      <c r="G16" s="139">
        <v>828</v>
      </c>
      <c r="H16" s="14"/>
      <c r="I16" s="140" t="s">
        <v>117</v>
      </c>
      <c r="J16" s="138">
        <v>77</v>
      </c>
      <c r="K16" s="143"/>
      <c r="L16" s="138"/>
      <c r="M16" s="138"/>
      <c r="N16" s="138"/>
      <c r="O16" s="138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ht="15" customHeight="1" x14ac:dyDescent="0.2">
      <c r="A17" s="139">
        <f>'Salary Adjust'!F15</f>
        <v>48291.621249999997</v>
      </c>
      <c r="B17" s="139">
        <f t="shared" si="0"/>
        <v>194.61523363750001</v>
      </c>
      <c r="C17" s="139">
        <f t="shared" si="1"/>
        <v>326.30277004615385</v>
      </c>
      <c r="D17" s="139">
        <f t="shared" si="3"/>
        <v>301.20000000000005</v>
      </c>
      <c r="E17" s="139">
        <f t="shared" si="4"/>
        <v>30</v>
      </c>
      <c r="F17" s="139">
        <f t="shared" si="2"/>
        <v>144.87486375</v>
      </c>
      <c r="G17" s="139">
        <v>163.19999999999999</v>
      </c>
      <c r="H17" s="14"/>
      <c r="I17" s="140" t="s">
        <v>118</v>
      </c>
      <c r="J17" s="138">
        <v>85</v>
      </c>
      <c r="K17" s="143"/>
      <c r="L17" s="138"/>
      <c r="M17" s="138"/>
      <c r="N17" s="138"/>
      <c r="O17" s="138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ht="15" customHeight="1" x14ac:dyDescent="0.2">
      <c r="A18" s="139">
        <f>'Salary Adjust'!F16</f>
        <v>50408.333333333336</v>
      </c>
      <c r="B18" s="139">
        <f t="shared" si="0"/>
        <v>203.14558333333335</v>
      </c>
      <c r="C18" s="139">
        <f t="shared" si="1"/>
        <v>340.60523076923073</v>
      </c>
      <c r="D18" s="139">
        <f t="shared" si="3"/>
        <v>301.20000000000005</v>
      </c>
      <c r="E18" s="139">
        <f t="shared" si="4"/>
        <v>30</v>
      </c>
      <c r="F18" s="139">
        <f t="shared" si="2"/>
        <v>151.22500000000002</v>
      </c>
      <c r="G18" s="139">
        <v>329.76</v>
      </c>
      <c r="H18" s="14"/>
      <c r="I18" s="140" t="s">
        <v>120</v>
      </c>
      <c r="J18" s="142">
        <v>3.75</v>
      </c>
      <c r="K18" s="143"/>
      <c r="L18" s="138"/>
      <c r="M18" s="138"/>
      <c r="N18" s="138"/>
      <c r="O18" s="138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ht="15" customHeight="1" x14ac:dyDescent="0.2">
      <c r="A19" s="139">
        <f>'Salary Adjust'!F17</f>
        <v>71262.340000000026</v>
      </c>
      <c r="B19" s="139">
        <f t="shared" si="0"/>
        <v>287.18723020000016</v>
      </c>
      <c r="C19" s="139">
        <f t="shared" si="1"/>
        <v>481.51414966153862</v>
      </c>
      <c r="D19" s="139">
        <f t="shared" si="3"/>
        <v>301.20000000000005</v>
      </c>
      <c r="E19" s="139">
        <f t="shared" si="4"/>
        <v>30</v>
      </c>
      <c r="F19" s="139">
        <f t="shared" si="2"/>
        <v>213.78702000000007</v>
      </c>
      <c r="G19" s="139">
        <v>1382.4</v>
      </c>
      <c r="H19" s="14"/>
      <c r="I19" s="138"/>
      <c r="J19" s="143"/>
      <c r="K19" s="143"/>
      <c r="L19" s="138"/>
      <c r="M19" s="143"/>
      <c r="N19" s="138"/>
      <c r="O19" s="138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ht="15" customHeight="1" x14ac:dyDescent="0.25">
      <c r="A20" s="139">
        <f>'Salary Adjust'!F18</f>
        <v>65197.824999999997</v>
      </c>
      <c r="B20" s="139">
        <f t="shared" si="0"/>
        <v>262.74723475000002</v>
      </c>
      <c r="C20" s="139">
        <f t="shared" si="1"/>
        <v>440.53668830769226</v>
      </c>
      <c r="D20" s="139">
        <f t="shared" si="3"/>
        <v>301.20000000000005</v>
      </c>
      <c r="E20" s="139">
        <f t="shared" si="4"/>
        <v>30</v>
      </c>
      <c r="F20" s="139">
        <f t="shared" si="2"/>
        <v>195.59347499999998</v>
      </c>
      <c r="G20" s="139">
        <v>1289.76</v>
      </c>
      <c r="H20" s="14"/>
      <c r="I20" s="4" t="s">
        <v>3</v>
      </c>
      <c r="J20" s="143"/>
      <c r="K20" s="143"/>
      <c r="L20" s="138"/>
      <c r="M20" s="138"/>
      <c r="N20" s="138"/>
      <c r="O20" s="138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ht="15" customHeight="1" x14ac:dyDescent="0.2">
      <c r="A21" s="139">
        <f>'Salary Adjust'!F19</f>
        <v>79792.290000000008</v>
      </c>
      <c r="B21" s="139">
        <f t="shared" si="0"/>
        <v>321.56292870000004</v>
      </c>
      <c r="C21" s="139">
        <f t="shared" si="1"/>
        <v>539.15036566153844</v>
      </c>
      <c r="D21" s="139">
        <f t="shared" si="3"/>
        <v>301.20000000000005</v>
      </c>
      <c r="E21" s="139">
        <f t="shared" si="4"/>
        <v>30</v>
      </c>
      <c r="F21" s="139">
        <f t="shared" si="2"/>
        <v>239.37687000000003</v>
      </c>
      <c r="G21" s="139">
        <v>1335.84</v>
      </c>
      <c r="H21" s="14"/>
      <c r="I21" s="140" t="s">
        <v>118</v>
      </c>
      <c r="J21" s="138">
        <v>86</v>
      </c>
      <c r="K21" s="14"/>
      <c r="L21" s="138"/>
      <c r="M21" s="138"/>
      <c r="N21" s="138"/>
      <c r="O21" s="138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ht="15" customHeight="1" x14ac:dyDescent="0.2">
      <c r="A22" s="139">
        <f>'Salary Adjust'!F20</f>
        <v>47282.556250000009</v>
      </c>
      <c r="B22" s="139">
        <f t="shared" si="0"/>
        <v>190.54870168750006</v>
      </c>
      <c r="C22" s="139">
        <f t="shared" si="1"/>
        <v>319.48459546153856</v>
      </c>
      <c r="D22" s="139">
        <f t="shared" si="3"/>
        <v>301.20000000000005</v>
      </c>
      <c r="E22" s="139">
        <f t="shared" si="4"/>
        <v>30</v>
      </c>
      <c r="F22" s="139">
        <f t="shared" si="2"/>
        <v>141.84766875000003</v>
      </c>
      <c r="G22" s="139">
        <v>117.12</v>
      </c>
      <c r="H22" s="14"/>
      <c r="I22" s="140" t="s">
        <v>121</v>
      </c>
      <c r="J22" s="142">
        <v>8.9700000000000006</v>
      </c>
      <c r="K22" s="14"/>
      <c r="L22" s="138"/>
      <c r="M22" s="138"/>
      <c r="N22" s="138"/>
      <c r="O22" s="138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ht="15" customHeight="1" x14ac:dyDescent="0.2">
      <c r="A23" s="139">
        <f>'Salary Adjust'!F21</f>
        <v>65028.641250000008</v>
      </c>
      <c r="B23" s="139">
        <f t="shared" si="0"/>
        <v>262.06542423750005</v>
      </c>
      <c r="C23" s="139">
        <f t="shared" si="1"/>
        <v>439.393526723077</v>
      </c>
      <c r="D23" s="139">
        <f t="shared" si="3"/>
        <v>301.20000000000005</v>
      </c>
      <c r="E23" s="139">
        <f t="shared" si="4"/>
        <v>30</v>
      </c>
      <c r="F23" s="139">
        <f t="shared" si="2"/>
        <v>195.08592375000003</v>
      </c>
      <c r="G23" s="139">
        <v>0</v>
      </c>
      <c r="H23" s="14"/>
      <c r="I23" s="14"/>
      <c r="J23" s="14"/>
      <c r="K23" s="14"/>
      <c r="L23" s="138"/>
      <c r="M23" s="138"/>
      <c r="N23" s="138"/>
      <c r="O23" s="138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ht="15" customHeight="1" x14ac:dyDescent="0.25">
      <c r="A24" s="139">
        <f>'Salary Adjust'!F22</f>
        <v>77517.913749999992</v>
      </c>
      <c r="B24" s="139">
        <f t="shared" si="0"/>
        <v>312.39719241249998</v>
      </c>
      <c r="C24" s="139">
        <f t="shared" si="1"/>
        <v>523.78258029230767</v>
      </c>
      <c r="D24" s="139">
        <f t="shared" si="3"/>
        <v>301.20000000000005</v>
      </c>
      <c r="E24" s="139">
        <f t="shared" si="4"/>
        <v>30</v>
      </c>
      <c r="F24" s="139">
        <f t="shared" si="2"/>
        <v>232.55374124999997</v>
      </c>
      <c r="G24" s="139">
        <v>1985.76</v>
      </c>
      <c r="H24" s="14"/>
      <c r="I24" s="4" t="s">
        <v>4</v>
      </c>
      <c r="J24" s="143"/>
      <c r="K24" s="143"/>
      <c r="L24" s="138"/>
      <c r="M24" s="138"/>
      <c r="N24" s="138"/>
      <c r="O24" s="138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ht="15" customHeight="1" x14ac:dyDescent="0.2">
      <c r="A25" s="139">
        <f>'Salary Adjust'!F23</f>
        <v>61697.775000000001</v>
      </c>
      <c r="B25" s="139">
        <f t="shared" si="0"/>
        <v>248.64203325000003</v>
      </c>
      <c r="C25" s="139">
        <f t="shared" si="1"/>
        <v>416.88711969230769</v>
      </c>
      <c r="D25" s="139">
        <f t="shared" si="3"/>
        <v>301.20000000000005</v>
      </c>
      <c r="E25" s="139">
        <f t="shared" si="4"/>
        <v>30</v>
      </c>
      <c r="F25" s="139">
        <f t="shared" si="2"/>
        <v>185.09332500000002</v>
      </c>
      <c r="G25" s="139">
        <v>163.19999999999999</v>
      </c>
      <c r="H25" s="14"/>
      <c r="I25" s="140" t="s">
        <v>5</v>
      </c>
      <c r="J25" s="143"/>
      <c r="K25" s="143"/>
      <c r="L25" s="138"/>
      <c r="M25" s="138"/>
      <c r="N25" s="138"/>
      <c r="O25" s="138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ht="15" customHeight="1" x14ac:dyDescent="0.2">
      <c r="A26" s="139">
        <f>'Salary Adjust'!F24</f>
        <v>72479.907500000001</v>
      </c>
      <c r="B26" s="139">
        <f t="shared" si="0"/>
        <v>292.09402722500005</v>
      </c>
      <c r="C26" s="139">
        <f t="shared" si="1"/>
        <v>489.74115959999995</v>
      </c>
      <c r="D26" s="139">
        <f t="shared" si="3"/>
        <v>301.20000000000005</v>
      </c>
      <c r="E26" s="139">
        <f t="shared" si="4"/>
        <v>30</v>
      </c>
      <c r="F26" s="139">
        <f t="shared" si="2"/>
        <v>217.43972250000002</v>
      </c>
      <c r="G26" s="139">
        <v>1289.76</v>
      </c>
      <c r="H26" s="14"/>
      <c r="I26" s="140" t="s">
        <v>6</v>
      </c>
      <c r="J26" s="143"/>
      <c r="K26" s="143"/>
      <c r="L26" s="138"/>
      <c r="M26" s="138"/>
      <c r="N26" s="138"/>
      <c r="O26" s="138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15" customHeight="1" x14ac:dyDescent="0.2">
      <c r="A27" s="139">
        <f>'Salary Adjust'!F25</f>
        <v>53100.74</v>
      </c>
      <c r="B27" s="139">
        <f t="shared" si="0"/>
        <v>213.99598219999999</v>
      </c>
      <c r="C27" s="139">
        <f t="shared" si="1"/>
        <v>358.79761550769229</v>
      </c>
      <c r="D27" s="139">
        <f t="shared" si="3"/>
        <v>301.20000000000005</v>
      </c>
      <c r="E27" s="139">
        <f t="shared" si="4"/>
        <v>30</v>
      </c>
      <c r="F27" s="139">
        <f t="shared" si="2"/>
        <v>159.30222000000001</v>
      </c>
      <c r="G27" s="139">
        <v>603.84</v>
      </c>
      <c r="H27" s="14"/>
      <c r="I27" s="140" t="s">
        <v>7</v>
      </c>
      <c r="J27" s="143"/>
      <c r="K27" s="143"/>
      <c r="L27" s="138"/>
      <c r="M27" s="138"/>
      <c r="N27" s="138"/>
      <c r="O27" s="138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ht="15" customHeight="1" x14ac:dyDescent="0.25">
      <c r="A28" s="139">
        <f>'Salary Adjust'!F26</f>
        <v>55939.694999999992</v>
      </c>
      <c r="B28" s="139">
        <f t="shared" si="0"/>
        <v>225.43697084999999</v>
      </c>
      <c r="C28" s="139">
        <f t="shared" si="1"/>
        <v>377.9802160615385</v>
      </c>
      <c r="D28" s="139">
        <f t="shared" si="3"/>
        <v>301.20000000000005</v>
      </c>
      <c r="E28" s="139">
        <f t="shared" si="4"/>
        <v>30</v>
      </c>
      <c r="F28" s="139">
        <f t="shared" si="2"/>
        <v>167.81908499999997</v>
      </c>
      <c r="G28" s="139">
        <v>828</v>
      </c>
      <c r="H28" s="14"/>
      <c r="I28" s="140" t="s">
        <v>8</v>
      </c>
      <c r="J28" s="143"/>
      <c r="K28" s="63"/>
      <c r="L28" s="143"/>
      <c r="M28" s="143"/>
      <c r="N28" s="138"/>
      <c r="O28" s="138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ht="15" customHeight="1" x14ac:dyDescent="0.2">
      <c r="A29" s="139">
        <f>'Salary Adjust'!F27</f>
        <v>66072.23</v>
      </c>
      <c r="B29" s="139">
        <f t="shared" si="0"/>
        <v>266.2710869</v>
      </c>
      <c r="C29" s="139">
        <f t="shared" si="1"/>
        <v>446.44497563076925</v>
      </c>
      <c r="D29" s="139">
        <f t="shared" si="3"/>
        <v>301.20000000000005</v>
      </c>
      <c r="E29" s="139">
        <f t="shared" si="4"/>
        <v>30</v>
      </c>
      <c r="F29" s="139">
        <f t="shared" si="2"/>
        <v>198.21669</v>
      </c>
      <c r="G29" s="139">
        <v>887.52</v>
      </c>
      <c r="H29" s="14"/>
      <c r="I29" s="140"/>
      <c r="J29" s="143"/>
      <c r="K29" s="143"/>
      <c r="L29" s="138"/>
      <c r="M29" s="138"/>
      <c r="N29" s="138"/>
      <c r="O29" s="138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ht="15" customHeight="1" x14ac:dyDescent="0.25">
      <c r="A30" s="139">
        <f>'Salary Adjust'!F28</f>
        <v>69803.267499999987</v>
      </c>
      <c r="B30" s="139">
        <f t="shared" si="0"/>
        <v>281.30716802500001</v>
      </c>
      <c r="C30" s="139">
        <f t="shared" si="1"/>
        <v>471.65530901538443</v>
      </c>
      <c r="D30" s="139">
        <f t="shared" si="3"/>
        <v>301.20000000000005</v>
      </c>
      <c r="E30" s="139">
        <f t="shared" si="4"/>
        <v>30</v>
      </c>
      <c r="F30" s="139">
        <f t="shared" si="2"/>
        <v>209.40980249999996</v>
      </c>
      <c r="G30" s="139">
        <v>1335.84</v>
      </c>
      <c r="H30" s="14"/>
      <c r="I30" s="4" t="s">
        <v>9</v>
      </c>
      <c r="J30" s="143"/>
      <c r="K30" s="63"/>
      <c r="L30" s="138"/>
      <c r="M30" s="138"/>
      <c r="N30" s="138"/>
      <c r="O30" s="138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15" customHeight="1" x14ac:dyDescent="0.2">
      <c r="A31" s="139">
        <f>'Salary Adjust'!F29</f>
        <v>55499.675000000003</v>
      </c>
      <c r="B31" s="139">
        <f t="shared" si="0"/>
        <v>223.66369025000003</v>
      </c>
      <c r="C31" s="139">
        <f t="shared" si="1"/>
        <v>375.00703476923087</v>
      </c>
      <c r="D31" s="139">
        <f t="shared" si="3"/>
        <v>301.20000000000005</v>
      </c>
      <c r="E31" s="139">
        <f t="shared" si="4"/>
        <v>30</v>
      </c>
      <c r="F31" s="139">
        <f t="shared" si="2"/>
        <v>166.49902500000002</v>
      </c>
      <c r="G31" s="139">
        <v>840.96</v>
      </c>
      <c r="H31" s="14"/>
      <c r="I31" s="145" t="s">
        <v>10</v>
      </c>
      <c r="J31" s="143"/>
      <c r="K31" s="143"/>
      <c r="L31" s="138"/>
      <c r="M31" s="138"/>
      <c r="N31" s="143"/>
      <c r="O31" s="138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5" customHeight="1" x14ac:dyDescent="0.2">
      <c r="A32" s="139">
        <f>'Salary Adjust'!F30</f>
        <v>67859.252500000002</v>
      </c>
      <c r="B32" s="139">
        <f t="shared" si="0"/>
        <v>273.47278757500004</v>
      </c>
      <c r="C32" s="139">
        <f t="shared" si="1"/>
        <v>458.51974919999998</v>
      </c>
      <c r="D32" s="139">
        <f t="shared" si="3"/>
        <v>301.20000000000005</v>
      </c>
      <c r="E32" s="139">
        <f t="shared" si="4"/>
        <v>30</v>
      </c>
      <c r="F32" s="139">
        <f t="shared" si="2"/>
        <v>203.57775750000002</v>
      </c>
      <c r="G32" s="139">
        <v>1382.4</v>
      </c>
      <c r="H32" s="14"/>
      <c r="I32" s="14"/>
      <c r="J32" s="14"/>
      <c r="K32" s="14"/>
      <c r="L32" s="14"/>
      <c r="M32" s="138"/>
      <c r="N32" s="138"/>
      <c r="O32" s="138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5" customHeight="1" x14ac:dyDescent="0.2">
      <c r="A33" s="139">
        <f>'Salary Adjust'!F31</f>
        <v>64843.79</v>
      </c>
      <c r="B33" s="139">
        <f t="shared" si="0"/>
        <v>261.32047370000004</v>
      </c>
      <c r="C33" s="139">
        <f t="shared" si="1"/>
        <v>438.14450104615389</v>
      </c>
      <c r="D33" s="139">
        <f t="shared" si="3"/>
        <v>301.20000000000005</v>
      </c>
      <c r="E33" s="139">
        <f t="shared" si="4"/>
        <v>30</v>
      </c>
      <c r="F33" s="139">
        <f t="shared" si="2"/>
        <v>194.53137000000001</v>
      </c>
      <c r="G33" s="139">
        <v>2031.84</v>
      </c>
      <c r="H33" s="14"/>
      <c r="I33" s="14"/>
      <c r="J33" s="14"/>
      <c r="K33" s="14"/>
      <c r="L33" s="14"/>
      <c r="M33" s="138"/>
      <c r="N33" s="138"/>
      <c r="O33" s="138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15" customHeight="1" x14ac:dyDescent="0.2">
      <c r="A34" s="139">
        <f>'Salary Adjust'!F32</f>
        <v>51136.800000000003</v>
      </c>
      <c r="B34" s="139">
        <f t="shared" si="0"/>
        <v>206.08130400000005</v>
      </c>
      <c r="C34" s="139">
        <f t="shared" si="1"/>
        <v>345.527424</v>
      </c>
      <c r="D34" s="139">
        <f t="shared" si="3"/>
        <v>301.20000000000005</v>
      </c>
      <c r="E34" s="139">
        <f t="shared" si="4"/>
        <v>30</v>
      </c>
      <c r="F34" s="139">
        <f t="shared" si="2"/>
        <v>153.41040000000001</v>
      </c>
      <c r="G34" s="139">
        <v>828</v>
      </c>
      <c r="H34" s="14"/>
      <c r="I34" s="14"/>
      <c r="J34" s="14"/>
      <c r="K34" s="14"/>
      <c r="L34" s="14"/>
      <c r="M34" s="138"/>
      <c r="N34" s="138"/>
      <c r="O34" s="138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15" customHeight="1" x14ac:dyDescent="0.2">
      <c r="A35" s="139">
        <f>'Salary Adjust'!F33</f>
        <v>52251.246250000004</v>
      </c>
      <c r="B35" s="139">
        <f t="shared" si="0"/>
        <v>210.57252238750004</v>
      </c>
      <c r="C35" s="139">
        <f t="shared" si="1"/>
        <v>353.05765158461543</v>
      </c>
      <c r="D35" s="139">
        <f t="shared" si="3"/>
        <v>301.20000000000005</v>
      </c>
      <c r="E35" s="139">
        <f t="shared" si="4"/>
        <v>30</v>
      </c>
      <c r="F35" s="139">
        <f t="shared" si="2"/>
        <v>156.75373875000002</v>
      </c>
      <c r="G35" s="139">
        <v>209.76</v>
      </c>
      <c r="H35" s="14"/>
      <c r="I35" s="14"/>
      <c r="J35" s="14"/>
      <c r="K35" s="14"/>
      <c r="L35" s="14"/>
      <c r="M35" s="138"/>
      <c r="N35" s="138"/>
      <c r="O35" s="138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ht="15" customHeight="1" x14ac:dyDescent="0.2">
      <c r="A36" s="139">
        <f>'Salary Adjust'!F34</f>
        <v>68984.737500000003</v>
      </c>
      <c r="B36" s="139">
        <f t="shared" si="0"/>
        <v>278.00849212500003</v>
      </c>
      <c r="C36" s="139">
        <f t="shared" si="1"/>
        <v>466.12456476923086</v>
      </c>
      <c r="D36" s="139">
        <f t="shared" si="3"/>
        <v>301.20000000000005</v>
      </c>
      <c r="E36" s="139">
        <f t="shared" si="4"/>
        <v>30</v>
      </c>
      <c r="F36" s="139">
        <f t="shared" si="2"/>
        <v>206.95421250000001</v>
      </c>
      <c r="G36" s="139">
        <v>163.19999999999999</v>
      </c>
      <c r="H36" s="14"/>
      <c r="I36" s="138"/>
      <c r="J36" s="143"/>
      <c r="K36" s="143"/>
      <c r="L36" s="138"/>
      <c r="M36" s="138"/>
      <c r="N36" s="138"/>
      <c r="O36" s="138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ht="15" customHeight="1" x14ac:dyDescent="0.25">
      <c r="A37" s="139">
        <f>'Salary Adjust'!F35</f>
        <v>62167.869999999995</v>
      </c>
      <c r="B37" s="139">
        <f t="shared" ref="B37:B68" si="5">(A37/100)*0.403</f>
        <v>250.5365161</v>
      </c>
      <c r="C37" s="139">
        <f t="shared" ref="C37:C68" si="6">((((A37/52)*0.6)/10)*0.488)*12</f>
        <v>420.0635154461537</v>
      </c>
      <c r="D37" s="139">
        <f t="shared" si="3"/>
        <v>301.20000000000005</v>
      </c>
      <c r="E37" s="139">
        <f t="shared" si="4"/>
        <v>30</v>
      </c>
      <c r="F37" s="139">
        <f t="shared" ref="F37:F68" si="7">0.003*A37</f>
        <v>186.50360999999998</v>
      </c>
      <c r="G37" s="139">
        <v>163.19999999999999</v>
      </c>
      <c r="H37" s="14"/>
      <c r="I37" s="14"/>
      <c r="J37" s="143"/>
      <c r="K37" s="63"/>
      <c r="L37" s="138"/>
      <c r="M37" s="138"/>
      <c r="N37" s="138"/>
      <c r="O37" s="138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ht="15" customHeight="1" x14ac:dyDescent="0.2">
      <c r="A38" s="139">
        <f>'Salary Adjust'!F36</f>
        <v>52415.074999999997</v>
      </c>
      <c r="B38" s="139">
        <f t="shared" si="5"/>
        <v>211.23275225000003</v>
      </c>
      <c r="C38" s="139">
        <f t="shared" si="6"/>
        <v>354.16462984615373</v>
      </c>
      <c r="D38" s="139">
        <f t="shared" si="3"/>
        <v>301.20000000000005</v>
      </c>
      <c r="E38" s="139">
        <f t="shared" si="4"/>
        <v>30</v>
      </c>
      <c r="F38" s="139">
        <f t="shared" si="7"/>
        <v>157.245225</v>
      </c>
      <c r="G38" s="139">
        <v>209.76</v>
      </c>
      <c r="H38" s="14"/>
      <c r="I38" s="14"/>
      <c r="J38" s="143"/>
      <c r="K38" s="138"/>
      <c r="L38" s="138"/>
      <c r="M38" s="138"/>
      <c r="N38" s="138"/>
      <c r="O38" s="138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5" customHeight="1" x14ac:dyDescent="0.2">
      <c r="A39" s="139">
        <f>'Salary Adjust'!F37</f>
        <v>63342.86</v>
      </c>
      <c r="B39" s="139">
        <f t="shared" si="5"/>
        <v>255.27172580000001</v>
      </c>
      <c r="C39" s="139">
        <f t="shared" si="6"/>
        <v>428.00283249230768</v>
      </c>
      <c r="D39" s="139">
        <f t="shared" si="3"/>
        <v>301.20000000000005</v>
      </c>
      <c r="E39" s="139">
        <f t="shared" si="4"/>
        <v>30</v>
      </c>
      <c r="F39" s="139">
        <f t="shared" si="7"/>
        <v>190.02858000000001</v>
      </c>
      <c r="G39" s="139">
        <v>465.12</v>
      </c>
      <c r="H39" s="14"/>
      <c r="I39" s="14"/>
      <c r="J39" s="143"/>
      <c r="K39" s="143"/>
      <c r="L39" s="138"/>
      <c r="M39" s="138"/>
      <c r="N39" s="138"/>
      <c r="O39" s="138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ht="15" customHeight="1" x14ac:dyDescent="0.2">
      <c r="A40" s="139">
        <f>'Salary Adjust'!F38</f>
        <v>79296.210000000006</v>
      </c>
      <c r="B40" s="139">
        <f t="shared" si="5"/>
        <v>319.56372630000004</v>
      </c>
      <c r="C40" s="139">
        <f t="shared" si="6"/>
        <v>535.79839126153843</v>
      </c>
      <c r="D40" s="139">
        <f t="shared" si="3"/>
        <v>301.20000000000005</v>
      </c>
      <c r="E40" s="139">
        <f t="shared" si="4"/>
        <v>30</v>
      </c>
      <c r="F40" s="139">
        <f t="shared" si="7"/>
        <v>237.88863000000003</v>
      </c>
      <c r="G40" s="139">
        <v>1382.4</v>
      </c>
      <c r="H40" s="14"/>
      <c r="I40" s="14"/>
      <c r="J40" s="143"/>
      <c r="K40" s="143"/>
      <c r="L40" s="138"/>
      <c r="M40" s="138"/>
      <c r="N40" s="138"/>
      <c r="O40" s="138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ht="15" customHeight="1" x14ac:dyDescent="0.2">
      <c r="A41" s="139">
        <f>'Salary Adjust'!F39</f>
        <v>66010.883750000008</v>
      </c>
      <c r="B41" s="139">
        <f t="shared" si="5"/>
        <v>266.02386151250005</v>
      </c>
      <c r="C41" s="139">
        <f t="shared" si="6"/>
        <v>446.03046373846144</v>
      </c>
      <c r="D41" s="139">
        <f t="shared" si="3"/>
        <v>301.20000000000005</v>
      </c>
      <c r="E41" s="139">
        <f t="shared" si="4"/>
        <v>30</v>
      </c>
      <c r="F41" s="139">
        <f t="shared" si="7"/>
        <v>198.03265125000001</v>
      </c>
      <c r="G41" s="139">
        <v>163.19999999999999</v>
      </c>
      <c r="H41" s="14"/>
      <c r="I41" s="14"/>
      <c r="J41" s="143"/>
      <c r="K41" s="143"/>
      <c r="L41" s="138"/>
      <c r="M41" s="138"/>
      <c r="N41" s="138"/>
      <c r="O41" s="138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ht="15" customHeight="1" x14ac:dyDescent="0.2">
      <c r="A42" s="139">
        <f>'Salary Adjust'!F40</f>
        <v>52467.786250000005</v>
      </c>
      <c r="B42" s="139">
        <f t="shared" si="5"/>
        <v>211.44517858750004</v>
      </c>
      <c r="C42" s="139">
        <f t="shared" si="6"/>
        <v>354.52079570769229</v>
      </c>
      <c r="D42" s="139">
        <f t="shared" si="3"/>
        <v>301.20000000000005</v>
      </c>
      <c r="E42" s="139">
        <f t="shared" si="4"/>
        <v>30</v>
      </c>
      <c r="F42" s="139">
        <f t="shared" si="7"/>
        <v>157.40335875000002</v>
      </c>
      <c r="G42" s="139">
        <v>345.6</v>
      </c>
      <c r="H42" s="14"/>
      <c r="I42" s="138"/>
      <c r="J42" s="143"/>
      <c r="K42" s="143"/>
      <c r="L42" s="138"/>
      <c r="M42" s="138"/>
      <c r="N42" s="138"/>
      <c r="O42" s="138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ht="15" customHeight="1" x14ac:dyDescent="0.25">
      <c r="A43" s="139">
        <f>'Salary Adjust'!F41</f>
        <v>51251.200000000004</v>
      </c>
      <c r="B43" s="139">
        <f t="shared" si="5"/>
        <v>206.54233600000003</v>
      </c>
      <c r="C43" s="139">
        <f t="shared" si="6"/>
        <v>346.30041600000004</v>
      </c>
      <c r="D43" s="139">
        <f t="shared" si="3"/>
        <v>301.20000000000005</v>
      </c>
      <c r="E43" s="139">
        <f t="shared" si="4"/>
        <v>30</v>
      </c>
      <c r="F43" s="139">
        <f t="shared" si="7"/>
        <v>153.75360000000001</v>
      </c>
      <c r="G43" s="139">
        <v>117.12</v>
      </c>
      <c r="H43" s="14"/>
      <c r="I43" s="14"/>
      <c r="J43" s="14"/>
      <c r="K43" s="63"/>
      <c r="L43" s="138"/>
      <c r="M43" s="138"/>
      <c r="N43" s="138"/>
      <c r="O43" s="138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5" customHeight="1" x14ac:dyDescent="0.2">
      <c r="A44" s="139">
        <f>'Salary Adjust'!F42</f>
        <v>76786.383749999994</v>
      </c>
      <c r="B44" s="139">
        <f t="shared" si="5"/>
        <v>309.44912651250002</v>
      </c>
      <c r="C44" s="139">
        <f t="shared" si="6"/>
        <v>518.8396883538461</v>
      </c>
      <c r="D44" s="139">
        <f t="shared" si="3"/>
        <v>301.20000000000005</v>
      </c>
      <c r="E44" s="139">
        <f t="shared" si="4"/>
        <v>30</v>
      </c>
      <c r="F44" s="139">
        <f t="shared" si="7"/>
        <v>230.35915125</v>
      </c>
      <c r="G44" s="139">
        <v>887.52</v>
      </c>
      <c r="H44" s="14"/>
      <c r="I44" s="138"/>
      <c r="J44" s="143"/>
      <c r="K44" s="143"/>
      <c r="L44" s="138"/>
      <c r="M44" s="138"/>
      <c r="N44" s="138"/>
      <c r="O44" s="138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ht="15" customHeight="1" x14ac:dyDescent="0.2">
      <c r="A45" s="139">
        <f>'Salary Adjust'!F43</f>
        <v>73944.675000000003</v>
      </c>
      <c r="B45" s="139">
        <f t="shared" si="5"/>
        <v>297.99704025000005</v>
      </c>
      <c r="C45" s="139">
        <f t="shared" si="6"/>
        <v>499.63848092307694</v>
      </c>
      <c r="D45" s="139">
        <f t="shared" si="3"/>
        <v>301.20000000000005</v>
      </c>
      <c r="E45" s="139">
        <f t="shared" si="4"/>
        <v>30</v>
      </c>
      <c r="F45" s="139">
        <f t="shared" si="7"/>
        <v>221.83402500000003</v>
      </c>
      <c r="G45" s="139">
        <v>209.76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ht="15" customHeight="1" x14ac:dyDescent="0.2">
      <c r="A46" s="139">
        <f>'Salary Adjust'!F44</f>
        <v>55710.057500000003</v>
      </c>
      <c r="B46" s="139">
        <f t="shared" si="5"/>
        <v>224.51153172500003</v>
      </c>
      <c r="C46" s="139">
        <f t="shared" si="6"/>
        <v>376.42857313846156</v>
      </c>
      <c r="D46" s="139">
        <f t="shared" si="3"/>
        <v>301.20000000000005</v>
      </c>
      <c r="E46" s="139">
        <f t="shared" si="4"/>
        <v>30</v>
      </c>
      <c r="F46" s="139">
        <f t="shared" si="7"/>
        <v>167.13017250000001</v>
      </c>
      <c r="G46" s="139">
        <v>1428.48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ht="15" customHeight="1" x14ac:dyDescent="0.2">
      <c r="A47" s="139">
        <f>'Salary Adjust'!F45</f>
        <v>75238.759999999995</v>
      </c>
      <c r="B47" s="139">
        <f t="shared" si="5"/>
        <v>303.2122028</v>
      </c>
      <c r="C47" s="139">
        <f t="shared" si="6"/>
        <v>508.38251372307684</v>
      </c>
      <c r="D47" s="139">
        <f t="shared" si="3"/>
        <v>301.20000000000005</v>
      </c>
      <c r="E47" s="139">
        <f t="shared" si="4"/>
        <v>30</v>
      </c>
      <c r="F47" s="139">
        <f t="shared" si="7"/>
        <v>225.71627999999998</v>
      </c>
      <c r="G47" s="139">
        <v>794.88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ht="15" customHeight="1" x14ac:dyDescent="0.2">
      <c r="A48" s="139">
        <f>'Salary Adjust'!F46</f>
        <v>75381.37</v>
      </c>
      <c r="B48" s="139">
        <f t="shared" si="5"/>
        <v>303.78692109999997</v>
      </c>
      <c r="C48" s="139">
        <f t="shared" si="6"/>
        <v>509.34611852307694</v>
      </c>
      <c r="D48" s="139">
        <f t="shared" si="3"/>
        <v>301.20000000000005</v>
      </c>
      <c r="E48" s="139">
        <f t="shared" si="4"/>
        <v>30</v>
      </c>
      <c r="F48" s="139">
        <f t="shared" si="7"/>
        <v>226.14410999999998</v>
      </c>
      <c r="G48" s="139">
        <v>1382.4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15" customHeight="1" x14ac:dyDescent="0.2">
      <c r="A49" s="139">
        <f>'Salary Adjust'!F47</f>
        <v>61652.622500000012</v>
      </c>
      <c r="B49" s="139">
        <f t="shared" si="5"/>
        <v>248.46006867500003</v>
      </c>
      <c r="C49" s="139">
        <f t="shared" si="6"/>
        <v>416.58202772307698</v>
      </c>
      <c r="D49" s="139">
        <f t="shared" si="3"/>
        <v>301.20000000000005</v>
      </c>
      <c r="E49" s="139">
        <f t="shared" si="4"/>
        <v>30</v>
      </c>
      <c r="F49" s="139">
        <f t="shared" si="7"/>
        <v>184.95786750000005</v>
      </c>
      <c r="G49" s="139">
        <v>117.12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ht="15" customHeight="1" x14ac:dyDescent="0.2">
      <c r="A50" s="139">
        <f>'Salary Adjust'!F48</f>
        <v>70823.951249999998</v>
      </c>
      <c r="B50" s="139">
        <f t="shared" si="5"/>
        <v>285.4205235375</v>
      </c>
      <c r="C50" s="139">
        <f t="shared" si="6"/>
        <v>478.55199060000001</v>
      </c>
      <c r="D50" s="139">
        <f t="shared" si="3"/>
        <v>301.20000000000005</v>
      </c>
      <c r="E50" s="139">
        <f t="shared" si="4"/>
        <v>30</v>
      </c>
      <c r="F50" s="139">
        <f t="shared" si="7"/>
        <v>212.47185375000001</v>
      </c>
      <c r="G50" s="139">
        <v>840.96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ht="15" customHeight="1" x14ac:dyDescent="0.2">
      <c r="A51" s="139">
        <f>'Salary Adjust'!F49</f>
        <v>54929.607499999998</v>
      </c>
      <c r="B51" s="139">
        <f t="shared" si="5"/>
        <v>221.36631822500001</v>
      </c>
      <c r="C51" s="139">
        <f t="shared" si="6"/>
        <v>371.15513252307693</v>
      </c>
      <c r="D51" s="139">
        <f t="shared" si="3"/>
        <v>301.20000000000005</v>
      </c>
      <c r="E51" s="139">
        <f t="shared" si="4"/>
        <v>30</v>
      </c>
      <c r="F51" s="139">
        <f t="shared" si="7"/>
        <v>164.78882250000001</v>
      </c>
      <c r="G51" s="139">
        <v>1335.84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ht="15" customHeight="1" x14ac:dyDescent="0.2">
      <c r="A52" s="139">
        <f>'Salary Adjust'!F50</f>
        <v>61083.571249999994</v>
      </c>
      <c r="B52" s="139">
        <f t="shared" si="5"/>
        <v>246.16679213749998</v>
      </c>
      <c r="C52" s="139">
        <f t="shared" si="6"/>
        <v>412.73699219999997</v>
      </c>
      <c r="D52" s="139">
        <f t="shared" si="3"/>
        <v>301.20000000000005</v>
      </c>
      <c r="E52" s="139">
        <f t="shared" si="4"/>
        <v>30</v>
      </c>
      <c r="F52" s="139">
        <f t="shared" si="7"/>
        <v>183.25071374999999</v>
      </c>
      <c r="G52" s="139">
        <v>1382.4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ht="15" customHeight="1" x14ac:dyDescent="0.2">
      <c r="A53" s="139">
        <f>'Salary Adjust'!F51</f>
        <v>67808.399999999994</v>
      </c>
      <c r="B53" s="139">
        <f t="shared" si="5"/>
        <v>273.267852</v>
      </c>
      <c r="C53" s="139">
        <f t="shared" si="6"/>
        <v>458.17614276923069</v>
      </c>
      <c r="D53" s="139">
        <f t="shared" si="3"/>
        <v>301.20000000000005</v>
      </c>
      <c r="E53" s="139">
        <f t="shared" si="4"/>
        <v>30</v>
      </c>
      <c r="F53" s="139">
        <f t="shared" si="7"/>
        <v>203.42519999999999</v>
      </c>
      <c r="G53" s="139">
        <v>887.52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15" customHeight="1" x14ac:dyDescent="0.2">
      <c r="A54" s="139">
        <f>'Salary Adjust'!F52</f>
        <v>55743.292499999996</v>
      </c>
      <c r="B54" s="139">
        <f t="shared" si="5"/>
        <v>224.64546877499998</v>
      </c>
      <c r="C54" s="139">
        <f t="shared" si="6"/>
        <v>376.653139476923</v>
      </c>
      <c r="D54" s="139">
        <f t="shared" si="3"/>
        <v>301.20000000000005</v>
      </c>
      <c r="E54" s="139">
        <f t="shared" si="4"/>
        <v>30</v>
      </c>
      <c r="F54" s="139">
        <f t="shared" si="7"/>
        <v>167.22987749999999</v>
      </c>
      <c r="G54" s="139">
        <v>511.2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ht="15" customHeight="1" x14ac:dyDescent="0.2">
      <c r="A55" s="139">
        <f>'Salary Adjust'!F53</f>
        <v>79920.782500000001</v>
      </c>
      <c r="B55" s="139">
        <f t="shared" si="5"/>
        <v>322.08075347499999</v>
      </c>
      <c r="C55" s="139">
        <f t="shared" si="6"/>
        <v>540.01857959999995</v>
      </c>
      <c r="D55" s="139">
        <f t="shared" si="3"/>
        <v>301.20000000000005</v>
      </c>
      <c r="E55" s="139">
        <f t="shared" si="4"/>
        <v>30</v>
      </c>
      <c r="F55" s="139">
        <f t="shared" si="7"/>
        <v>239.7623475</v>
      </c>
      <c r="G55" s="139">
        <v>2031.84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ht="15" customHeight="1" x14ac:dyDescent="0.2">
      <c r="A56" s="139">
        <f>'Salary Adjust'!F54</f>
        <v>53435.199999999997</v>
      </c>
      <c r="B56" s="139">
        <f t="shared" si="5"/>
        <v>215.34385600000002</v>
      </c>
      <c r="C56" s="139">
        <f t="shared" si="6"/>
        <v>361.05753599999991</v>
      </c>
      <c r="D56" s="139">
        <f t="shared" si="3"/>
        <v>301.20000000000005</v>
      </c>
      <c r="E56" s="139">
        <f t="shared" si="4"/>
        <v>30</v>
      </c>
      <c r="F56" s="139">
        <f t="shared" si="7"/>
        <v>160.3056</v>
      </c>
      <c r="G56" s="139">
        <v>1335.84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ht="15" customHeight="1" x14ac:dyDescent="0.2">
      <c r="A57" s="139">
        <f>'Salary Adjust'!F55</f>
        <v>55258.212500000001</v>
      </c>
      <c r="B57" s="139">
        <f t="shared" si="5"/>
        <v>222.69059637500001</v>
      </c>
      <c r="C57" s="139">
        <f t="shared" si="6"/>
        <v>373.37549123076917</v>
      </c>
      <c r="D57" s="139">
        <f t="shared" si="3"/>
        <v>301.20000000000005</v>
      </c>
      <c r="E57" s="139">
        <f t="shared" si="4"/>
        <v>30</v>
      </c>
      <c r="F57" s="139">
        <f t="shared" si="7"/>
        <v>165.77463750000001</v>
      </c>
      <c r="G57" s="139">
        <v>1583.52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ht="15" customHeight="1" x14ac:dyDescent="0.2">
      <c r="A58" s="139">
        <f>'Salary Adjust'!F56</f>
        <v>45593.600000000006</v>
      </c>
      <c r="B58" s="139">
        <f t="shared" si="5"/>
        <v>183.74220800000003</v>
      </c>
      <c r="C58" s="139">
        <f t="shared" si="6"/>
        <v>308.07244800000001</v>
      </c>
      <c r="D58" s="139">
        <f t="shared" si="3"/>
        <v>301.20000000000005</v>
      </c>
      <c r="E58" s="139">
        <f t="shared" si="4"/>
        <v>30</v>
      </c>
      <c r="F58" s="139">
        <f t="shared" si="7"/>
        <v>136.78080000000003</v>
      </c>
      <c r="G58" s="139">
        <v>828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ht="15" customHeight="1" x14ac:dyDescent="0.2">
      <c r="A59" s="139">
        <f>'Salary Adjust'!F57</f>
        <v>46114.199166666665</v>
      </c>
      <c r="B59" s="139">
        <f t="shared" si="5"/>
        <v>185.84022264166666</v>
      </c>
      <c r="C59" s="139">
        <f t="shared" si="6"/>
        <v>311.59009652307691</v>
      </c>
      <c r="D59" s="139">
        <f t="shared" si="3"/>
        <v>301.20000000000005</v>
      </c>
      <c r="E59" s="139">
        <f t="shared" si="4"/>
        <v>30</v>
      </c>
      <c r="F59" s="139">
        <f t="shared" si="7"/>
        <v>138.34259750000001</v>
      </c>
      <c r="G59" s="139">
        <v>828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1:29" ht="15" customHeight="1" x14ac:dyDescent="0.2">
      <c r="A60" s="139">
        <f>'Salary Adjust'!F58</f>
        <v>73106.1875</v>
      </c>
      <c r="B60" s="139">
        <f t="shared" si="5"/>
        <v>294.61793562500003</v>
      </c>
      <c r="C60" s="139">
        <f t="shared" si="6"/>
        <v>493.97288538461532</v>
      </c>
      <c r="D60" s="139">
        <f t="shared" si="3"/>
        <v>301.20000000000005</v>
      </c>
      <c r="E60" s="139">
        <f t="shared" si="4"/>
        <v>30</v>
      </c>
      <c r="F60" s="139">
        <f t="shared" si="7"/>
        <v>219.31856250000001</v>
      </c>
      <c r="G60" s="139">
        <v>1335.84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ht="15" customHeight="1" x14ac:dyDescent="0.2">
      <c r="A61" s="139">
        <f>'Salary Adjust'!F59</f>
        <v>55835.176250000004</v>
      </c>
      <c r="B61" s="139">
        <f t="shared" si="5"/>
        <v>225.01576028750003</v>
      </c>
      <c r="C61" s="139">
        <f t="shared" si="6"/>
        <v>377.27399090769222</v>
      </c>
      <c r="D61" s="139">
        <f t="shared" si="3"/>
        <v>301.20000000000005</v>
      </c>
      <c r="E61" s="139">
        <f t="shared" si="4"/>
        <v>30</v>
      </c>
      <c r="F61" s="139">
        <f t="shared" si="7"/>
        <v>167.50552875000002</v>
      </c>
      <c r="G61" s="139">
        <v>1109.4000000000001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29" ht="15" customHeight="1" x14ac:dyDescent="0.2">
      <c r="A62" s="139">
        <f>'Salary Adjust'!F60</f>
        <v>50268.225000000006</v>
      </c>
      <c r="B62" s="139">
        <f t="shared" si="5"/>
        <v>202.58094675000004</v>
      </c>
      <c r="C62" s="139">
        <f t="shared" si="6"/>
        <v>339.65852953846155</v>
      </c>
      <c r="D62" s="139">
        <f t="shared" si="3"/>
        <v>301.20000000000005</v>
      </c>
      <c r="E62" s="139">
        <f t="shared" si="4"/>
        <v>30</v>
      </c>
      <c r="F62" s="139">
        <f t="shared" si="7"/>
        <v>150.80467500000003</v>
      </c>
      <c r="G62" s="139">
        <v>1704.84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 ht="15" customHeight="1" x14ac:dyDescent="0.2">
      <c r="A63" s="139">
        <f>'Salary Adjust'!F61</f>
        <v>62365.9375</v>
      </c>
      <c r="B63" s="139">
        <f t="shared" si="5"/>
        <v>251.334728125</v>
      </c>
      <c r="C63" s="139">
        <f t="shared" si="6"/>
        <v>421.40184230769222</v>
      </c>
      <c r="D63" s="139">
        <f t="shared" si="3"/>
        <v>301.20000000000005</v>
      </c>
      <c r="E63" s="139">
        <f t="shared" si="4"/>
        <v>30</v>
      </c>
      <c r="F63" s="139">
        <f t="shared" si="7"/>
        <v>187.0978125</v>
      </c>
      <c r="G63" s="139">
        <v>887.52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1:29" ht="15" customHeight="1" x14ac:dyDescent="0.2">
      <c r="A64" s="139">
        <f>'Salary Adjust'!F62</f>
        <v>46633.600000000006</v>
      </c>
      <c r="B64" s="139">
        <f t="shared" si="5"/>
        <v>187.93340800000004</v>
      </c>
      <c r="C64" s="139">
        <f t="shared" si="6"/>
        <v>315.099648</v>
      </c>
      <c r="D64" s="139">
        <f t="shared" si="3"/>
        <v>301.20000000000005</v>
      </c>
      <c r="E64" s="139">
        <f t="shared" si="4"/>
        <v>30</v>
      </c>
      <c r="F64" s="139">
        <f t="shared" si="7"/>
        <v>139.90080000000003</v>
      </c>
      <c r="G64" s="139">
        <v>828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 ht="15" customHeight="1" x14ac:dyDescent="0.2">
      <c r="A65" s="139">
        <f>'Salary Adjust'!F63</f>
        <v>65677.260000000009</v>
      </c>
      <c r="B65" s="139">
        <f t="shared" si="5"/>
        <v>264.67935780000005</v>
      </c>
      <c r="C65" s="139">
        <f t="shared" si="6"/>
        <v>443.77619372307703</v>
      </c>
      <c r="D65" s="139">
        <f t="shared" si="3"/>
        <v>301.20000000000005</v>
      </c>
      <c r="E65" s="139">
        <f t="shared" si="4"/>
        <v>30</v>
      </c>
      <c r="F65" s="139">
        <f t="shared" si="7"/>
        <v>197.03178000000003</v>
      </c>
      <c r="G65" s="139">
        <v>1335.84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ht="15" customHeight="1" x14ac:dyDescent="0.2">
      <c r="A66" s="139">
        <f>'Salary Adjust'!F64</f>
        <v>44553.600000000006</v>
      </c>
      <c r="B66" s="139">
        <f t="shared" si="5"/>
        <v>179.55100800000002</v>
      </c>
      <c r="C66" s="139">
        <f t="shared" si="6"/>
        <v>301.04524800000002</v>
      </c>
      <c r="D66" s="139">
        <f t="shared" si="3"/>
        <v>301.20000000000005</v>
      </c>
      <c r="E66" s="139">
        <f t="shared" si="4"/>
        <v>30</v>
      </c>
      <c r="F66" s="139">
        <f t="shared" si="7"/>
        <v>133.66080000000002</v>
      </c>
      <c r="G66" s="139">
        <v>0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 ht="15" customHeight="1" x14ac:dyDescent="0.2">
      <c r="A67" s="139">
        <f>'Salary Adjust'!F65</f>
        <v>86949.95</v>
      </c>
      <c r="B67" s="139">
        <f t="shared" si="5"/>
        <v>350.4082985</v>
      </c>
      <c r="C67" s="139">
        <f t="shared" si="6"/>
        <v>587.51412369230752</v>
      </c>
      <c r="D67" s="139">
        <f t="shared" si="3"/>
        <v>301.20000000000005</v>
      </c>
      <c r="E67" s="139">
        <f t="shared" si="4"/>
        <v>30</v>
      </c>
      <c r="F67" s="139">
        <f t="shared" si="7"/>
        <v>260.84985</v>
      </c>
      <c r="G67" s="139">
        <v>163.19999999999999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:29" ht="15" customHeight="1" x14ac:dyDescent="0.2">
      <c r="A68" s="139">
        <f>'Salary Adjust'!F66</f>
        <v>46778.03125</v>
      </c>
      <c r="B68" s="139">
        <f t="shared" si="5"/>
        <v>188.51546593750001</v>
      </c>
      <c r="C68" s="139">
        <f t="shared" si="6"/>
        <v>316.07555884615385</v>
      </c>
      <c r="D68" s="139">
        <f t="shared" si="3"/>
        <v>301.20000000000005</v>
      </c>
      <c r="E68" s="139">
        <f t="shared" si="4"/>
        <v>30</v>
      </c>
      <c r="F68" s="139">
        <f t="shared" si="7"/>
        <v>140.33409374999999</v>
      </c>
      <c r="G68" s="139">
        <v>465.12</v>
      </c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 ht="15" customHeight="1" x14ac:dyDescent="0.2">
      <c r="A69" s="139">
        <f>'Salary Adjust'!F67</f>
        <v>77610.454999999987</v>
      </c>
      <c r="B69" s="139">
        <f t="shared" ref="B69:B77" si="8">(A69/100)*0.403</f>
        <v>312.77013364999999</v>
      </c>
      <c r="C69" s="139">
        <f t="shared" ref="C69:C77" si="9">((((A69/52)*0.6)/10)*0.488)*12</f>
        <v>524.40787439999986</v>
      </c>
      <c r="D69" s="139">
        <f t="shared" si="3"/>
        <v>301.20000000000005</v>
      </c>
      <c r="E69" s="139">
        <f t="shared" si="4"/>
        <v>30</v>
      </c>
      <c r="F69" s="139">
        <f t="shared" ref="F69:F77" si="10">0.003*A69</f>
        <v>232.83136499999998</v>
      </c>
      <c r="G69" s="139">
        <v>2078.4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1:29" ht="15" customHeight="1" x14ac:dyDescent="0.2">
      <c r="A70" s="139">
        <f>'Salary Adjust'!F68</f>
        <v>65993.714999999997</v>
      </c>
      <c r="B70" s="139">
        <f t="shared" si="8"/>
        <v>265.95467144999998</v>
      </c>
      <c r="C70" s="139">
        <f t="shared" si="9"/>
        <v>445.91445581538471</v>
      </c>
      <c r="D70" s="139">
        <f t="shared" ref="D70:D88" si="11">25.1*12</f>
        <v>301.20000000000005</v>
      </c>
      <c r="E70" s="139">
        <f t="shared" ref="E70:E88" si="12">2.5*12</f>
        <v>30</v>
      </c>
      <c r="F70" s="139">
        <f t="shared" si="10"/>
        <v>197.981145</v>
      </c>
      <c r="G70" s="139">
        <v>117.12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ht="15" customHeight="1" x14ac:dyDescent="0.2">
      <c r="A71" s="139">
        <f>'Salary Adjust'!F69</f>
        <v>55351.450000000004</v>
      </c>
      <c r="B71" s="139">
        <f t="shared" si="8"/>
        <v>223.06634350000002</v>
      </c>
      <c r="C71" s="139">
        <f t="shared" si="9"/>
        <v>374.00548984615386</v>
      </c>
      <c r="D71" s="139">
        <f t="shared" si="11"/>
        <v>301.20000000000005</v>
      </c>
      <c r="E71" s="139">
        <f t="shared" si="12"/>
        <v>30</v>
      </c>
      <c r="F71" s="139">
        <f t="shared" si="10"/>
        <v>166.05435000000003</v>
      </c>
      <c r="G71" s="139">
        <v>301.92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29" ht="15" customHeight="1" x14ac:dyDescent="0.2">
      <c r="A72" s="139">
        <f>'Salary Adjust'!F70</f>
        <v>73032.302499999991</v>
      </c>
      <c r="B72" s="139">
        <f t="shared" si="8"/>
        <v>294.320179075</v>
      </c>
      <c r="C72" s="139">
        <f t="shared" si="9"/>
        <v>493.47365012307682</v>
      </c>
      <c r="D72" s="139">
        <f t="shared" si="11"/>
        <v>301.20000000000005</v>
      </c>
      <c r="E72" s="139">
        <f t="shared" si="12"/>
        <v>30</v>
      </c>
      <c r="F72" s="139">
        <f t="shared" si="10"/>
        <v>219.09690749999999</v>
      </c>
      <c r="G72" s="139">
        <v>1161.1199999999999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 ht="15" customHeight="1" x14ac:dyDescent="0.2">
      <c r="A73" s="139">
        <f>'Salary Adjust'!F71</f>
        <v>55452.800000000003</v>
      </c>
      <c r="B73" s="139">
        <f t="shared" si="8"/>
        <v>223.47478400000003</v>
      </c>
      <c r="C73" s="139">
        <f t="shared" si="9"/>
        <v>374.69030399999997</v>
      </c>
      <c r="D73" s="139">
        <f t="shared" si="11"/>
        <v>301.20000000000005</v>
      </c>
      <c r="E73" s="139">
        <f t="shared" si="12"/>
        <v>30</v>
      </c>
      <c r="F73" s="139">
        <f t="shared" si="10"/>
        <v>166.35840000000002</v>
      </c>
      <c r="G73" s="139">
        <v>209.76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1:29" ht="15" customHeight="1" x14ac:dyDescent="0.2">
      <c r="A74" s="139">
        <f>'Salary Adjust'!F72</f>
        <v>66721.929999999993</v>
      </c>
      <c r="B74" s="139">
        <f t="shared" si="8"/>
        <v>268.8893779</v>
      </c>
      <c r="C74" s="139">
        <f t="shared" si="9"/>
        <v>450.834948553846</v>
      </c>
      <c r="D74" s="139">
        <f t="shared" si="11"/>
        <v>301.20000000000005</v>
      </c>
      <c r="E74" s="139">
        <f t="shared" si="12"/>
        <v>30</v>
      </c>
      <c r="F74" s="139">
        <f t="shared" si="10"/>
        <v>200.16578999999999</v>
      </c>
      <c r="G74" s="139">
        <v>465.12</v>
      </c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1:29" ht="15" customHeight="1" x14ac:dyDescent="0.2">
      <c r="A75" s="139">
        <f>'Salary Adjust'!F73</f>
        <v>52379.5075</v>
      </c>
      <c r="B75" s="139">
        <f t="shared" si="8"/>
        <v>211.08941522500001</v>
      </c>
      <c r="C75" s="139">
        <f t="shared" si="9"/>
        <v>353.92430298461539</v>
      </c>
      <c r="D75" s="139">
        <f t="shared" si="11"/>
        <v>301.20000000000005</v>
      </c>
      <c r="E75" s="139">
        <f t="shared" si="12"/>
        <v>30</v>
      </c>
      <c r="F75" s="139">
        <f t="shared" si="10"/>
        <v>157.13852249999999</v>
      </c>
      <c r="G75" s="139">
        <v>465.12</v>
      </c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1:29" ht="15" customHeight="1" x14ac:dyDescent="0.2">
      <c r="A76" s="139">
        <f>'Salary Adjust'!F74</f>
        <v>76249.91</v>
      </c>
      <c r="B76" s="139">
        <f t="shared" si="8"/>
        <v>307.28713730000004</v>
      </c>
      <c r="C76" s="139">
        <f t="shared" si="9"/>
        <v>515.21477649230769</v>
      </c>
      <c r="D76" s="139">
        <f t="shared" si="11"/>
        <v>301.20000000000005</v>
      </c>
      <c r="E76" s="139">
        <f t="shared" si="12"/>
        <v>30</v>
      </c>
      <c r="F76" s="139">
        <f t="shared" si="10"/>
        <v>228.74973000000003</v>
      </c>
      <c r="G76" s="139">
        <v>1335.84</v>
      </c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1:29" ht="15" customHeight="1" thickBot="1" x14ac:dyDescent="0.25">
      <c r="A77" s="146">
        <f>'Salary Adjust'!F75</f>
        <v>47866.208000000006</v>
      </c>
      <c r="B77" s="146">
        <f t="shared" si="8"/>
        <v>192.90081824000004</v>
      </c>
      <c r="C77" s="146">
        <f t="shared" si="9"/>
        <v>323.42828544000002</v>
      </c>
      <c r="D77" s="146">
        <f t="shared" si="11"/>
        <v>301.20000000000005</v>
      </c>
      <c r="E77" s="146">
        <f t="shared" si="12"/>
        <v>30</v>
      </c>
      <c r="F77" s="146">
        <f t="shared" si="10"/>
        <v>143.59862400000003</v>
      </c>
      <c r="G77" s="146">
        <v>0</v>
      </c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1:29" ht="15" customHeight="1" thickTop="1" x14ac:dyDescent="0.2">
      <c r="A78" s="136">
        <f>SUM(A5:A77)</f>
        <v>4452816.8630000008</v>
      </c>
      <c r="B78" s="136">
        <f>SUM(B5:B77)</f>
        <v>17944.851957890001</v>
      </c>
      <c r="C78" s="136">
        <f t="shared" ref="C78:E78" si="13">SUM(C5:C77)</f>
        <v>30087.341018916915</v>
      </c>
      <c r="D78" s="136">
        <f t="shared" si="13"/>
        <v>21987.600000000028</v>
      </c>
      <c r="E78" s="136">
        <f t="shared" si="13"/>
        <v>2190</v>
      </c>
      <c r="F78" s="136">
        <f>SUM(F5:F77)</f>
        <v>13358.450588999995</v>
      </c>
      <c r="G78" s="136">
        <f>SUM(G5:G77)</f>
        <v>55963.679999999978</v>
      </c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1:29" ht="15" customHeight="1" x14ac:dyDescent="0.2">
      <c r="A79" s="153" t="s">
        <v>18</v>
      </c>
      <c r="B79" s="154"/>
      <c r="C79" s="154"/>
      <c r="D79" s="154"/>
      <c r="E79" s="154"/>
      <c r="F79" s="154"/>
      <c r="G79" s="155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1:29" ht="30" customHeight="1" thickBot="1" x14ac:dyDescent="0.25">
      <c r="A80" s="135" t="s">
        <v>14</v>
      </c>
      <c r="B80" s="135" t="s">
        <v>81</v>
      </c>
      <c r="C80" s="135" t="s">
        <v>82</v>
      </c>
      <c r="D80" s="135" t="s">
        <v>83</v>
      </c>
      <c r="E80" s="135" t="s">
        <v>84</v>
      </c>
      <c r="F80" s="135" t="s">
        <v>9</v>
      </c>
      <c r="G80" s="135" t="s">
        <v>108</v>
      </c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1:29" ht="15" customHeight="1" x14ac:dyDescent="0.2">
      <c r="A81" s="46">
        <f>'Salary Adjust'!C80</f>
        <v>87020.420759999994</v>
      </c>
      <c r="B81" s="46">
        <f t="shared" ref="B81:B88" si="14">(A81/100)*0.403</f>
        <v>350.69229566280001</v>
      </c>
      <c r="C81" s="46">
        <f t="shared" ref="C81:C88" si="15">((((A81/52)*0.6)/10)*0.488)*12</f>
        <v>587.99028919679995</v>
      </c>
      <c r="D81" s="46">
        <f t="shared" si="11"/>
        <v>301.20000000000005</v>
      </c>
      <c r="E81" s="46">
        <f t="shared" si="12"/>
        <v>30</v>
      </c>
      <c r="F81" s="46">
        <f t="shared" ref="F81:F88" si="16">0.003*A81</f>
        <v>261.06126227999999</v>
      </c>
      <c r="G81" s="46">
        <v>1335.84</v>
      </c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1:29" ht="15" customHeight="1" x14ac:dyDescent="0.2">
      <c r="A82" s="46">
        <f>'Salary Adjust'!C81</f>
        <v>81074.567599999995</v>
      </c>
      <c r="B82" s="46">
        <f t="shared" si="14"/>
        <v>326.73050742800001</v>
      </c>
      <c r="C82" s="46">
        <f t="shared" si="15"/>
        <v>547.81461676799995</v>
      </c>
      <c r="D82" s="46">
        <f t="shared" si="11"/>
        <v>301.20000000000005</v>
      </c>
      <c r="E82" s="46">
        <f t="shared" si="12"/>
        <v>30</v>
      </c>
      <c r="F82" s="46">
        <f t="shared" si="16"/>
        <v>243.22370279999998</v>
      </c>
      <c r="G82" s="46">
        <v>840.96</v>
      </c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1:29" ht="15" customHeight="1" x14ac:dyDescent="0.2">
      <c r="A83" s="46">
        <f>'Salary Adjust'!C82</f>
        <v>80324.571599999981</v>
      </c>
      <c r="B83" s="46">
        <f t="shared" si="14"/>
        <v>323.70802354799991</v>
      </c>
      <c r="C83" s="46">
        <f t="shared" si="15"/>
        <v>542.74695148799981</v>
      </c>
      <c r="D83" s="46">
        <f t="shared" si="11"/>
        <v>301.20000000000005</v>
      </c>
      <c r="E83" s="46">
        <f t="shared" si="12"/>
        <v>30</v>
      </c>
      <c r="F83" s="46">
        <f t="shared" si="16"/>
        <v>240.97371479999995</v>
      </c>
      <c r="G83" s="46">
        <v>1985.76</v>
      </c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1:29" ht="15" customHeight="1" x14ac:dyDescent="0.2">
      <c r="A84" s="46">
        <f>'Salary Adjust'!C83</f>
        <v>93819.977679999996</v>
      </c>
      <c r="B84" s="46">
        <f t="shared" si="14"/>
        <v>378.0945100504</v>
      </c>
      <c r="C84" s="46">
        <f t="shared" si="15"/>
        <v>633.93437226239996</v>
      </c>
      <c r="D84" s="46">
        <f t="shared" si="11"/>
        <v>301.20000000000005</v>
      </c>
      <c r="E84" s="46">
        <f t="shared" si="12"/>
        <v>30</v>
      </c>
      <c r="F84" s="46">
        <f t="shared" si="16"/>
        <v>281.45993304000001</v>
      </c>
      <c r="G84" s="46">
        <v>465.12</v>
      </c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29" ht="15" customHeight="1" x14ac:dyDescent="0.2">
      <c r="A85" s="46">
        <f>'Salary Adjust'!C84</f>
        <v>102848.2858</v>
      </c>
      <c r="B85" s="46">
        <f t="shared" si="14"/>
        <v>414.47859177400005</v>
      </c>
      <c r="C85" s="46">
        <f t="shared" si="15"/>
        <v>694.93795574399996</v>
      </c>
      <c r="D85" s="46">
        <f t="shared" si="11"/>
        <v>301.20000000000005</v>
      </c>
      <c r="E85" s="46">
        <f t="shared" si="12"/>
        <v>30</v>
      </c>
      <c r="F85" s="46">
        <f t="shared" si="16"/>
        <v>308.54485740000001</v>
      </c>
      <c r="G85" s="46">
        <v>2078.4</v>
      </c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1:29" ht="15" customHeight="1" x14ac:dyDescent="0.2">
      <c r="A86" s="46">
        <f>'Salary Adjust'!C85</f>
        <v>108899.57987999998</v>
      </c>
      <c r="B86" s="46">
        <f t="shared" si="14"/>
        <v>438.8653069163999</v>
      </c>
      <c r="C86" s="46">
        <f t="shared" si="15"/>
        <v>735.82608435839984</v>
      </c>
      <c r="D86" s="46">
        <f t="shared" si="11"/>
        <v>301.20000000000005</v>
      </c>
      <c r="E86" s="46">
        <f t="shared" si="12"/>
        <v>30</v>
      </c>
      <c r="F86" s="46">
        <f t="shared" si="16"/>
        <v>326.69873963999993</v>
      </c>
      <c r="G86" s="46">
        <v>2078.4</v>
      </c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 ht="15" customHeight="1" x14ac:dyDescent="0.2">
      <c r="A87" s="46">
        <f>'Salary Adjust'!C86</f>
        <v>115771.98671999997</v>
      </c>
      <c r="B87" s="46">
        <f t="shared" si="14"/>
        <v>466.56110648159989</v>
      </c>
      <c r="C87" s="46">
        <f t="shared" si="15"/>
        <v>782.26240872959988</v>
      </c>
      <c r="D87" s="46">
        <f t="shared" si="11"/>
        <v>301.20000000000005</v>
      </c>
      <c r="E87" s="46">
        <f t="shared" si="12"/>
        <v>30</v>
      </c>
      <c r="F87" s="46">
        <f t="shared" si="16"/>
        <v>347.31596015999992</v>
      </c>
      <c r="G87" s="46">
        <v>840.96</v>
      </c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 spans="1:29" ht="15" customHeight="1" thickBot="1" x14ac:dyDescent="0.25">
      <c r="A88" s="50">
        <f>'Salary Adjust'!C87</f>
        <v>157803.28200000001</v>
      </c>
      <c r="B88" s="50">
        <f t="shared" si="14"/>
        <v>635.94722646000014</v>
      </c>
      <c r="C88" s="50">
        <f t="shared" si="15"/>
        <v>1066.2646377600001</v>
      </c>
      <c r="D88" s="50">
        <f t="shared" si="11"/>
        <v>301.20000000000005</v>
      </c>
      <c r="E88" s="50">
        <f t="shared" si="12"/>
        <v>30</v>
      </c>
      <c r="F88" s="50">
        <f t="shared" si="16"/>
        <v>473.40984600000002</v>
      </c>
      <c r="G88" s="50">
        <v>887.52</v>
      </c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 spans="1:29" ht="15" customHeight="1" thickTop="1" x14ac:dyDescent="0.2">
      <c r="A89" s="49">
        <f t="shared" ref="A89:G89" si="17">SUM(A81:A88)</f>
        <v>827562.67203999998</v>
      </c>
      <c r="B89" s="49">
        <f t="shared" si="17"/>
        <v>3335.0775683211996</v>
      </c>
      <c r="C89" s="49">
        <f t="shared" si="17"/>
        <v>5591.7773163071988</v>
      </c>
      <c r="D89" s="49">
        <f t="shared" si="17"/>
        <v>2409.6000000000004</v>
      </c>
      <c r="E89" s="49">
        <f t="shared" si="17"/>
        <v>240</v>
      </c>
      <c r="F89" s="49">
        <f t="shared" si="17"/>
        <v>2482.6880161199997</v>
      </c>
      <c r="G89" s="49">
        <f t="shared" si="17"/>
        <v>10512.96</v>
      </c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</row>
    <row r="90" spans="1:29" ht="15" customHeight="1" x14ac:dyDescent="0.2">
      <c r="A90" s="153" t="s">
        <v>85</v>
      </c>
      <c r="B90" s="154"/>
      <c r="C90" s="154"/>
      <c r="D90" s="154"/>
      <c r="E90" s="154"/>
      <c r="F90" s="154"/>
      <c r="G90" s="155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 spans="1:29" ht="30" customHeight="1" thickBot="1" x14ac:dyDescent="0.25">
      <c r="A91" s="135" t="s">
        <v>14</v>
      </c>
      <c r="B91" s="135" t="s">
        <v>81</v>
      </c>
      <c r="C91" s="135" t="s">
        <v>82</v>
      </c>
      <c r="D91" s="135" t="s">
        <v>83</v>
      </c>
      <c r="E91" s="135" t="s">
        <v>84</v>
      </c>
      <c r="F91" s="135" t="s">
        <v>9</v>
      </c>
      <c r="G91" s="135" t="s">
        <v>108</v>
      </c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 spans="1:29" ht="15" customHeight="1" x14ac:dyDescent="0.2">
      <c r="A92" s="46">
        <v>6000</v>
      </c>
      <c r="B92" s="46"/>
      <c r="C92" s="46"/>
      <c r="D92" s="46">
        <f>11.3*12</f>
        <v>135.60000000000002</v>
      </c>
      <c r="E92" s="46">
        <f>1.1*12</f>
        <v>13.200000000000001</v>
      </c>
      <c r="F92" s="46"/>
      <c r="G92" s="46">
        <v>176.76</v>
      </c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 spans="1:29" ht="15" customHeight="1" x14ac:dyDescent="0.2">
      <c r="A93" s="46">
        <v>6200</v>
      </c>
      <c r="B93" s="46"/>
      <c r="C93" s="46"/>
      <c r="D93" s="46">
        <f>11.3*12</f>
        <v>135.60000000000002</v>
      </c>
      <c r="E93" s="46">
        <f>1.1*12</f>
        <v>13.200000000000001</v>
      </c>
      <c r="F93" s="46"/>
      <c r="G93" s="46">
        <v>861</v>
      </c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 spans="1:29" ht="15" customHeight="1" x14ac:dyDescent="0.2">
      <c r="A94" s="46">
        <v>6000</v>
      </c>
      <c r="B94" s="46"/>
      <c r="C94" s="46"/>
      <c r="D94" s="46">
        <f t="shared" ref="D94" si="18">25.1*12</f>
        <v>301.20000000000005</v>
      </c>
      <c r="E94" s="46">
        <f t="shared" ref="E94" si="19">2.5*12</f>
        <v>30</v>
      </c>
      <c r="F94" s="46"/>
      <c r="G94" s="46">
        <v>861</v>
      </c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1:29" ht="15" customHeight="1" x14ac:dyDescent="0.2">
      <c r="A95" s="46">
        <v>6000</v>
      </c>
      <c r="B95" s="46"/>
      <c r="C95" s="46"/>
      <c r="D95" s="46">
        <f>11.3*12</f>
        <v>135.60000000000002</v>
      </c>
      <c r="E95" s="46">
        <f>1.1*12</f>
        <v>13.200000000000001</v>
      </c>
      <c r="F95" s="46"/>
      <c r="G95" s="46">
        <v>910.92</v>
      </c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 spans="1:29" ht="15" customHeight="1" thickBot="1" x14ac:dyDescent="0.25">
      <c r="A96" s="50">
        <v>6000</v>
      </c>
      <c r="B96" s="50"/>
      <c r="C96" s="50"/>
      <c r="D96" s="50">
        <f t="shared" ref="D96" si="20">25.1*12</f>
        <v>301.20000000000005</v>
      </c>
      <c r="E96" s="50">
        <f t="shared" ref="E96" si="21">2.5*12</f>
        <v>30</v>
      </c>
      <c r="F96" s="50"/>
      <c r="G96" s="50">
        <v>897</v>
      </c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 spans="1:29" ht="15" customHeight="1" thickTop="1" x14ac:dyDescent="0.2">
      <c r="A97" s="49">
        <f>SUM(A92:A96)</f>
        <v>30200</v>
      </c>
      <c r="B97" s="49"/>
      <c r="C97" s="49"/>
      <c r="D97" s="49">
        <f>SUM(D92:D96)</f>
        <v>1009.2000000000002</v>
      </c>
      <c r="E97" s="49">
        <f>SUM(E92:E96)</f>
        <v>99.600000000000009</v>
      </c>
      <c r="F97" s="49"/>
      <c r="G97" s="49">
        <f>SUM(G92:G96)</f>
        <v>3706.68</v>
      </c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</row>
    <row r="98" spans="1:29" ht="15" customHeight="1" x14ac:dyDescent="0.2">
      <c r="A98" s="147"/>
      <c r="B98" s="147"/>
      <c r="C98" s="147"/>
      <c r="D98" s="147"/>
      <c r="E98" s="147"/>
      <c r="F98" s="147"/>
      <c r="G98" s="147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1:29" ht="15" customHeight="1" x14ac:dyDescent="0.25">
      <c r="A99" s="148">
        <f>A78+A89+A97</f>
        <v>5310579.5350400005</v>
      </c>
      <c r="B99" s="148">
        <f t="shared" ref="B99:F99" si="22">B78+B89+B97</f>
        <v>21279.929526211199</v>
      </c>
      <c r="C99" s="148">
        <f t="shared" si="22"/>
        <v>35679.118335224113</v>
      </c>
      <c r="D99" s="148">
        <f t="shared" si="22"/>
        <v>25406.400000000027</v>
      </c>
      <c r="E99" s="148">
        <f t="shared" si="22"/>
        <v>2529.6</v>
      </c>
      <c r="F99" s="148">
        <f t="shared" si="22"/>
        <v>15841.138605119995</v>
      </c>
      <c r="G99" s="148">
        <f>G78+G89+G97</f>
        <v>70183.319999999978</v>
      </c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 spans="1:29" ht="21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1:29" ht="21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 spans="1:29" ht="21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 spans="1:29" ht="21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ht="21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ht="21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ht="21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 spans="1:29" ht="21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 spans="1:29" ht="21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 spans="1:29" ht="21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 spans="1:29" ht="21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1:29" ht="21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:29" ht="21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29" ht="21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29" ht="21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29" ht="21.9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29" ht="21.9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29" ht="21.95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:29" ht="21.95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:29" ht="21.95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29" ht="21.95" customHeigh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 ht="21.95" customHeigh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29" ht="21.95" customHeigh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29" ht="21.95" customHeigh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1:29" ht="21.95" customHeight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1:29" ht="21.95" customHeight="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1:29" ht="21.95" customHeight="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 spans="1:29" ht="21.95" customHeigh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:29" ht="21.95" customHeight="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:29" ht="21.95" customHeight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:29" ht="21.95" customHeigh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:29" ht="21.95" customHeight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1:29" ht="21.95" customHeight="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:29" ht="21.95" customHeight="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:29" ht="21.95" customHeight="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:29" ht="21.95" customHeight="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:29" ht="21.95" customHeight="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:29" ht="21.95" customHeight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29" ht="21.95" customHeight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:29" ht="21.95" customHeight="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:29" ht="21.95" customHeight="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:29" ht="21.95" customHeight="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:29" ht="21.95" customHeight="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:29" ht="21.95" customHeigh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:29" ht="21.95" customHeight="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1:29" ht="21.95" customHeight="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1:29" ht="21.95" customHeigh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1:29" ht="21.95" customHeigh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  <row r="148" spans="1:29" ht="21.95" customHeigh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</row>
    <row r="149" spans="1:29" ht="21.95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</row>
    <row r="150" spans="1:29" ht="21.95" customHeigh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 spans="1:29" ht="21.95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</row>
    <row r="152" spans="1:29" ht="21.95" customHeigh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</row>
    <row r="153" spans="1:29" ht="21.95" customHeigh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</row>
    <row r="154" spans="1:29" ht="21.95" customHeight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</row>
    <row r="155" spans="1:29" ht="21.95" customHeigh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</row>
    <row r="156" spans="1:29" ht="21.95" customHeight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</row>
    <row r="157" spans="1:29" ht="21.95" customHeigh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</row>
    <row r="158" spans="1:29" ht="21.95" customHeight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</row>
    <row r="159" spans="1:29" ht="21.95" customHeigh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</row>
    <row r="160" spans="1:29" ht="21.95" customHeigh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</row>
    <row r="161" spans="1:29" ht="21.95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</row>
    <row r="162" spans="1:29" ht="21.95" customHeigh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</row>
    <row r="163" spans="1:29" ht="21.95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</row>
    <row r="164" spans="1:29" ht="21.95" customHeigh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</row>
    <row r="165" spans="1:29" ht="21.95" customHeight="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</row>
    <row r="166" spans="1:29" ht="21.95" customHeigh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</row>
    <row r="167" spans="1:29" ht="21.95" customHeight="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</row>
    <row r="168" spans="1:29" ht="21.95" customHeight="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</row>
    <row r="169" spans="1:29" ht="21.95" customHeight="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</row>
    <row r="170" spans="1:29" ht="21.95" customHeigh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</row>
    <row r="171" spans="1:29" ht="21.95" customHeight="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</row>
    <row r="172" spans="1:29" ht="21.95" customHeigh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</row>
    <row r="173" spans="1:29" ht="21.95" customHeigh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</row>
    <row r="174" spans="1:29" ht="21.95" customHeight="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</row>
    <row r="175" spans="1:29" ht="21.95" customHeigh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</row>
    <row r="176" spans="1:29" ht="21.95" customHeight="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</row>
    <row r="177" spans="1:29" ht="21.95" customHeight="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</row>
    <row r="178" spans="1:29" ht="21.95" customHeigh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</row>
    <row r="179" spans="1:29" ht="21.95" customHeigh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</row>
    <row r="180" spans="1:29" ht="21.95" customHeight="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</row>
    <row r="181" spans="1:29" ht="21.95" customHeight="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</row>
    <row r="182" spans="1:29" ht="21.95" customHeigh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</row>
    <row r="183" spans="1:29" ht="21.95" customHeigh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</row>
    <row r="184" spans="1:29" ht="21.95" customHeigh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</row>
    <row r="185" spans="1:29" ht="21.95" customHeigh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</row>
    <row r="186" spans="1:29" ht="21.95" customHeight="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</row>
    <row r="187" spans="1:29" ht="21.95" customHeigh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</row>
    <row r="188" spans="1:29" ht="21.95" customHeigh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</row>
    <row r="189" spans="1:29" ht="21.95" customHeight="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</row>
    <row r="190" spans="1:29" ht="21.95" customHeight="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</row>
    <row r="191" spans="1:29" ht="21.95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</row>
    <row r="192" spans="1:29" ht="21.95" customHeigh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</row>
    <row r="193" spans="1:29" ht="21.95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</row>
    <row r="194" spans="1:29" ht="21.95" customHeigh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</row>
    <row r="195" spans="1:29" ht="21.95" customHeigh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</row>
    <row r="196" spans="1:29" ht="21.95" customHeigh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</row>
    <row r="197" spans="1:29" ht="21.95" customHeigh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</row>
    <row r="198" spans="1:29" ht="21.95" customHeigh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</row>
    <row r="199" spans="1:29" ht="21.95" customHeigh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</row>
    <row r="200" spans="1:29" ht="21.95" customHeigh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</row>
    <row r="201" spans="1:29" ht="21.95" customHeigh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</row>
    <row r="202" spans="1:29" ht="21.95" customHeigh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</row>
    <row r="203" spans="1:29" ht="21.95" customHeigh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</row>
    <row r="204" spans="1:29" ht="21.95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</row>
    <row r="205" spans="1:29" ht="21.95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</row>
    <row r="206" spans="1:29" ht="21.95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</row>
    <row r="207" spans="1:29" ht="21.95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</row>
    <row r="208" spans="1:29" ht="21.95" customHeight="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</row>
    <row r="209" spans="1:29" ht="21.95" customHeight="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</row>
    <row r="210" spans="1:29" ht="21.95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</row>
    <row r="211" spans="1:29" ht="21.95" customHeigh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</row>
    <row r="212" spans="1:29" ht="21.95" customHeight="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</row>
    <row r="213" spans="1:29" ht="21.95" customHeigh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</row>
    <row r="214" spans="1:29" ht="21.95" customHeigh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</row>
    <row r="215" spans="1:29" ht="21.95" customHeight="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</row>
    <row r="216" spans="1:29" ht="21.95" customHeight="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</row>
    <row r="217" spans="1:29" ht="21.95" customHeigh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</row>
    <row r="218" spans="1:29" ht="21.95" customHeigh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</row>
    <row r="219" spans="1:29" ht="21.95" customHeigh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</row>
    <row r="220" spans="1:29" ht="21.95" customHeigh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</row>
    <row r="221" spans="1:29" ht="21.95" customHeight="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</row>
    <row r="222" spans="1:29" ht="21.95" customHeight="1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</row>
    <row r="223" spans="1:29" ht="21.95" customHeight="1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</row>
    <row r="224" spans="1:29" ht="21.95" customHeight="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</row>
    <row r="225" spans="1:29" ht="21.95" customHeight="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</row>
    <row r="226" spans="1:29" ht="21.95" customHeight="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</row>
    <row r="227" spans="1:29" ht="21.95" customHeight="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</row>
    <row r="228" spans="1:29" ht="21.95" customHeight="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</row>
    <row r="229" spans="1:29" ht="21.95" customHeight="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</row>
    <row r="230" spans="1:29" ht="21.95" customHeight="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</row>
    <row r="231" spans="1:29" ht="21.95" customHeight="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</row>
    <row r="232" spans="1:29" ht="21.95" customHeigh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</row>
    <row r="233" spans="1:29" ht="21.95" customHeight="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</row>
    <row r="234" spans="1:29" ht="21.95" customHeight="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</row>
    <row r="235" spans="1:29" ht="21.95" customHeight="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</row>
    <row r="236" spans="1:29" ht="21.95" customHeight="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</row>
    <row r="237" spans="1:29" ht="21.95" customHeight="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</row>
    <row r="238" spans="1:29" ht="21.95" customHeight="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</row>
    <row r="239" spans="1:29" ht="21.95" customHeight="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</row>
    <row r="240" spans="1:29" ht="21.95" customHeight="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</row>
    <row r="241" spans="1:29" ht="21.95" customHeight="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</row>
    <row r="242" spans="1:29" ht="21.95" customHeight="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</row>
    <row r="243" spans="1:29" ht="21.95" customHeigh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</row>
    <row r="244" spans="1:29" ht="21.95" customHeight="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</row>
    <row r="245" spans="1:29" ht="21.95" customHeight="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</row>
    <row r="246" spans="1:29" ht="21.95" customHeight="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</row>
    <row r="247" spans="1:29" ht="21.95" customHeight="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</row>
    <row r="248" spans="1:29" ht="21.95" customHeight="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</row>
    <row r="249" spans="1:29" ht="21.95" customHeight="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</row>
    <row r="250" spans="1:29" ht="21.95" customHeight="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</row>
    <row r="251" spans="1:29" ht="21.95" customHeight="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</row>
    <row r="252" spans="1:29" ht="21.95" customHeight="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</row>
    <row r="253" spans="1:29" ht="21.95" customHeigh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</row>
    <row r="254" spans="1:29" ht="21.95" customHeight="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</row>
    <row r="255" spans="1:29" ht="21.95" customHeight="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</row>
    <row r="256" spans="1:29" ht="21.95" customHeigh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</row>
    <row r="257" spans="1:29" ht="21.95" customHeigh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</row>
    <row r="258" spans="1:29" ht="21.95" customHeight="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</row>
    <row r="259" spans="1:29" ht="21.95" customHeigh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</row>
    <row r="260" spans="1:29" ht="21.95" customHeight="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</row>
    <row r="261" spans="1:29" ht="21.95" customHeight="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</row>
    <row r="262" spans="1:29" ht="21.95" customHeight="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</row>
    <row r="263" spans="1:29" ht="21.95" customHeight="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</row>
    <row r="264" spans="1:29" ht="21.95" customHeight="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</row>
    <row r="265" spans="1:29" ht="21.95" customHeight="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</row>
    <row r="266" spans="1:29" ht="21.95" customHeigh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</row>
    <row r="267" spans="1:29" ht="21.95" customHeigh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</row>
    <row r="268" spans="1:29" ht="21.95" customHeigh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</row>
    <row r="269" spans="1:29" ht="21.95" customHeigh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</row>
    <row r="270" spans="1:29" ht="21.95" customHeigh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</row>
    <row r="271" spans="1:29" ht="21.95" customHeigh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</row>
    <row r="272" spans="1:29" ht="21.95" customHeigh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</row>
    <row r="273" spans="1:29" ht="21.95" customHeigh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</row>
    <row r="274" spans="1:29" ht="21.95" customHeigh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</row>
    <row r="275" spans="1:29" ht="21.95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</row>
    <row r="276" spans="1:29" ht="21.95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</row>
    <row r="277" spans="1:29" ht="21.95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</row>
    <row r="278" spans="1:29" ht="21.95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</row>
    <row r="279" spans="1:29" ht="21.95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</row>
    <row r="280" spans="1:29" ht="21.95" customHeigh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</row>
    <row r="281" spans="1:29" ht="21.95" customHeigh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</row>
    <row r="282" spans="1:29" ht="21.95" customHeigh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</row>
    <row r="283" spans="1:29" ht="21.95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</row>
    <row r="284" spans="1:29" ht="21.95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</row>
    <row r="285" spans="1:29" ht="21.95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</row>
    <row r="286" spans="1:29" ht="21.95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</row>
    <row r="287" spans="1:29" ht="21.95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</row>
    <row r="288" spans="1:29" ht="21.95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</row>
    <row r="289" spans="1:29" ht="21.95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</row>
    <row r="290" spans="1:29" ht="21.95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</row>
    <row r="291" spans="1:29" ht="21.95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</row>
    <row r="292" spans="1:29" ht="21.95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</row>
    <row r="293" spans="1:29" ht="21.95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</row>
    <row r="294" spans="1:29" ht="21.95" customHeigh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</row>
    <row r="295" spans="1:29" ht="21.95" customHeigh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</row>
    <row r="296" spans="1:29" ht="21.95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</row>
    <row r="297" spans="1:29" ht="21.95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</row>
    <row r="298" spans="1:29" ht="21.95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</row>
    <row r="299" spans="1:29" ht="21.95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</row>
    <row r="300" spans="1:29" ht="21.95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</row>
    <row r="301" spans="1:29" ht="21.95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</row>
    <row r="302" spans="1:29" ht="21.95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</row>
    <row r="303" spans="1:29" ht="21.95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</row>
    <row r="304" spans="1:29" ht="21.95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</row>
    <row r="305" spans="1:29" ht="21.95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</row>
    <row r="306" spans="1:29" ht="21.95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</row>
    <row r="307" spans="1:29" ht="21.95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</row>
    <row r="308" spans="1:29" ht="21.95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</row>
    <row r="309" spans="1:29" ht="21.95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</row>
    <row r="310" spans="1:29" ht="21.95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</row>
    <row r="311" spans="1:29" ht="21.95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</row>
    <row r="312" spans="1:29" ht="21.95" customHeigh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</row>
    <row r="313" spans="1:29" ht="21.95" customHeigh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</row>
    <row r="314" spans="1:29" ht="21.95" customHeigh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</row>
    <row r="315" spans="1:29" ht="21.95" customHeigh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</row>
    <row r="316" spans="1:29" ht="21.95" customHeigh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</row>
    <row r="317" spans="1:29" ht="21.95" customHeigh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</row>
    <row r="318" spans="1:29" ht="21.95" customHeigh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</row>
    <row r="319" spans="1:29" ht="21.95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</row>
    <row r="320" spans="1:29" ht="21.95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</row>
    <row r="321" spans="1:29" ht="21.95" customHeigh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</row>
    <row r="322" spans="1:29" ht="21.95" customHeigh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</row>
    <row r="323" spans="1:29" ht="21.95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</row>
    <row r="324" spans="1:29" ht="21.95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</row>
    <row r="325" spans="1:29" ht="21.95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</row>
    <row r="326" spans="1:29" ht="21.95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</row>
    <row r="327" spans="1:29" ht="21.95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</row>
    <row r="328" spans="1:29" ht="21.95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</row>
    <row r="329" spans="1:29" ht="21.95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</row>
    <row r="330" spans="1:29" ht="21.95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</row>
    <row r="331" spans="1:29" ht="21.95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</row>
    <row r="332" spans="1:29" ht="21.95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</row>
    <row r="333" spans="1:29" ht="21.95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</row>
    <row r="334" spans="1:29" ht="21.95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</row>
    <row r="335" spans="1:29" ht="21.95" customHeigh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</row>
    <row r="336" spans="1:29" ht="21.95" customHeigh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</row>
    <row r="337" spans="1:29" ht="21.95" customHeigh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</row>
    <row r="338" spans="1:29" ht="21.95" customHeigh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</row>
    <row r="339" spans="1:29" ht="21.95" customHeigh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</row>
    <row r="340" spans="1:29" ht="21.95" customHeigh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</row>
    <row r="341" spans="1:29" ht="21.95" customHeigh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</row>
    <row r="342" spans="1:29" ht="21.95" customHeigh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</row>
    <row r="343" spans="1:29" ht="21.95" customHeigh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</row>
    <row r="344" spans="1:29" ht="21.95" customHeigh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</row>
    <row r="345" spans="1:29" ht="21.95" customHeigh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</row>
    <row r="346" spans="1:29" ht="21.95" customHeigh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</row>
    <row r="347" spans="1:29" ht="21.95" customHeigh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</row>
    <row r="348" spans="1:29" ht="21.95" customHeigh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</row>
    <row r="349" spans="1:29" ht="21.95" customHeigh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</row>
    <row r="350" spans="1:29" ht="21.95" customHeigh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</row>
    <row r="351" spans="1:29" ht="21.95" customHeigh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</row>
    <row r="352" spans="1:29" ht="21.95" customHeigh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</row>
    <row r="353" spans="1:29" ht="21.95" customHeigh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</row>
    <row r="354" spans="1:29" ht="21.95" customHeigh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</row>
    <row r="355" spans="1:29" ht="21.95" customHeigh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</row>
    <row r="356" spans="1:29" ht="21.95" customHeigh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</row>
    <row r="357" spans="1:29" ht="21.95" customHeigh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</row>
    <row r="358" spans="1:29" ht="21.95" customHeigh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</row>
    <row r="359" spans="1:29" ht="21.95" customHeigh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</row>
    <row r="360" spans="1:29" ht="21.95" customHeigh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</row>
    <row r="361" spans="1:29" ht="21.95" customHeigh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</row>
    <row r="362" spans="1:29" ht="21.95" customHeigh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</row>
    <row r="363" spans="1:29" ht="21.95" customHeigh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</row>
    <row r="364" spans="1:29" ht="21.95" customHeigh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</row>
    <row r="365" spans="1:29" ht="21.95" customHeigh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</row>
    <row r="366" spans="1:29" ht="21.95" customHeigh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</row>
    <row r="367" spans="1:29" ht="21.95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</row>
    <row r="368" spans="1:29" ht="21.95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</row>
    <row r="369" spans="1:29" ht="21.95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</row>
    <row r="370" spans="1:29" ht="21.95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</row>
    <row r="371" spans="1:29" ht="21.95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</row>
    <row r="372" spans="1:29" ht="21.95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</row>
    <row r="373" spans="1:29" ht="21.95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</row>
    <row r="374" spans="1:29" ht="21.95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</row>
    <row r="375" spans="1:29" ht="21.95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</row>
    <row r="376" spans="1:29" ht="21.95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</row>
    <row r="377" spans="1:29" ht="21.95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</row>
    <row r="378" spans="1:29" ht="21.95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</row>
    <row r="379" spans="1:29" ht="21.95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</row>
    <row r="380" spans="1:29" ht="21.95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</row>
    <row r="381" spans="1:29" ht="21.95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</row>
    <row r="382" spans="1:29" ht="21.95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</row>
    <row r="383" spans="1:29" ht="21.95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</row>
    <row r="384" spans="1:29" ht="21.95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</row>
    <row r="385" spans="1:29" ht="21.95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</row>
    <row r="386" spans="1:29" ht="21.95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</row>
    <row r="387" spans="1:29" ht="21.95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</row>
    <row r="388" spans="1:29" ht="21.95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</row>
    <row r="389" spans="1:29" ht="21.95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</row>
    <row r="390" spans="1:29" ht="21.95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</row>
    <row r="391" spans="1:29" ht="21.95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</row>
    <row r="392" spans="1:29" ht="21.95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</row>
    <row r="393" spans="1:29" ht="21.95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</row>
    <row r="394" spans="1:29" ht="21.95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</row>
    <row r="395" spans="1:29" ht="21.95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</row>
    <row r="396" spans="1:29" ht="21.95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</row>
    <row r="397" spans="1:29" ht="21.95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</row>
    <row r="398" spans="1:29" ht="21.95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</row>
    <row r="399" spans="1:29" ht="21.95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</row>
    <row r="400" spans="1:29" ht="21.95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</row>
    <row r="401" spans="1:29" ht="21.95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</row>
    <row r="402" spans="1:29" ht="21.95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</row>
    <row r="403" spans="1:29" ht="21.95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</row>
    <row r="404" spans="1:29" ht="21.95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</row>
    <row r="405" spans="1:29" ht="21.95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</row>
    <row r="406" spans="1:29" ht="21.95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</row>
    <row r="407" spans="1:29" ht="21.95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</row>
    <row r="408" spans="1:29" ht="21.95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</row>
    <row r="409" spans="1:29" ht="21.95" customHeight="1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</row>
    <row r="410" spans="1:29" ht="21.95" customHeight="1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</row>
    <row r="411" spans="1:29" ht="21.95" customHeight="1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</row>
    <row r="412" spans="1:29" ht="21.95" customHeight="1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</row>
    <row r="413" spans="1:29" ht="21.95" customHeight="1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</row>
    <row r="414" spans="1:29" ht="21.95" customHeight="1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</row>
    <row r="415" spans="1:29" ht="21.95" customHeight="1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</row>
    <row r="416" spans="1:29" ht="21.95" customHeight="1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</row>
    <row r="417" spans="1:29" ht="21.95" customHeight="1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</row>
    <row r="418" spans="1:29" ht="21.95" customHeight="1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</row>
    <row r="419" spans="1:29" ht="21.95" customHeight="1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</row>
    <row r="420" spans="1:29" ht="21.95" customHeight="1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</row>
    <row r="421" spans="1:29" ht="21.95" customHeight="1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</row>
    <row r="422" spans="1:29" ht="21.95" customHeight="1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</row>
    <row r="423" spans="1:29" ht="21.95" customHeight="1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</row>
    <row r="424" spans="1:29" ht="21.95" customHeight="1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</row>
    <row r="425" spans="1:29" ht="21.95" customHeight="1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</row>
    <row r="426" spans="1:29" ht="21.95" customHeight="1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</row>
    <row r="427" spans="1:29" ht="21.95" customHeight="1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</row>
    <row r="428" spans="1:29" ht="21.95" customHeight="1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</row>
    <row r="429" spans="1:29" ht="21.95" customHeight="1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</row>
    <row r="430" spans="1:29" ht="21.95" customHeight="1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</row>
    <row r="431" spans="1:29" ht="21.95" customHeight="1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</row>
    <row r="432" spans="1:29" ht="21.95" customHeight="1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</row>
    <row r="433" spans="1:29" ht="21.95" customHeight="1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</row>
    <row r="434" spans="1:29" ht="21.95" customHeight="1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</row>
    <row r="435" spans="1:29" ht="21.95" customHeight="1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</row>
    <row r="436" spans="1:29" ht="21.95" customHeight="1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</row>
    <row r="437" spans="1:29" ht="21.95" customHeight="1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</row>
    <row r="438" spans="1:29" ht="21.95" customHeight="1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</row>
    <row r="439" spans="1:29" ht="21.95" customHeight="1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</row>
    <row r="440" spans="1:29" ht="21.95" customHeight="1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</row>
    <row r="441" spans="1:29" ht="21.95" customHeight="1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</row>
    <row r="442" spans="1:29" ht="21.95" customHeight="1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</row>
    <row r="443" spans="1:29" ht="21.95" customHeight="1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</row>
    <row r="444" spans="1:29" ht="21.95" customHeight="1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</row>
    <row r="445" spans="1:29" ht="21.95" customHeight="1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</row>
    <row r="446" spans="1:29" ht="21.95" customHeight="1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</row>
    <row r="447" spans="1:29" ht="21.95" customHeight="1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</row>
    <row r="448" spans="1:29" ht="21.95" customHeight="1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</row>
    <row r="449" spans="1:29" ht="21.95" customHeight="1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</row>
    <row r="450" spans="1:29" ht="21.95" customHeight="1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</row>
    <row r="451" spans="1:29" ht="21.95" customHeight="1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</row>
    <row r="452" spans="1:29" ht="21.95" customHeight="1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</row>
    <row r="453" spans="1:29" ht="21.95" customHeight="1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</row>
    <row r="454" spans="1:29" ht="21.95" customHeight="1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</row>
    <row r="455" spans="1:29" ht="21.95" customHeight="1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</row>
    <row r="456" spans="1:29" ht="21.95" customHeight="1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</row>
    <row r="457" spans="1:29" ht="21.95" customHeight="1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</row>
    <row r="458" spans="1:29" ht="21.95" customHeight="1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</row>
    <row r="459" spans="1:29" ht="21.95" customHeight="1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</row>
    <row r="460" spans="1:29" ht="21.95" customHeight="1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</row>
    <row r="461" spans="1:29" ht="21.95" customHeight="1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</row>
    <row r="462" spans="1:29" ht="21.95" customHeight="1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</row>
    <row r="463" spans="1:29" ht="21.95" customHeight="1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</row>
    <row r="464" spans="1:29" ht="21.95" customHeight="1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</row>
    <row r="465" spans="1:29" ht="21.95" customHeight="1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</row>
    <row r="466" spans="1:29" ht="21.95" customHeight="1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</row>
    <row r="467" spans="1:29" ht="21.95" customHeight="1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</row>
    <row r="468" spans="1:29" ht="21.95" customHeight="1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</row>
    <row r="469" spans="1:29" ht="21.95" customHeight="1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</row>
    <row r="470" spans="1:29" ht="21.95" customHeight="1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</row>
    <row r="471" spans="1:29" ht="21.95" customHeight="1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</row>
    <row r="472" spans="1:29" ht="21.95" customHeight="1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</row>
    <row r="473" spans="1:29" ht="21.95" customHeight="1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</row>
    <row r="474" spans="1:29" ht="21.95" customHeight="1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</row>
    <row r="475" spans="1:29" ht="21.95" customHeight="1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</row>
    <row r="476" spans="1:29" ht="21.95" customHeight="1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</row>
    <row r="477" spans="1:29" ht="21.95" customHeight="1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</row>
    <row r="478" spans="1:29" ht="21.95" customHeight="1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</row>
    <row r="479" spans="1:29" ht="21.95" customHeight="1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</row>
    <row r="480" spans="1:29" ht="21.95" customHeight="1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</row>
    <row r="481" spans="1:29" ht="21.95" customHeight="1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</row>
    <row r="482" spans="1:29" ht="21.95" customHeight="1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</row>
    <row r="483" spans="1:29" ht="21.95" customHeight="1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</row>
    <row r="484" spans="1:29" ht="21.95" customHeight="1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</row>
    <row r="485" spans="1:29" ht="21.95" customHeight="1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</row>
    <row r="486" spans="1:29" ht="21.95" customHeight="1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</row>
    <row r="487" spans="1:29" ht="21.95" customHeight="1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</row>
    <row r="488" spans="1:29" ht="21.95" customHeight="1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</row>
    <row r="489" spans="1:29" ht="21.95" customHeight="1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</row>
    <row r="490" spans="1:29" ht="21.95" customHeight="1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</row>
    <row r="491" spans="1:29" ht="21.95" customHeight="1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</row>
    <row r="492" spans="1:29" ht="21.95" customHeight="1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</row>
    <row r="493" spans="1:29" ht="21.95" customHeight="1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</row>
    <row r="494" spans="1:29" ht="21.95" customHeight="1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</row>
    <row r="495" spans="1:29" ht="21.95" customHeight="1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</row>
    <row r="496" spans="1:29" ht="21.95" customHeight="1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</row>
    <row r="497" spans="1:29" ht="21.95" customHeight="1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</row>
    <row r="498" spans="1:29" ht="21.95" customHeight="1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</row>
    <row r="499" spans="1:29" ht="21.95" customHeight="1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</row>
    <row r="500" spans="1:29" ht="21.95" customHeight="1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</row>
    <row r="501" spans="1:29" ht="21.95" customHeight="1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</row>
    <row r="502" spans="1:29" ht="21.95" customHeight="1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</row>
    <row r="503" spans="1:29" ht="21.95" customHeight="1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</row>
    <row r="504" spans="1:29" ht="21.95" customHeight="1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</row>
    <row r="505" spans="1:29" ht="21.95" customHeight="1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</row>
    <row r="506" spans="1:29" ht="21.95" customHeight="1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</row>
    <row r="507" spans="1:29" ht="21.95" customHeight="1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</row>
    <row r="508" spans="1:29" ht="21.95" customHeight="1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</row>
    <row r="509" spans="1:29" ht="21.95" customHeight="1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</row>
    <row r="510" spans="1:29" ht="21.95" customHeight="1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</row>
    <row r="511" spans="1:29" ht="21.95" customHeight="1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</row>
    <row r="512" spans="1:29" ht="21.95" customHeight="1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</row>
    <row r="513" spans="1:29" ht="21.95" customHeight="1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</row>
    <row r="514" spans="1:29" ht="21.95" customHeight="1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</row>
    <row r="515" spans="1:29" ht="21.95" customHeight="1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</row>
    <row r="516" spans="1:29" ht="21.95" customHeight="1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</row>
    <row r="517" spans="1:29" ht="21.95" customHeight="1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</row>
    <row r="518" spans="1:29" ht="21.95" customHeight="1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</row>
    <row r="519" spans="1:29" ht="21.95" customHeight="1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</row>
    <row r="520" spans="1:29" ht="21.95" customHeight="1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</row>
    <row r="521" spans="1:29" ht="21.95" customHeight="1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</row>
    <row r="522" spans="1:29" ht="21.95" customHeight="1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</row>
    <row r="523" spans="1:29" ht="21.95" customHeight="1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</row>
    <row r="524" spans="1:29" ht="21.95" customHeight="1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</row>
    <row r="525" spans="1:29" ht="21.95" customHeight="1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</row>
    <row r="526" spans="1:29" ht="21.95" customHeight="1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</row>
    <row r="527" spans="1:29" ht="21.95" customHeight="1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</row>
    <row r="528" spans="1:29" ht="21.95" customHeight="1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</row>
    <row r="529" spans="1:29" ht="21.95" customHeight="1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</row>
    <row r="530" spans="1:29" ht="21.95" customHeight="1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</row>
    <row r="531" spans="1:29" ht="21.95" customHeight="1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</row>
    <row r="532" spans="1:29" ht="21.95" customHeight="1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</row>
    <row r="533" spans="1:29" ht="21.95" customHeight="1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</row>
    <row r="534" spans="1:29" ht="21.95" customHeight="1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</row>
    <row r="535" spans="1:29" ht="21.95" customHeight="1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</row>
    <row r="536" spans="1:29" ht="21.95" customHeight="1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</row>
    <row r="537" spans="1:29" ht="21.95" customHeight="1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</row>
    <row r="538" spans="1:29" ht="21.95" customHeight="1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</row>
    <row r="539" spans="1:29" ht="21.95" customHeight="1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</row>
    <row r="540" spans="1:29" ht="21.95" customHeight="1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</row>
    <row r="541" spans="1:29" ht="21.95" customHeight="1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</row>
    <row r="542" spans="1:29" ht="21.95" customHeight="1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</row>
    <row r="543" spans="1:29" ht="21.95" customHeight="1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</row>
    <row r="544" spans="1:29" ht="21.95" customHeight="1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</row>
    <row r="545" spans="1:29" ht="21.95" customHeight="1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</row>
    <row r="546" spans="1:29" ht="21.95" customHeight="1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</row>
    <row r="547" spans="1:29" ht="21.95" customHeight="1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</row>
    <row r="548" spans="1:29" ht="21.95" customHeight="1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</row>
    <row r="549" spans="1:29" ht="21.95" customHeight="1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</row>
    <row r="550" spans="1:29" ht="21.95" customHeight="1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</row>
    <row r="551" spans="1:29" ht="21.95" customHeight="1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</row>
    <row r="552" spans="1:29" ht="21.95" customHeight="1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</row>
    <row r="553" spans="1:29" ht="21.95" customHeight="1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</row>
    <row r="554" spans="1:29" ht="21.95" customHeight="1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</row>
    <row r="555" spans="1:29" ht="21.95" customHeight="1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</row>
    <row r="556" spans="1:29" ht="21.95" customHeight="1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</row>
    <row r="557" spans="1:29" ht="21.95" customHeight="1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</row>
    <row r="558" spans="1:29" ht="21.95" customHeight="1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</row>
    <row r="559" spans="1:29" ht="21.95" customHeight="1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</row>
    <row r="560" spans="1:29" ht="21.95" customHeight="1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</row>
    <row r="561" spans="1:29" ht="21.95" customHeight="1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</row>
    <row r="562" spans="1:29" ht="21.95" customHeight="1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</row>
    <row r="563" spans="1:29" ht="21.95" customHeight="1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</row>
    <row r="564" spans="1:29" ht="21.95" customHeight="1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</row>
    <row r="565" spans="1:29" ht="21.95" customHeight="1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</row>
    <row r="566" spans="1:29" ht="21.95" customHeight="1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</row>
    <row r="567" spans="1:29" ht="21.95" customHeight="1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</row>
    <row r="568" spans="1:29" ht="21.95" customHeight="1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</row>
    <row r="569" spans="1:29" ht="21.95" customHeight="1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</row>
    <row r="570" spans="1:29" ht="21.95" customHeight="1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</row>
    <row r="571" spans="1:29" ht="21.95" customHeight="1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</row>
    <row r="572" spans="1:29" ht="21.95" customHeight="1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</row>
    <row r="573" spans="1:29" ht="21.95" customHeight="1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</row>
    <row r="574" spans="1:29" ht="21.95" customHeight="1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</row>
    <row r="575" spans="1:29" ht="21.95" customHeight="1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</row>
    <row r="576" spans="1:29" ht="21.95" customHeight="1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</row>
    <row r="577" spans="1:29" ht="21.95" customHeight="1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</row>
    <row r="578" spans="1:29" ht="21.95" customHeight="1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</row>
    <row r="579" spans="1:29" ht="21.95" customHeight="1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</row>
    <row r="580" spans="1:29" ht="21.95" customHeight="1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</row>
    <row r="581" spans="1:29" ht="21.95" customHeight="1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</row>
    <row r="582" spans="1:29" ht="21.95" customHeight="1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</row>
    <row r="583" spans="1:29" ht="21.95" customHeight="1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</row>
    <row r="584" spans="1:29" ht="21.95" customHeight="1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</row>
    <row r="585" spans="1:29" ht="21.95" customHeight="1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</row>
    <row r="586" spans="1:29" ht="21.95" customHeight="1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</row>
    <row r="587" spans="1:29" ht="21.95" customHeight="1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</row>
    <row r="588" spans="1:29" ht="21.95" customHeight="1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</row>
    <row r="589" spans="1:29" ht="21.95" customHeight="1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</row>
    <row r="590" spans="1:29" ht="21.95" customHeight="1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</row>
    <row r="591" spans="1:29" ht="21.95" customHeight="1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</row>
    <row r="592" spans="1:29" ht="21.95" customHeight="1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</row>
    <row r="593" spans="1:29" ht="21.95" customHeight="1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</row>
    <row r="594" spans="1:29" ht="21.95" customHeight="1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</row>
    <row r="595" spans="1:29" ht="21.95" customHeight="1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</row>
    <row r="596" spans="1:29" ht="21.95" customHeight="1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</row>
    <row r="597" spans="1:29" ht="21.95" customHeight="1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</row>
    <row r="598" spans="1:29" ht="21.95" customHeight="1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</row>
    <row r="599" spans="1:29" ht="21.95" customHeight="1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</row>
    <row r="600" spans="1:29" ht="21.95" customHeight="1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</row>
    <row r="601" spans="1:29" ht="21.95" customHeight="1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</row>
    <row r="602" spans="1:29" ht="21.95" customHeight="1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</row>
    <row r="603" spans="1:29" ht="21.95" customHeight="1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</row>
    <row r="604" spans="1:29" ht="21.95" customHeight="1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</row>
    <row r="605" spans="1:29" ht="21.95" customHeight="1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</row>
    <row r="606" spans="1:29" ht="21.95" customHeight="1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</row>
    <row r="607" spans="1:29" ht="21.95" customHeight="1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</row>
    <row r="608" spans="1:29" ht="21.95" customHeight="1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</row>
    <row r="609" spans="1:29" ht="21.95" customHeight="1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</row>
    <row r="610" spans="1:29" ht="21.95" customHeight="1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</row>
    <row r="611" spans="1:29" ht="21.95" customHeight="1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</row>
    <row r="612" spans="1:29" ht="21.95" customHeight="1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</row>
    <row r="613" spans="1:29" ht="21.95" customHeight="1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</row>
    <row r="614" spans="1:29" ht="21.95" customHeight="1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</row>
    <row r="615" spans="1:29" ht="21.95" customHeight="1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</row>
    <row r="616" spans="1:29" ht="21.95" customHeight="1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</row>
    <row r="617" spans="1:29" ht="21.95" customHeight="1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</row>
    <row r="618" spans="1:29" ht="21.95" customHeight="1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</row>
    <row r="619" spans="1:29" ht="21.95" customHeight="1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</row>
    <row r="620" spans="1:29" ht="21.95" customHeight="1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</row>
    <row r="621" spans="1:29" ht="21.95" customHeight="1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</row>
    <row r="622" spans="1:29" ht="21.95" customHeight="1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</row>
    <row r="623" spans="1:29" ht="21.95" customHeight="1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</row>
    <row r="624" spans="1:29" ht="21.95" customHeight="1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</row>
    <row r="625" spans="1:29" ht="21.95" customHeight="1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</row>
    <row r="626" spans="1:29" ht="21.95" customHeight="1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</row>
    <row r="627" spans="1:29" ht="21.95" customHeight="1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</row>
    <row r="628" spans="1:29" ht="21.95" customHeight="1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</row>
    <row r="629" spans="1:29" ht="21.95" customHeight="1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</row>
    <row r="630" spans="1:29" ht="21.95" customHeight="1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</row>
    <row r="631" spans="1:29" ht="21.95" customHeight="1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</row>
    <row r="632" spans="1:29" ht="21.95" customHeight="1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</row>
    <row r="633" spans="1:29" ht="21.95" customHeight="1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</row>
    <row r="634" spans="1:29" ht="21.95" customHeight="1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</row>
    <row r="635" spans="1:29" ht="21.95" customHeight="1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</row>
    <row r="636" spans="1:29" ht="21.95" customHeight="1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</row>
    <row r="637" spans="1:29" ht="21.95" customHeight="1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</row>
    <row r="638" spans="1:29" ht="21.95" customHeight="1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</row>
    <row r="639" spans="1:29" ht="21.95" customHeight="1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</row>
    <row r="640" spans="1:29" ht="21.95" customHeight="1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</row>
    <row r="641" spans="1:29" ht="21.95" customHeight="1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</row>
    <row r="642" spans="1:29" ht="21.95" customHeight="1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</row>
    <row r="643" spans="1:29" ht="21.95" customHeight="1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</row>
    <row r="644" spans="1:29" ht="21.95" customHeight="1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</row>
    <row r="645" spans="1:29" ht="21.95" customHeight="1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</row>
    <row r="646" spans="1:29" ht="21.95" customHeight="1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</row>
    <row r="647" spans="1:29" ht="21.95" customHeight="1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</row>
    <row r="648" spans="1:29" ht="21.95" customHeight="1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</row>
    <row r="649" spans="1:29" ht="21.95" customHeight="1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</row>
    <row r="650" spans="1:29" ht="21.95" customHeight="1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</row>
    <row r="651" spans="1:29" ht="21.95" customHeight="1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</row>
    <row r="652" spans="1:29" ht="21.95" customHeight="1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</row>
    <row r="653" spans="1:29" ht="21.95" customHeight="1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</row>
    <row r="654" spans="1:29" ht="21.95" customHeight="1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</row>
    <row r="655" spans="1:29" ht="21.95" customHeight="1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</row>
    <row r="656" spans="1:29" ht="21.95" customHeight="1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</row>
    <row r="657" spans="1:29" ht="21.95" customHeight="1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</row>
    <row r="658" spans="1:29" ht="21.95" customHeight="1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</row>
    <row r="659" spans="1:29" ht="21.95" customHeight="1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</row>
    <row r="660" spans="1:29" ht="21.95" customHeight="1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</row>
    <row r="661" spans="1:29" ht="21.95" customHeight="1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</row>
    <row r="662" spans="1:29" ht="21.95" customHeight="1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</row>
    <row r="663" spans="1:29" ht="21.95" customHeight="1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</row>
    <row r="664" spans="1:29" ht="21.95" customHeight="1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</row>
    <row r="665" spans="1:29" ht="21.95" customHeight="1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</row>
    <row r="666" spans="1:29" ht="21.95" customHeight="1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</row>
    <row r="667" spans="1:29" ht="21.95" customHeight="1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</row>
    <row r="668" spans="1:29" ht="21.95" customHeight="1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</row>
    <row r="669" spans="1:29" ht="21.95" customHeight="1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</row>
    <row r="670" spans="1:29" ht="21.95" customHeight="1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</row>
    <row r="671" spans="1:29" ht="21.95" customHeight="1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</row>
    <row r="672" spans="1:29" ht="21.95" customHeight="1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</row>
    <row r="673" spans="1:29" ht="21.95" customHeight="1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</row>
    <row r="674" spans="1:29" ht="21.95" customHeight="1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</row>
    <row r="675" spans="1:29" ht="21.95" customHeight="1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</row>
    <row r="676" spans="1:29" ht="21.95" customHeight="1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</row>
    <row r="677" spans="1:29" ht="21.95" customHeight="1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</row>
    <row r="678" spans="1:29" ht="21.95" customHeight="1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</row>
    <row r="679" spans="1:29" ht="21.95" customHeight="1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</row>
    <row r="680" spans="1:29" ht="21.95" customHeight="1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</row>
    <row r="681" spans="1:29" ht="21.95" customHeight="1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</row>
    <row r="682" spans="1:29" ht="21.95" customHeight="1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</row>
    <row r="683" spans="1:29" ht="21.95" customHeight="1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</row>
    <row r="684" spans="1:29" ht="21.95" customHeight="1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</row>
    <row r="685" spans="1:29" ht="21.95" customHeight="1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</row>
    <row r="686" spans="1:29" ht="21.95" customHeight="1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</row>
    <row r="687" spans="1:29" ht="21.95" customHeight="1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</row>
    <row r="688" spans="1:29" ht="21.95" customHeight="1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</row>
    <row r="689" spans="1:29" ht="21.95" customHeight="1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</row>
    <row r="690" spans="1:29" ht="21.95" customHeight="1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</row>
    <row r="691" spans="1:29" ht="21.95" customHeight="1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</row>
    <row r="692" spans="1:29" ht="21.95" customHeight="1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</row>
    <row r="693" spans="1:29" ht="21.95" customHeight="1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</row>
    <row r="694" spans="1:29" ht="21.95" customHeight="1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</row>
    <row r="695" spans="1:29" ht="21.95" customHeight="1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</row>
    <row r="696" spans="1:29" ht="21.95" customHeight="1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</row>
    <row r="697" spans="1:29" ht="21.95" customHeight="1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</row>
    <row r="698" spans="1:29" ht="21.95" customHeight="1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</row>
    <row r="699" spans="1:29" ht="21.95" customHeight="1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</row>
    <row r="700" spans="1:29" ht="21.95" customHeight="1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</row>
    <row r="701" spans="1:29" ht="21.95" customHeight="1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</row>
    <row r="702" spans="1:29" ht="21.95" customHeight="1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</row>
    <row r="703" spans="1:29" ht="21.95" customHeight="1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</row>
    <row r="704" spans="1:29" ht="21.95" customHeight="1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</row>
    <row r="705" spans="1:29" ht="21.95" customHeight="1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</row>
    <row r="706" spans="1:29" ht="21.95" customHeight="1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</row>
    <row r="707" spans="1:29" ht="21.95" customHeight="1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</row>
    <row r="708" spans="1:29" ht="21.95" customHeight="1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</row>
    <row r="709" spans="1:29" ht="21.95" customHeight="1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</row>
    <row r="710" spans="1:29" ht="21.95" customHeight="1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</row>
    <row r="711" spans="1:29" ht="21.95" customHeight="1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</row>
    <row r="712" spans="1:29" ht="21.95" customHeight="1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</row>
    <row r="713" spans="1:29" ht="21.95" customHeight="1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</row>
    <row r="714" spans="1:29" ht="21.95" customHeight="1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</row>
    <row r="715" spans="1:29" ht="21.95" customHeight="1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</row>
    <row r="716" spans="1:29" ht="21.95" customHeight="1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</row>
    <row r="717" spans="1:29" ht="21.95" customHeight="1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</row>
    <row r="718" spans="1:29" ht="21.95" customHeight="1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</row>
    <row r="719" spans="1:29" ht="21.95" customHeight="1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</row>
    <row r="720" spans="1:29" ht="21.95" customHeight="1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</row>
    <row r="721" spans="1:29" ht="21.95" customHeight="1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</row>
    <row r="722" spans="1:29" ht="21.95" customHeight="1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</row>
    <row r="723" spans="1:29" ht="21.95" customHeight="1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</row>
    <row r="724" spans="1:29" ht="21.95" customHeight="1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</row>
    <row r="725" spans="1:29" ht="21.95" customHeight="1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</row>
    <row r="726" spans="1:29" ht="21.95" customHeight="1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</row>
    <row r="727" spans="1:29" ht="21.95" customHeight="1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</row>
    <row r="728" spans="1:29" ht="21.95" customHeight="1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</row>
    <row r="729" spans="1:29" ht="21.95" customHeight="1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</row>
    <row r="730" spans="1:29" ht="21.95" customHeight="1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</row>
    <row r="731" spans="1:29" ht="21.95" customHeight="1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</row>
    <row r="732" spans="1:29" ht="21.95" customHeight="1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</row>
    <row r="733" spans="1:29" ht="21.95" customHeight="1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</row>
    <row r="734" spans="1:29" ht="21.95" customHeight="1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</row>
    <row r="735" spans="1:29" ht="21.95" customHeight="1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</row>
    <row r="736" spans="1:29" ht="21.95" customHeight="1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</row>
    <row r="737" spans="1:29" ht="21.95" customHeight="1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</row>
    <row r="738" spans="1:29" ht="21.95" customHeight="1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</row>
    <row r="739" spans="1:29" ht="21.95" customHeight="1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</row>
    <row r="740" spans="1:29" ht="21.95" customHeight="1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</row>
    <row r="741" spans="1:29" ht="21.95" customHeight="1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</row>
    <row r="742" spans="1:29" ht="21.95" customHeight="1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</row>
    <row r="743" spans="1:29" ht="21.95" customHeight="1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</row>
    <row r="744" spans="1:29" ht="21.95" customHeight="1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</row>
    <row r="745" spans="1:29" ht="21.95" customHeight="1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</row>
    <row r="746" spans="1:29" ht="21.95" customHeight="1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</row>
    <row r="747" spans="1:29" ht="21.95" customHeight="1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</row>
    <row r="748" spans="1:29" ht="21.95" customHeight="1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</row>
    <row r="749" spans="1:29" ht="21.95" customHeight="1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</row>
    <row r="750" spans="1:29" ht="21.95" customHeight="1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</row>
    <row r="751" spans="1:29" ht="21.95" customHeight="1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</row>
    <row r="752" spans="1:29" ht="21.95" customHeight="1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</row>
    <row r="753" spans="1:29" ht="21.95" customHeight="1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</row>
    <row r="754" spans="1:29" ht="21.95" customHeight="1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</row>
    <row r="755" spans="1:29" ht="21.95" customHeight="1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</row>
    <row r="756" spans="1:29" ht="21.95" customHeight="1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</row>
    <row r="757" spans="1:29" ht="21.95" customHeight="1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</row>
    <row r="758" spans="1:29" ht="21.95" customHeight="1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</row>
    <row r="759" spans="1:29" ht="21.95" customHeight="1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</row>
    <row r="760" spans="1:29" ht="21.95" customHeight="1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</row>
    <row r="761" spans="1:29" ht="21.95" customHeight="1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</row>
    <row r="762" spans="1:29" ht="21.95" customHeight="1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</row>
    <row r="763" spans="1:29" ht="21.95" customHeight="1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</row>
    <row r="764" spans="1:29" ht="21.95" customHeight="1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</row>
    <row r="765" spans="1:29" ht="21.95" customHeight="1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</row>
    <row r="766" spans="1:29" ht="21.95" customHeight="1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</row>
    <row r="767" spans="1:29" ht="21.95" customHeight="1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</row>
    <row r="768" spans="1:29" ht="21.95" customHeight="1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</row>
    <row r="769" spans="1:29" ht="21.95" customHeight="1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</row>
    <row r="770" spans="1:29" ht="21.95" customHeight="1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</row>
    <row r="771" spans="1:29" ht="21.95" customHeight="1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</row>
    <row r="772" spans="1:29" ht="21.95" customHeight="1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</row>
    <row r="773" spans="1:29" ht="21.95" customHeight="1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</row>
    <row r="774" spans="1:29" ht="21.95" customHeight="1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</row>
    <row r="775" spans="1:29" ht="21.95" customHeight="1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</row>
    <row r="776" spans="1:29" ht="21.95" customHeight="1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</row>
    <row r="777" spans="1:29" ht="21.95" customHeight="1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</row>
    <row r="778" spans="1:29" ht="21.95" customHeight="1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</row>
    <row r="779" spans="1:29" ht="21.95" customHeight="1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</row>
    <row r="780" spans="1:29" ht="21.95" customHeight="1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</row>
    <row r="781" spans="1:29" ht="21.95" customHeight="1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</row>
    <row r="782" spans="1:29" ht="21.95" customHeight="1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</row>
    <row r="783" spans="1:29" ht="21.95" customHeight="1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</row>
    <row r="784" spans="1:29" ht="21.95" customHeight="1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</row>
    <row r="785" spans="1:29" ht="21.95" customHeight="1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</row>
    <row r="786" spans="1:29" ht="21.95" customHeight="1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</row>
    <row r="787" spans="1:29" ht="21.95" customHeight="1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</row>
    <row r="788" spans="1:29" ht="21.95" customHeight="1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</row>
    <row r="789" spans="1:29" ht="21.95" customHeight="1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</row>
    <row r="790" spans="1:29" ht="21.95" customHeight="1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</row>
    <row r="791" spans="1:29" ht="21.95" customHeight="1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</row>
    <row r="792" spans="1:29" ht="21.95" customHeight="1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</row>
    <row r="793" spans="1:29" ht="21.95" customHeight="1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</row>
    <row r="794" spans="1:29" ht="21.95" customHeight="1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</row>
    <row r="795" spans="1:29" ht="21.95" customHeight="1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</row>
    <row r="796" spans="1:29" ht="21.95" customHeight="1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</row>
    <row r="797" spans="1:29" ht="21.95" customHeight="1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</row>
    <row r="798" spans="1:29" ht="21.95" customHeight="1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</row>
    <row r="799" spans="1:29" ht="21.95" customHeight="1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</row>
    <row r="800" spans="1:29" ht="21.95" customHeight="1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</row>
    <row r="801" spans="1:29" ht="21.95" customHeight="1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</row>
    <row r="802" spans="1:29" ht="21.95" customHeight="1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</row>
    <row r="803" spans="1:29" ht="21.95" customHeight="1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</row>
    <row r="804" spans="1:29" ht="21.95" customHeight="1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</row>
    <row r="805" spans="1:29" ht="21.95" customHeight="1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</row>
    <row r="806" spans="1:29" ht="21.95" customHeight="1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</row>
    <row r="807" spans="1:29" ht="21.95" customHeight="1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</row>
    <row r="808" spans="1:29" ht="21.95" customHeight="1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</row>
    <row r="809" spans="1:29" ht="21.95" customHeight="1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</row>
    <row r="810" spans="1:29" ht="21.95" customHeight="1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</row>
    <row r="811" spans="1:29" ht="21.95" customHeight="1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</row>
    <row r="812" spans="1:29" ht="21.95" customHeight="1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</row>
    <row r="813" spans="1:29" ht="21.95" customHeight="1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</row>
    <row r="814" spans="1:29" ht="21.95" customHeight="1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</row>
    <row r="815" spans="1:29" ht="21.95" customHeight="1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</row>
    <row r="816" spans="1:29" ht="21.95" customHeight="1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</row>
    <row r="817" spans="1:29" ht="21.95" customHeight="1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</row>
    <row r="818" spans="1:29" ht="21.95" customHeight="1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</row>
    <row r="819" spans="1:29" ht="21.95" customHeight="1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</row>
    <row r="820" spans="1:29" ht="21.95" customHeight="1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</row>
    <row r="821" spans="1:29" ht="21.95" customHeight="1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</row>
    <row r="822" spans="1:29" ht="21.95" customHeight="1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</row>
    <row r="823" spans="1:29" ht="21.95" customHeight="1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</row>
    <row r="824" spans="1:29" ht="21.95" customHeight="1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</row>
    <row r="825" spans="1:29" ht="21.95" customHeight="1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</row>
    <row r="826" spans="1:29" ht="21.95" customHeight="1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</row>
    <row r="827" spans="1:29" ht="21.95" customHeight="1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</row>
    <row r="828" spans="1:29" ht="21.95" customHeight="1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</row>
    <row r="829" spans="1:29" ht="21.95" customHeight="1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</row>
    <row r="830" spans="1:29" ht="21.95" customHeight="1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</row>
    <row r="831" spans="1:29" ht="21.95" customHeight="1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</row>
    <row r="832" spans="1:29" ht="21.95" customHeight="1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</row>
    <row r="833" spans="1:29" ht="21.95" customHeight="1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</row>
    <row r="834" spans="1:29" ht="21.95" customHeight="1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</row>
    <row r="835" spans="1:29" ht="21.95" customHeight="1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</row>
    <row r="836" spans="1:29" ht="21.95" customHeight="1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</row>
    <row r="837" spans="1:29" ht="21.95" customHeight="1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</row>
    <row r="838" spans="1:29" ht="21.95" customHeight="1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</row>
    <row r="839" spans="1:29" ht="21.95" customHeight="1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</row>
    <row r="840" spans="1:29" ht="21.95" customHeight="1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</row>
    <row r="841" spans="1:29" ht="21.95" customHeight="1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</row>
    <row r="842" spans="1:29" ht="21.95" customHeight="1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</row>
    <row r="843" spans="1:29" ht="21.95" customHeight="1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</row>
    <row r="844" spans="1:29" ht="21.95" customHeight="1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</row>
    <row r="845" spans="1:29" ht="21.95" customHeight="1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</row>
    <row r="846" spans="1:29" ht="21.95" customHeight="1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</row>
    <row r="847" spans="1:29" ht="21.95" customHeight="1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</row>
    <row r="848" spans="1:29" ht="21.95" customHeight="1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</row>
    <row r="849" spans="1:29" ht="21.95" customHeight="1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</row>
    <row r="850" spans="1:29" ht="21.95" customHeight="1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</row>
    <row r="851" spans="1:29" ht="21.95" customHeight="1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</row>
    <row r="852" spans="1:29" ht="21.95" customHeight="1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</row>
    <row r="853" spans="1:29" ht="21.95" customHeight="1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</row>
    <row r="854" spans="1:29" ht="21.95" customHeight="1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</row>
    <row r="855" spans="1:29" ht="21.95" customHeight="1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</row>
    <row r="856" spans="1:29" ht="21.95" customHeight="1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</row>
    <row r="857" spans="1:29" ht="21.95" customHeight="1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</row>
    <row r="858" spans="1:29" ht="21.95" customHeight="1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</row>
    <row r="859" spans="1:29" ht="21.95" customHeight="1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</row>
    <row r="860" spans="1:29" ht="21.95" customHeight="1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</row>
    <row r="861" spans="1:29" ht="21.95" customHeight="1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</row>
    <row r="862" spans="1:29" ht="21.95" customHeight="1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</row>
    <row r="863" spans="1:29" ht="21.95" customHeight="1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</row>
    <row r="864" spans="1:29" ht="21.95" customHeight="1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</row>
    <row r="865" spans="1:29" ht="21.95" customHeight="1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</row>
    <row r="866" spans="1:29" ht="21.95" customHeight="1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</row>
    <row r="867" spans="1:29" ht="21.95" customHeight="1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</row>
    <row r="868" spans="1:29" ht="21.95" customHeight="1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</row>
    <row r="869" spans="1:29" ht="21.95" customHeight="1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</row>
    <row r="870" spans="1:29" ht="21.95" customHeight="1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</row>
    <row r="871" spans="1:29" ht="21.95" customHeight="1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</row>
    <row r="872" spans="1:29" ht="21.95" customHeight="1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</row>
    <row r="873" spans="1:29" ht="21.95" customHeight="1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</row>
    <row r="874" spans="1:29" ht="21.95" customHeight="1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</row>
    <row r="875" spans="1:29" ht="21.95" customHeight="1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</row>
    <row r="876" spans="1:29" ht="21.95" customHeight="1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</row>
    <row r="877" spans="1:29" ht="21.95" customHeight="1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</row>
    <row r="878" spans="1:29" ht="21.95" customHeight="1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</row>
    <row r="879" spans="1:29" ht="21.95" customHeight="1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</row>
    <row r="880" spans="1:29" ht="21.95" customHeight="1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</row>
    <row r="881" spans="1:29" ht="21.95" customHeight="1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</row>
    <row r="882" spans="1:29" ht="21.95" customHeight="1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</row>
    <row r="883" spans="1:29" ht="21.95" customHeight="1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</row>
    <row r="884" spans="1:29" ht="21.95" customHeight="1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</row>
    <row r="885" spans="1:29" ht="21.95" customHeight="1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</row>
    <row r="886" spans="1:29" ht="21.95" customHeight="1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</row>
    <row r="887" spans="1:29" ht="21.95" customHeight="1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</row>
    <row r="888" spans="1:29" ht="21.95" customHeight="1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</row>
    <row r="889" spans="1:29" ht="21.95" customHeight="1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</row>
    <row r="890" spans="1:29" ht="21.95" customHeight="1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</row>
    <row r="891" spans="1:29" ht="21.95" customHeight="1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</row>
    <row r="892" spans="1:29" ht="21.95" customHeight="1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</row>
    <row r="893" spans="1:29" ht="21.95" customHeight="1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</row>
    <row r="894" spans="1:29" ht="21.95" customHeight="1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</row>
    <row r="895" spans="1:29" ht="21.95" customHeight="1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</row>
    <row r="896" spans="1:29" ht="21.95" customHeight="1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</row>
    <row r="897" spans="1:29" ht="21.95" customHeight="1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</row>
    <row r="898" spans="1:29" ht="21.95" customHeight="1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</row>
    <row r="899" spans="1:29" ht="21.95" customHeight="1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</row>
    <row r="900" spans="1:29" ht="21.95" customHeight="1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</row>
    <row r="901" spans="1:29" ht="21.95" customHeight="1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</row>
    <row r="902" spans="1:29" ht="21.95" customHeight="1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</row>
    <row r="903" spans="1:29" ht="21.95" customHeight="1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</row>
    <row r="904" spans="1:29" ht="21.95" customHeight="1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</row>
    <row r="905" spans="1:29" ht="21.95" customHeight="1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</row>
    <row r="906" spans="1:29" ht="21.95" customHeight="1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</row>
    <row r="907" spans="1:29" ht="21.95" customHeight="1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</row>
    <row r="908" spans="1:29" ht="21.95" customHeight="1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</row>
    <row r="909" spans="1:29" ht="21.95" customHeight="1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</row>
    <row r="910" spans="1:29" ht="21.95" customHeight="1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</row>
    <row r="911" spans="1:29" ht="21.95" customHeight="1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</row>
    <row r="912" spans="1:29" ht="21.95" customHeight="1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</row>
    <row r="913" spans="1:29" ht="21.95" customHeight="1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</row>
    <row r="914" spans="1:29" ht="21.95" customHeight="1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</row>
    <row r="915" spans="1:29" ht="21.95" customHeight="1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</row>
    <row r="916" spans="1:29" ht="21.95" customHeight="1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</row>
    <row r="917" spans="1:29" ht="21.95" customHeight="1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</row>
    <row r="918" spans="1:29" ht="21.95" customHeight="1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</row>
    <row r="919" spans="1:29" ht="21.95" customHeight="1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</row>
    <row r="920" spans="1:29" ht="21.95" customHeight="1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</row>
    <row r="921" spans="1:29" ht="21.95" customHeight="1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</row>
    <row r="922" spans="1:29" ht="21.95" customHeight="1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</row>
    <row r="923" spans="1:29" ht="21.95" customHeight="1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</row>
    <row r="924" spans="1:29" ht="21.95" customHeight="1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</row>
    <row r="925" spans="1:29" ht="21.95" customHeight="1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</row>
    <row r="926" spans="1:29" ht="21.95" customHeight="1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</row>
    <row r="927" spans="1:29" ht="21.95" customHeight="1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</row>
    <row r="928" spans="1:29" ht="21.95" customHeight="1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</row>
    <row r="929" spans="1:29" ht="21.95" customHeight="1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</row>
    <row r="930" spans="1:29" ht="21.95" customHeight="1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</row>
    <row r="931" spans="1:29" ht="21.95" customHeight="1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</row>
    <row r="932" spans="1:29" ht="21.95" customHeight="1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</row>
    <row r="933" spans="1:29" ht="21.95" customHeight="1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</row>
    <row r="934" spans="1:29" ht="21.95" customHeight="1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</row>
    <row r="935" spans="1:29" ht="21.95" customHeight="1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</row>
    <row r="936" spans="1:29" ht="21.95" customHeight="1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</row>
    <row r="937" spans="1:29" ht="21.95" customHeight="1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</row>
    <row r="938" spans="1:29" ht="21.95" customHeight="1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</row>
    <row r="939" spans="1:29" ht="21.95" customHeight="1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</row>
    <row r="940" spans="1:29" ht="21.95" customHeight="1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</row>
    <row r="941" spans="1:29" ht="21.95" customHeight="1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</row>
    <row r="942" spans="1:29" ht="21.95" customHeight="1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</row>
    <row r="943" spans="1:29" ht="21.95" customHeight="1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</row>
    <row r="944" spans="1:29" ht="21.95" customHeight="1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</row>
    <row r="945" spans="1:29" ht="21.95" customHeight="1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</row>
    <row r="946" spans="1:29" ht="21.95" customHeight="1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</row>
    <row r="947" spans="1:29" ht="21.95" customHeight="1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</row>
    <row r="948" spans="1:29" ht="21.95" customHeight="1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</row>
    <row r="949" spans="1:29" ht="21.95" customHeight="1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</row>
    <row r="950" spans="1:29" ht="21.95" customHeight="1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</row>
    <row r="951" spans="1:29" ht="21.95" customHeight="1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</row>
    <row r="952" spans="1:29" ht="21.95" customHeight="1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</row>
    <row r="953" spans="1:29" ht="21.95" customHeight="1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</row>
    <row r="954" spans="1:29" ht="21.95" customHeight="1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</row>
    <row r="955" spans="1:29" ht="21.95" customHeight="1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</row>
    <row r="956" spans="1:29" ht="21.95" customHeight="1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</row>
    <row r="957" spans="1:29" ht="21.95" customHeight="1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</row>
    <row r="958" spans="1:29" ht="21.95" customHeight="1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</row>
    <row r="959" spans="1:29" ht="21.95" customHeight="1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</row>
    <row r="960" spans="1:29" ht="21.95" customHeight="1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</row>
    <row r="961" spans="1:29" ht="21.95" customHeight="1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</row>
    <row r="962" spans="1:29" ht="21.95" customHeight="1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</row>
    <row r="963" spans="1:29" ht="21.95" customHeight="1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</row>
    <row r="964" spans="1:29" ht="21.95" customHeight="1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</row>
    <row r="965" spans="1:29" ht="21.95" customHeight="1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</row>
    <row r="966" spans="1:29" ht="21.95" customHeight="1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</row>
    <row r="967" spans="1:29" ht="21.95" customHeight="1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</row>
    <row r="968" spans="1:29" ht="21.95" customHeight="1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</row>
    <row r="969" spans="1:29" ht="21.95" customHeight="1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</row>
    <row r="970" spans="1:29" ht="21.95" customHeight="1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</row>
    <row r="971" spans="1:29" ht="21.95" customHeight="1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</row>
    <row r="972" spans="1:29" ht="21.95" customHeight="1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</row>
    <row r="973" spans="1:29" ht="21.95" customHeight="1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</row>
    <row r="974" spans="1:29" ht="21.95" customHeight="1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</row>
    <row r="975" spans="1:29" ht="21.95" customHeight="1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</row>
    <row r="976" spans="1:29" ht="21.95" customHeight="1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</row>
    <row r="977" spans="1:29" ht="21.95" customHeight="1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</row>
    <row r="978" spans="1:29" ht="21.95" customHeight="1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</row>
    <row r="979" spans="1:29" ht="21.95" customHeight="1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</row>
    <row r="980" spans="1:29" ht="21.95" customHeight="1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</row>
    <row r="981" spans="1:29" ht="21.95" customHeight="1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</row>
    <row r="982" spans="1:29" ht="21.95" customHeight="1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</row>
    <row r="983" spans="1:29" ht="21.95" customHeight="1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</row>
    <row r="984" spans="1:29" ht="21.95" customHeight="1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</row>
    <row r="985" spans="1:29" ht="21.95" customHeight="1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</row>
    <row r="986" spans="1:29" ht="21.95" customHeight="1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</row>
    <row r="987" spans="1:29" ht="21.95" customHeight="1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</row>
    <row r="988" spans="1:29" ht="21.95" customHeight="1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</row>
    <row r="989" spans="1:29" ht="21.95" customHeight="1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</row>
    <row r="990" spans="1:29" ht="21.95" customHeight="1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</row>
    <row r="991" spans="1:29" ht="21.95" customHeight="1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</row>
    <row r="992" spans="1:29" ht="21.95" customHeight="1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</row>
    <row r="993" spans="1:29" ht="21.95" customHeight="1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</row>
    <row r="994" spans="1:29" ht="21.95" customHeight="1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</row>
    <row r="995" spans="1:29" ht="21.95" customHeight="1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</row>
    <row r="996" spans="1:29" ht="21.95" customHeight="1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</row>
    <row r="997" spans="1:29" ht="21.95" customHeight="1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</row>
    <row r="998" spans="1:29" ht="21.95" customHeight="1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</row>
    <row r="999" spans="1:29" ht="21.95" customHeight="1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</row>
    <row r="1000" spans="1:29" ht="21.95" customHeight="1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</row>
    <row r="1001" spans="1:29" ht="21.95" customHeight="1" x14ac:dyDescent="0.2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</row>
    <row r="1002" spans="1:29" ht="21.95" customHeight="1" x14ac:dyDescent="0.2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</row>
    <row r="1003" spans="1:29" ht="21.95" customHeight="1" x14ac:dyDescent="0.2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</row>
    <row r="1004" spans="1:29" ht="21.95" customHeight="1" x14ac:dyDescent="0.2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</row>
    <row r="1005" spans="1:29" ht="21.95" customHeight="1" x14ac:dyDescent="0.2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</row>
    <row r="1006" spans="1:29" ht="21.95" customHeight="1" x14ac:dyDescent="0.2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</row>
    <row r="1007" spans="1:29" ht="21.95" customHeight="1" x14ac:dyDescent="0.2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</row>
    <row r="1008" spans="1:29" ht="21.95" customHeight="1" x14ac:dyDescent="0.2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</row>
    <row r="1009" spans="1:29" ht="21.95" customHeight="1" x14ac:dyDescent="0.2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</row>
    <row r="1010" spans="1:29" ht="21.95" customHeight="1" x14ac:dyDescent="0.2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</row>
    <row r="1011" spans="1:29" ht="21.95" customHeight="1" x14ac:dyDescent="0.2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</row>
    <row r="1012" spans="1:29" ht="21.95" customHeight="1" x14ac:dyDescent="0.2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</row>
    <row r="1013" spans="1:29" ht="21.95" customHeight="1" x14ac:dyDescent="0.2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</row>
    <row r="1014" spans="1:29" ht="21.95" customHeight="1" x14ac:dyDescent="0.2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</row>
    <row r="1015" spans="1:29" ht="21.95" customHeight="1" x14ac:dyDescent="0.2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</row>
    <row r="1016" spans="1:29" ht="21.95" customHeight="1" x14ac:dyDescent="0.2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</row>
    <row r="1017" spans="1:29" ht="21.95" customHeight="1" x14ac:dyDescent="0.2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</row>
    <row r="1018" spans="1:29" ht="21.95" customHeight="1" x14ac:dyDescent="0.2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</row>
    <row r="1019" spans="1:29" ht="21.95" customHeight="1" x14ac:dyDescent="0.2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</row>
    <row r="1020" spans="1:29" ht="21.95" customHeight="1" x14ac:dyDescent="0.2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</row>
    <row r="1021" spans="1:29" ht="21.95" customHeight="1" x14ac:dyDescent="0.2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</row>
    <row r="1022" spans="1:29" ht="21.95" customHeight="1" x14ac:dyDescent="0.2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</row>
    <row r="1023" spans="1:29" ht="21.95" customHeight="1" x14ac:dyDescent="0.2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</row>
    <row r="1024" spans="1:29" ht="21.95" customHeight="1" x14ac:dyDescent="0.2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</row>
    <row r="1025" spans="1:29" ht="21.95" customHeight="1" x14ac:dyDescent="0.2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</row>
    <row r="1026" spans="1:29" ht="21.95" customHeight="1" x14ac:dyDescent="0.2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</row>
    <row r="1027" spans="1:29" ht="21.95" customHeight="1" x14ac:dyDescent="0.2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</row>
    <row r="1028" spans="1:29" ht="21.95" customHeight="1" x14ac:dyDescent="0.2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</row>
    <row r="1029" spans="1:29" ht="21.95" customHeight="1" x14ac:dyDescent="0.2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</row>
    <row r="1030" spans="1:29" ht="21.95" customHeight="1" x14ac:dyDescent="0.2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</row>
    <row r="1031" spans="1:29" ht="21.95" customHeight="1" x14ac:dyDescent="0.2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</row>
    <row r="1032" spans="1:29" ht="21.95" customHeight="1" x14ac:dyDescent="0.2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</row>
    <row r="1033" spans="1:29" ht="21.95" customHeight="1" x14ac:dyDescent="0.2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</row>
    <row r="1034" spans="1:29" ht="21.95" customHeight="1" x14ac:dyDescent="0.2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</row>
    <row r="1035" spans="1:29" ht="21.95" customHeight="1" x14ac:dyDescent="0.2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4"/>
    </row>
    <row r="1036" spans="1:29" ht="21.95" customHeight="1" x14ac:dyDescent="0.2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4"/>
    </row>
    <row r="1037" spans="1:29" ht="21.95" customHeight="1" x14ac:dyDescent="0.2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</row>
    <row r="1038" spans="1:29" ht="21.95" customHeight="1" x14ac:dyDescent="0.2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</row>
    <row r="1039" spans="1:29" ht="21.95" customHeight="1" x14ac:dyDescent="0.2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</row>
    <row r="1040" spans="1:29" ht="21.95" customHeight="1" x14ac:dyDescent="0.2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</row>
    <row r="1041" spans="1:29" ht="21.95" customHeight="1" x14ac:dyDescent="0.2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</row>
    <row r="1042" spans="1:29" ht="21.95" customHeight="1" x14ac:dyDescent="0.2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</row>
    <row r="1043" spans="1:29" ht="21.95" customHeight="1" x14ac:dyDescent="0.2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4"/>
    </row>
    <row r="1044" spans="1:29" ht="21.95" customHeight="1" x14ac:dyDescent="0.2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4"/>
    </row>
    <row r="1045" spans="1:29" ht="21.95" customHeight="1" x14ac:dyDescent="0.2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4"/>
    </row>
    <row r="1046" spans="1:29" ht="21.95" customHeight="1" x14ac:dyDescent="0.2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4"/>
    </row>
    <row r="1047" spans="1:29" ht="21.95" customHeight="1" x14ac:dyDescent="0.2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</row>
    <row r="1048" spans="1:29" ht="21.95" customHeight="1" x14ac:dyDescent="0.2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4"/>
    </row>
    <row r="1049" spans="1:29" ht="21.95" customHeight="1" x14ac:dyDescent="0.2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4"/>
    </row>
    <row r="1050" spans="1:29" ht="21.95" customHeight="1" x14ac:dyDescent="0.2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4"/>
    </row>
    <row r="1051" spans="1:29" ht="21.95" customHeight="1" x14ac:dyDescent="0.2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4"/>
    </row>
    <row r="1052" spans="1:29" ht="21.95" customHeight="1" x14ac:dyDescent="0.2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4"/>
    </row>
    <row r="1053" spans="1:29" ht="21.95" customHeight="1" x14ac:dyDescent="0.2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4"/>
    </row>
    <row r="1054" spans="1:29" ht="21.95" customHeight="1" x14ac:dyDescent="0.2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4"/>
    </row>
    <row r="1055" spans="1:29" ht="21.95" customHeight="1" x14ac:dyDescent="0.2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</row>
    <row r="1056" spans="1:29" ht="21.95" customHeight="1" x14ac:dyDescent="0.2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4"/>
    </row>
    <row r="1057" spans="1:29" ht="21.95" customHeight="1" x14ac:dyDescent="0.2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4"/>
    </row>
    <row r="1058" spans="1:29" ht="21.95" customHeight="1" x14ac:dyDescent="0.2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</row>
    <row r="1059" spans="1:29" ht="21.95" customHeight="1" x14ac:dyDescent="0.2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</row>
    <row r="1060" spans="1:29" ht="21.95" customHeight="1" x14ac:dyDescent="0.2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4"/>
    </row>
    <row r="1061" spans="1:29" ht="21.95" customHeight="1" x14ac:dyDescent="0.2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</row>
    <row r="1062" spans="1:29" ht="21.95" customHeight="1" x14ac:dyDescent="0.2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4"/>
    </row>
    <row r="1063" spans="1:29" ht="21.95" customHeight="1" x14ac:dyDescent="0.2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4"/>
    </row>
    <row r="1064" spans="1:29" ht="21.95" customHeight="1" x14ac:dyDescent="0.2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</row>
    <row r="1065" spans="1:29" ht="21.95" customHeight="1" x14ac:dyDescent="0.2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4"/>
    </row>
    <row r="1066" spans="1:29" ht="21.95" customHeight="1" x14ac:dyDescent="0.2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4"/>
    </row>
    <row r="1067" spans="1:29" ht="21.95" customHeight="1" x14ac:dyDescent="0.2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</row>
    <row r="1068" spans="1:29" ht="21.95" customHeight="1" x14ac:dyDescent="0.2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4"/>
    </row>
    <row r="1069" spans="1:29" ht="21.95" customHeight="1" x14ac:dyDescent="0.2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</row>
    <row r="1070" spans="1:29" ht="21.95" customHeight="1" x14ac:dyDescent="0.2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</row>
    <row r="1071" spans="1:29" ht="21.95" customHeight="1" x14ac:dyDescent="0.2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</row>
    <row r="1072" spans="1:29" ht="21.95" customHeight="1" x14ac:dyDescent="0.2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</row>
    <row r="1073" spans="1:29" ht="21.95" customHeight="1" x14ac:dyDescent="0.2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</row>
    <row r="1074" spans="1:29" ht="21.95" customHeight="1" x14ac:dyDescent="0.2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4"/>
    </row>
    <row r="1075" spans="1:29" ht="21.95" customHeight="1" x14ac:dyDescent="0.2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4"/>
    </row>
    <row r="1076" spans="1:29" ht="21.95" customHeight="1" x14ac:dyDescent="0.2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</row>
    <row r="1077" spans="1:29" ht="21.95" customHeight="1" x14ac:dyDescent="0.2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4"/>
    </row>
    <row r="1078" spans="1:29" ht="21.95" customHeight="1" x14ac:dyDescent="0.2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4"/>
    </row>
    <row r="1079" spans="1:29" ht="21.95" customHeight="1" x14ac:dyDescent="0.2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</row>
    <row r="1080" spans="1:29" ht="21.95" customHeight="1" x14ac:dyDescent="0.2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4"/>
    </row>
    <row r="1081" spans="1:29" ht="21.95" customHeight="1" x14ac:dyDescent="0.2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</row>
    <row r="1082" spans="1:29" ht="21.95" customHeight="1" x14ac:dyDescent="0.2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4"/>
    </row>
    <row r="1083" spans="1:29" ht="21.95" customHeight="1" x14ac:dyDescent="0.2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4"/>
    </row>
    <row r="1084" spans="1:29" ht="21.95" customHeight="1" x14ac:dyDescent="0.2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4"/>
    </row>
    <row r="1085" spans="1:29" ht="21.95" customHeight="1" x14ac:dyDescent="0.2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4"/>
    </row>
    <row r="1086" spans="1:29" ht="21.95" customHeight="1" x14ac:dyDescent="0.2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4"/>
    </row>
    <row r="1087" spans="1:29" ht="21.95" customHeight="1" x14ac:dyDescent="0.2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4"/>
    </row>
    <row r="1088" spans="1:29" ht="21.95" customHeight="1" x14ac:dyDescent="0.2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4"/>
    </row>
    <row r="1089" spans="1:29" ht="21.95" customHeight="1" x14ac:dyDescent="0.2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4"/>
    </row>
    <row r="1090" spans="1:29" ht="21.95" customHeight="1" x14ac:dyDescent="0.2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4"/>
    </row>
    <row r="1091" spans="1:29" ht="21.95" customHeight="1" x14ac:dyDescent="0.2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4"/>
    </row>
    <row r="1092" spans="1:29" ht="21.95" customHeight="1" x14ac:dyDescent="0.2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4"/>
    </row>
    <row r="1093" spans="1:29" ht="21.95" customHeight="1" x14ac:dyDescent="0.2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4"/>
    </row>
    <row r="1094" spans="1:29" ht="21.95" customHeight="1" x14ac:dyDescent="0.2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4"/>
    </row>
    <row r="1095" spans="1:29" ht="21.95" customHeight="1" x14ac:dyDescent="0.2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4"/>
    </row>
    <row r="1096" spans="1:29" ht="21.95" customHeight="1" x14ac:dyDescent="0.2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4"/>
    </row>
    <row r="1097" spans="1:29" ht="21.95" customHeight="1" x14ac:dyDescent="0.2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4"/>
    </row>
    <row r="1098" spans="1:29" ht="21.95" customHeight="1" x14ac:dyDescent="0.2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4"/>
    </row>
    <row r="1099" spans="1:29" ht="21.95" customHeight="1" x14ac:dyDescent="0.2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4"/>
    </row>
    <row r="1100" spans="1:29" ht="21.95" customHeight="1" x14ac:dyDescent="0.2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4"/>
    </row>
    <row r="1101" spans="1:29" ht="21.95" customHeight="1" x14ac:dyDescent="0.2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4"/>
    </row>
    <row r="1102" spans="1:29" ht="21.95" customHeight="1" x14ac:dyDescent="0.2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4"/>
    </row>
    <row r="1103" spans="1:29" ht="21.95" customHeight="1" x14ac:dyDescent="0.2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4"/>
    </row>
    <row r="1104" spans="1:29" ht="21.95" customHeight="1" x14ac:dyDescent="0.2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4"/>
    </row>
    <row r="1105" spans="1:29" ht="21.95" customHeight="1" x14ac:dyDescent="0.2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4"/>
    </row>
    <row r="1106" spans="1:29" ht="21.95" customHeight="1" x14ac:dyDescent="0.2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4"/>
    </row>
    <row r="1107" spans="1:29" ht="21.95" customHeight="1" x14ac:dyDescent="0.2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4"/>
    </row>
    <row r="1108" spans="1:29" ht="21.95" customHeight="1" x14ac:dyDescent="0.2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4"/>
    </row>
    <row r="1109" spans="1:29" ht="21.95" customHeight="1" x14ac:dyDescent="0.2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4"/>
    </row>
    <row r="1110" spans="1:29" ht="21.95" customHeight="1" x14ac:dyDescent="0.2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4"/>
    </row>
    <row r="1111" spans="1:29" ht="21.95" customHeight="1" x14ac:dyDescent="0.2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4"/>
    </row>
    <row r="1112" spans="1:29" ht="21.95" customHeight="1" x14ac:dyDescent="0.2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4"/>
    </row>
    <row r="1113" spans="1:29" ht="21.95" customHeight="1" x14ac:dyDescent="0.2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4"/>
    </row>
    <row r="1114" spans="1:29" ht="21.95" customHeight="1" x14ac:dyDescent="0.2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4"/>
    </row>
    <row r="1115" spans="1:29" ht="21.95" customHeight="1" x14ac:dyDescent="0.2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4"/>
    </row>
    <row r="1116" spans="1:29" ht="21.95" customHeight="1" x14ac:dyDescent="0.2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4"/>
    </row>
    <row r="1117" spans="1:29" ht="21.95" customHeight="1" x14ac:dyDescent="0.2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4"/>
    </row>
    <row r="1118" spans="1:29" ht="21.95" customHeight="1" x14ac:dyDescent="0.2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4"/>
    </row>
    <row r="1119" spans="1:29" ht="21.95" customHeight="1" x14ac:dyDescent="0.2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4"/>
    </row>
    <row r="1120" spans="1:29" ht="21.95" customHeight="1" x14ac:dyDescent="0.2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4"/>
    </row>
    <row r="1121" spans="1:29" ht="21.95" customHeight="1" x14ac:dyDescent="0.2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4"/>
    </row>
    <row r="1122" spans="1:29" ht="21.95" customHeight="1" x14ac:dyDescent="0.2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4"/>
    </row>
    <row r="1123" spans="1:29" ht="21.95" customHeight="1" x14ac:dyDescent="0.2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4"/>
    </row>
    <row r="1124" spans="1:29" ht="21.95" customHeight="1" x14ac:dyDescent="0.2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4"/>
    </row>
    <row r="1125" spans="1:29" ht="21.95" customHeight="1" x14ac:dyDescent="0.2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4"/>
    </row>
    <row r="1126" spans="1:29" ht="21.95" customHeight="1" x14ac:dyDescent="0.2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4"/>
    </row>
    <row r="1127" spans="1:29" ht="21.95" customHeight="1" x14ac:dyDescent="0.2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4"/>
    </row>
    <row r="1128" spans="1:29" ht="21.95" customHeight="1" x14ac:dyDescent="0.2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4"/>
    </row>
    <row r="1129" spans="1:29" ht="21.95" customHeight="1" x14ac:dyDescent="0.2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4"/>
    </row>
    <row r="1130" spans="1:29" ht="21.95" customHeight="1" x14ac:dyDescent="0.2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4"/>
    </row>
    <row r="1131" spans="1:29" ht="21.95" customHeight="1" x14ac:dyDescent="0.2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4"/>
    </row>
    <row r="1132" spans="1:29" ht="21.95" customHeight="1" x14ac:dyDescent="0.2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4"/>
    </row>
    <row r="1133" spans="1:29" ht="21.95" customHeight="1" x14ac:dyDescent="0.2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4"/>
    </row>
    <row r="1134" spans="1:29" ht="21.95" customHeight="1" x14ac:dyDescent="0.2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4"/>
    </row>
    <row r="1135" spans="1:29" ht="21.95" customHeight="1" x14ac:dyDescent="0.2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4"/>
    </row>
    <row r="1136" spans="1:29" ht="21.95" customHeight="1" x14ac:dyDescent="0.2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4"/>
    </row>
    <row r="1137" spans="1:29" ht="21.95" customHeight="1" x14ac:dyDescent="0.2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4"/>
    </row>
    <row r="1138" spans="1:29" ht="21.95" customHeight="1" x14ac:dyDescent="0.2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4"/>
    </row>
    <row r="1139" spans="1:29" ht="21.95" customHeight="1" x14ac:dyDescent="0.2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4"/>
    </row>
    <row r="1140" spans="1:29" ht="21.95" customHeight="1" x14ac:dyDescent="0.2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4"/>
    </row>
    <row r="1141" spans="1:29" ht="21.95" customHeight="1" x14ac:dyDescent="0.2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4"/>
    </row>
    <row r="1142" spans="1:29" ht="21.95" customHeight="1" x14ac:dyDescent="0.2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4"/>
    </row>
    <row r="1143" spans="1:29" ht="21.95" customHeight="1" x14ac:dyDescent="0.2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4"/>
    </row>
    <row r="1144" spans="1:29" ht="21.95" customHeight="1" x14ac:dyDescent="0.2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4"/>
    </row>
    <row r="1145" spans="1:29" ht="21.95" customHeight="1" x14ac:dyDescent="0.2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4"/>
    </row>
    <row r="1146" spans="1:29" ht="21.95" customHeight="1" x14ac:dyDescent="0.2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4"/>
    </row>
    <row r="1147" spans="1:29" ht="21.95" customHeight="1" x14ac:dyDescent="0.2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4"/>
    </row>
    <row r="1148" spans="1:29" ht="21.95" customHeight="1" x14ac:dyDescent="0.2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4"/>
    </row>
    <row r="1149" spans="1:29" ht="21.95" customHeight="1" x14ac:dyDescent="0.2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4"/>
    </row>
    <row r="1150" spans="1:29" ht="21.95" customHeight="1" x14ac:dyDescent="0.2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4"/>
    </row>
    <row r="1151" spans="1:29" ht="21.95" customHeight="1" x14ac:dyDescent="0.2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4"/>
    </row>
    <row r="1152" spans="1:29" ht="21.95" customHeight="1" x14ac:dyDescent="0.2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4"/>
    </row>
    <row r="1153" spans="1:29" ht="21.95" customHeight="1" x14ac:dyDescent="0.2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4"/>
    </row>
    <row r="1154" spans="1:29" ht="21.95" customHeight="1" x14ac:dyDescent="0.2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4"/>
    </row>
    <row r="1155" spans="1:29" ht="21.95" customHeight="1" x14ac:dyDescent="0.2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4"/>
    </row>
    <row r="1156" spans="1:29" ht="21.95" customHeight="1" x14ac:dyDescent="0.2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4"/>
    </row>
    <row r="1157" spans="1:29" ht="21.95" customHeight="1" x14ac:dyDescent="0.2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4"/>
    </row>
    <row r="1158" spans="1:29" ht="21.95" customHeight="1" x14ac:dyDescent="0.2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4"/>
    </row>
    <row r="1159" spans="1:29" ht="21.95" customHeight="1" x14ac:dyDescent="0.2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4"/>
    </row>
    <row r="1160" spans="1:29" ht="21.95" customHeight="1" x14ac:dyDescent="0.2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  <c r="AC1160" s="14"/>
    </row>
    <row r="1161" spans="1:29" ht="21.95" customHeight="1" x14ac:dyDescent="0.2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4"/>
    </row>
    <row r="1162" spans="1:29" ht="21.95" customHeight="1" x14ac:dyDescent="0.2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  <c r="AC1162" s="14"/>
    </row>
    <row r="1163" spans="1:29" ht="21.95" customHeight="1" x14ac:dyDescent="0.2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4"/>
    </row>
    <row r="1164" spans="1:29" ht="21.95" customHeight="1" x14ac:dyDescent="0.2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  <c r="AC1164" s="14"/>
    </row>
    <row r="1165" spans="1:29" ht="21.95" customHeight="1" x14ac:dyDescent="0.2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4"/>
    </row>
    <row r="1166" spans="1:29" ht="21.95" customHeight="1" x14ac:dyDescent="0.2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4"/>
    </row>
    <row r="1167" spans="1:29" ht="21.95" customHeight="1" x14ac:dyDescent="0.2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4"/>
    </row>
    <row r="1168" spans="1:29" ht="21.95" customHeight="1" x14ac:dyDescent="0.2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4"/>
    </row>
    <row r="1169" spans="1:29" ht="21.95" customHeight="1" x14ac:dyDescent="0.2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4"/>
    </row>
    <row r="1170" spans="1:29" ht="21.95" customHeight="1" x14ac:dyDescent="0.2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14"/>
    </row>
    <row r="1171" spans="1:29" ht="21.95" customHeight="1" x14ac:dyDescent="0.2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4"/>
    </row>
    <row r="1172" spans="1:29" ht="21.95" customHeight="1" x14ac:dyDescent="0.2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  <c r="AC1172" s="14"/>
    </row>
    <row r="1173" spans="1:29" ht="21.95" customHeight="1" x14ac:dyDescent="0.2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  <c r="AC1173" s="14"/>
    </row>
    <row r="1174" spans="1:29" ht="21.95" customHeight="1" x14ac:dyDescent="0.2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  <c r="AC1174" s="14"/>
    </row>
    <row r="1175" spans="1:29" ht="21.95" customHeight="1" x14ac:dyDescent="0.2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4"/>
    </row>
    <row r="1176" spans="1:29" ht="21.95" customHeight="1" x14ac:dyDescent="0.2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4"/>
    </row>
    <row r="1177" spans="1:29" ht="21.95" customHeight="1" x14ac:dyDescent="0.2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4"/>
    </row>
    <row r="1178" spans="1:29" ht="21.95" customHeight="1" x14ac:dyDescent="0.2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4"/>
    </row>
    <row r="1179" spans="1:29" ht="21.95" customHeight="1" x14ac:dyDescent="0.2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4"/>
    </row>
    <row r="1180" spans="1:29" ht="21.95" customHeight="1" x14ac:dyDescent="0.2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  <c r="AC1180" s="14"/>
    </row>
    <row r="1181" spans="1:29" ht="21.95" customHeight="1" x14ac:dyDescent="0.2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  <c r="AC1181" s="14"/>
    </row>
    <row r="1182" spans="1:29" ht="21.95" customHeight="1" x14ac:dyDescent="0.2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  <c r="AC1182" s="14"/>
    </row>
    <row r="1183" spans="1:29" ht="21.95" customHeight="1" x14ac:dyDescent="0.2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  <c r="AC1183" s="14"/>
    </row>
    <row r="1184" spans="1:29" ht="21.95" customHeight="1" x14ac:dyDescent="0.2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4"/>
    </row>
    <row r="1185" spans="1:29" ht="21.95" customHeight="1" x14ac:dyDescent="0.2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4"/>
    </row>
    <row r="1186" spans="1:29" ht="21.95" customHeight="1" x14ac:dyDescent="0.2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4"/>
    </row>
    <row r="1187" spans="1:29" ht="21.95" customHeight="1" x14ac:dyDescent="0.2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4"/>
    </row>
    <row r="1188" spans="1:29" ht="21.95" customHeight="1" x14ac:dyDescent="0.2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4"/>
    </row>
    <row r="1189" spans="1:29" ht="21.95" customHeight="1" x14ac:dyDescent="0.2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4"/>
    </row>
    <row r="1190" spans="1:29" ht="21.95" customHeight="1" x14ac:dyDescent="0.2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  <c r="AC1190" s="14"/>
    </row>
    <row r="1191" spans="1:29" ht="21.95" customHeight="1" x14ac:dyDescent="0.2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  <c r="AC1191" s="14"/>
    </row>
    <row r="1192" spans="1:29" ht="21.95" customHeight="1" x14ac:dyDescent="0.2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  <c r="AC1192" s="14"/>
    </row>
    <row r="1193" spans="1:29" ht="21.95" customHeight="1" x14ac:dyDescent="0.2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  <c r="AC1193" s="14"/>
    </row>
    <row r="1194" spans="1:29" ht="21.95" customHeight="1" x14ac:dyDescent="0.2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  <c r="AC1194" s="14"/>
    </row>
    <row r="1195" spans="1:29" ht="21.95" customHeight="1" x14ac:dyDescent="0.2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4"/>
    </row>
    <row r="1196" spans="1:29" ht="21.95" customHeight="1" x14ac:dyDescent="0.2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4"/>
    </row>
    <row r="1197" spans="1:29" ht="21.95" customHeight="1" x14ac:dyDescent="0.2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4"/>
    </row>
    <row r="1198" spans="1:29" ht="21.95" customHeight="1" x14ac:dyDescent="0.2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  <c r="AC1198" s="14"/>
    </row>
    <row r="1199" spans="1:29" ht="21.95" customHeight="1" x14ac:dyDescent="0.2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4"/>
    </row>
    <row r="1200" spans="1:29" ht="21.95" customHeight="1" x14ac:dyDescent="0.2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  <c r="AC1200" s="14"/>
    </row>
    <row r="1201" spans="1:29" ht="21.95" customHeight="1" x14ac:dyDescent="0.2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  <c r="AC1201" s="14"/>
    </row>
    <row r="1202" spans="1:29" ht="21.95" customHeight="1" x14ac:dyDescent="0.2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  <c r="AC1202" s="14"/>
    </row>
    <row r="1203" spans="1:29" ht="21.95" customHeight="1" x14ac:dyDescent="0.2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  <c r="AC1203" s="14"/>
    </row>
    <row r="1204" spans="1:29" ht="21.95" customHeight="1" x14ac:dyDescent="0.2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  <c r="AC1204" s="14"/>
    </row>
    <row r="1205" spans="1:29" ht="21.95" customHeight="1" x14ac:dyDescent="0.2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4"/>
    </row>
    <row r="1206" spans="1:29" ht="21.95" customHeight="1" x14ac:dyDescent="0.2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4"/>
    </row>
    <row r="1207" spans="1:29" ht="21.95" customHeight="1" x14ac:dyDescent="0.2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4"/>
    </row>
    <row r="1208" spans="1:29" ht="21.95" customHeight="1" x14ac:dyDescent="0.2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4"/>
    </row>
    <row r="1209" spans="1:29" ht="21.95" customHeight="1" x14ac:dyDescent="0.2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4"/>
    </row>
    <row r="1210" spans="1:29" ht="21.95" customHeight="1" x14ac:dyDescent="0.2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  <c r="AC1210" s="14"/>
    </row>
    <row r="1211" spans="1:29" ht="21.95" customHeight="1" x14ac:dyDescent="0.2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  <c r="AC1211" s="14"/>
    </row>
    <row r="1212" spans="1:29" ht="21.95" customHeight="1" x14ac:dyDescent="0.2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  <c r="AC1212" s="14"/>
    </row>
    <row r="1213" spans="1:29" ht="21.95" customHeight="1" x14ac:dyDescent="0.2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  <c r="AC1213" s="14"/>
    </row>
    <row r="1214" spans="1:29" ht="21.95" customHeight="1" x14ac:dyDescent="0.2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  <c r="AC1214" s="14"/>
    </row>
    <row r="1215" spans="1:29" ht="21.95" customHeight="1" x14ac:dyDescent="0.2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4"/>
    </row>
    <row r="1216" spans="1:29" ht="21.95" customHeight="1" x14ac:dyDescent="0.2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4"/>
    </row>
    <row r="1217" spans="1:29" ht="21.95" customHeight="1" x14ac:dyDescent="0.2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4"/>
    </row>
    <row r="1218" spans="1:29" ht="21.95" customHeight="1" x14ac:dyDescent="0.2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4"/>
    </row>
    <row r="1219" spans="1:29" ht="21.95" customHeight="1" x14ac:dyDescent="0.2">
      <c r="A1219" s="14"/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4"/>
    </row>
    <row r="1220" spans="1:29" ht="21.95" customHeight="1" x14ac:dyDescent="0.2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4"/>
    </row>
    <row r="1221" spans="1:29" ht="21.95" customHeight="1" x14ac:dyDescent="0.2">
      <c r="A1221" s="14"/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4"/>
    </row>
    <row r="1222" spans="1:29" ht="21.95" customHeight="1" x14ac:dyDescent="0.2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  <c r="AC1222" s="14"/>
    </row>
    <row r="1223" spans="1:29" ht="21.95" customHeight="1" x14ac:dyDescent="0.2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  <c r="AC1223" s="14"/>
    </row>
    <row r="1224" spans="1:29" ht="21.95" customHeight="1" x14ac:dyDescent="0.2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  <c r="AC1224" s="14"/>
    </row>
    <row r="1225" spans="1:29" ht="21.95" customHeight="1" x14ac:dyDescent="0.2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4"/>
    </row>
    <row r="1226" spans="1:29" ht="21.95" customHeight="1" x14ac:dyDescent="0.2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4"/>
    </row>
    <row r="1227" spans="1:29" ht="21.95" customHeight="1" x14ac:dyDescent="0.2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4"/>
    </row>
    <row r="1228" spans="1:29" ht="21.95" customHeight="1" x14ac:dyDescent="0.2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4"/>
    </row>
    <row r="1229" spans="1:29" ht="21.95" customHeight="1" x14ac:dyDescent="0.2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4"/>
    </row>
    <row r="1230" spans="1:29" ht="21.95" customHeight="1" x14ac:dyDescent="0.2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  <c r="AC1230" s="14"/>
    </row>
    <row r="1231" spans="1:29" ht="21.95" customHeight="1" x14ac:dyDescent="0.2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  <c r="AC1231" s="14"/>
    </row>
    <row r="1232" spans="1:29" ht="21.95" customHeight="1" x14ac:dyDescent="0.2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  <c r="AC1232" s="14"/>
    </row>
    <row r="1233" spans="1:29" ht="21.95" customHeight="1" x14ac:dyDescent="0.2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  <c r="AC1233" s="14"/>
    </row>
    <row r="1234" spans="1:29" ht="21.95" customHeight="1" x14ac:dyDescent="0.2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  <c r="AC1234" s="14"/>
    </row>
    <row r="1235" spans="1:29" ht="21.95" customHeight="1" x14ac:dyDescent="0.2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4"/>
    </row>
    <row r="1236" spans="1:29" ht="21.95" customHeight="1" x14ac:dyDescent="0.2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4"/>
    </row>
    <row r="1237" spans="1:29" ht="21.95" customHeight="1" x14ac:dyDescent="0.2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4"/>
    </row>
    <row r="1238" spans="1:29" ht="21.95" customHeight="1" x14ac:dyDescent="0.2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4"/>
    </row>
    <row r="1239" spans="1:29" ht="21.95" customHeight="1" x14ac:dyDescent="0.2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4"/>
    </row>
    <row r="1240" spans="1:29" ht="21.95" customHeight="1" x14ac:dyDescent="0.2">
      <c r="A1240" s="14"/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  <c r="AC1240" s="14"/>
    </row>
    <row r="1241" spans="1:29" ht="21.95" customHeight="1" x14ac:dyDescent="0.2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  <c r="AC1241" s="14"/>
    </row>
    <row r="1242" spans="1:29" ht="21.95" customHeight="1" x14ac:dyDescent="0.2">
      <c r="A1242" s="14"/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  <c r="AC1242" s="14"/>
    </row>
    <row r="1243" spans="1:29" ht="21.95" customHeight="1" x14ac:dyDescent="0.2">
      <c r="A1243" s="14"/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  <c r="AC1243" s="14"/>
    </row>
    <row r="1244" spans="1:29" ht="21.95" customHeight="1" x14ac:dyDescent="0.2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  <c r="AC1244" s="14"/>
    </row>
    <row r="1245" spans="1:29" ht="21.95" customHeight="1" x14ac:dyDescent="0.2">
      <c r="A1245" s="14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4"/>
    </row>
    <row r="1246" spans="1:29" ht="21.95" customHeight="1" x14ac:dyDescent="0.2">
      <c r="A1246" s="14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4"/>
    </row>
    <row r="1247" spans="1:29" ht="21.95" customHeight="1" x14ac:dyDescent="0.2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4"/>
    </row>
    <row r="1248" spans="1:29" ht="21.95" customHeight="1" x14ac:dyDescent="0.2">
      <c r="A1248" s="14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4"/>
    </row>
    <row r="1249" spans="1:29" ht="21.95" customHeight="1" x14ac:dyDescent="0.2">
      <c r="A1249" s="14"/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4"/>
    </row>
    <row r="1250" spans="1:29" ht="21.95" customHeight="1" x14ac:dyDescent="0.2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  <c r="AC1250" s="14"/>
    </row>
    <row r="1251" spans="1:29" ht="21.95" customHeight="1" x14ac:dyDescent="0.2">
      <c r="A1251" s="14"/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  <c r="AC1251" s="14"/>
    </row>
    <row r="1252" spans="1:29" ht="21.95" customHeight="1" x14ac:dyDescent="0.2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  <c r="AC1252" s="14"/>
    </row>
    <row r="1253" spans="1:29" ht="21.95" customHeight="1" x14ac:dyDescent="0.2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  <c r="AC1253" s="14"/>
    </row>
    <row r="1254" spans="1:29" ht="21.95" customHeight="1" x14ac:dyDescent="0.2">
      <c r="A1254" s="14"/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  <c r="AC1254" s="14"/>
    </row>
    <row r="1255" spans="1:29" ht="21.95" customHeight="1" x14ac:dyDescent="0.2">
      <c r="A1255" s="14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4"/>
    </row>
    <row r="1256" spans="1:29" ht="21.95" customHeight="1" x14ac:dyDescent="0.2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4"/>
    </row>
    <row r="1257" spans="1:29" ht="21.95" customHeight="1" x14ac:dyDescent="0.2">
      <c r="A1257" s="14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4"/>
    </row>
    <row r="1258" spans="1:29" ht="21.95" customHeight="1" x14ac:dyDescent="0.2">
      <c r="A1258" s="14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4"/>
    </row>
    <row r="1259" spans="1:29" ht="21.95" customHeight="1" x14ac:dyDescent="0.2">
      <c r="A1259" s="14"/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4"/>
    </row>
    <row r="1260" spans="1:29" ht="21.95" customHeight="1" x14ac:dyDescent="0.2">
      <c r="A1260" s="14"/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  <c r="AC1260" s="14"/>
    </row>
    <row r="1261" spans="1:29" ht="21.95" customHeight="1" x14ac:dyDescent="0.2">
      <c r="A1261" s="14"/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  <c r="AC1261" s="14"/>
    </row>
    <row r="1262" spans="1:29" ht="21.95" customHeight="1" x14ac:dyDescent="0.2">
      <c r="A1262" s="14"/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  <c r="AC1262" s="14"/>
    </row>
    <row r="1263" spans="1:29" ht="21.95" customHeight="1" x14ac:dyDescent="0.2">
      <c r="A1263" s="14"/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  <c r="AC1263" s="14"/>
    </row>
    <row r="1264" spans="1:29" ht="21.95" customHeight="1" x14ac:dyDescent="0.2">
      <c r="A1264" s="14"/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  <c r="AC1264" s="14"/>
    </row>
    <row r="1265" spans="1:29" ht="21.95" customHeight="1" x14ac:dyDescent="0.2">
      <c r="A1265" s="14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4"/>
    </row>
    <row r="1266" spans="1:29" ht="21.95" customHeight="1" x14ac:dyDescent="0.2">
      <c r="A1266" s="14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4"/>
    </row>
    <row r="1267" spans="1:29" ht="21.95" customHeight="1" x14ac:dyDescent="0.2">
      <c r="A1267" s="14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4"/>
    </row>
    <row r="1268" spans="1:29" ht="21.95" customHeight="1" x14ac:dyDescent="0.2">
      <c r="A1268" s="14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4"/>
    </row>
    <row r="1269" spans="1:29" ht="21.95" customHeight="1" x14ac:dyDescent="0.2">
      <c r="A1269" s="14"/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4"/>
    </row>
    <row r="1270" spans="1:29" ht="21.95" customHeight="1" x14ac:dyDescent="0.2">
      <c r="A1270" s="14"/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  <c r="AC1270" s="14"/>
    </row>
    <row r="1271" spans="1:29" ht="21.95" customHeight="1" x14ac:dyDescent="0.2">
      <c r="A1271" s="14"/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  <c r="AC1271" s="14"/>
    </row>
    <row r="1272" spans="1:29" ht="21.95" customHeight="1" x14ac:dyDescent="0.2">
      <c r="A1272" s="14"/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  <c r="AC1272" s="14"/>
    </row>
    <row r="1273" spans="1:29" ht="21.95" customHeight="1" x14ac:dyDescent="0.2">
      <c r="A1273" s="14"/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  <c r="AC1273" s="14"/>
    </row>
    <row r="1274" spans="1:29" ht="21.95" customHeight="1" x14ac:dyDescent="0.2">
      <c r="A1274" s="14"/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  <c r="AC1274" s="14"/>
    </row>
    <row r="1275" spans="1:29" ht="21.95" customHeight="1" x14ac:dyDescent="0.2">
      <c r="A1275" s="14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4"/>
    </row>
    <row r="1276" spans="1:29" ht="21.95" customHeight="1" x14ac:dyDescent="0.2">
      <c r="A1276" s="14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  <c r="AC1276" s="14"/>
    </row>
    <row r="1277" spans="1:29" ht="21.95" customHeight="1" x14ac:dyDescent="0.2">
      <c r="A1277" s="14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4"/>
    </row>
    <row r="1278" spans="1:29" ht="21.95" customHeight="1" x14ac:dyDescent="0.2">
      <c r="A1278" s="14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4"/>
    </row>
    <row r="1279" spans="1:29" ht="21.95" customHeight="1" x14ac:dyDescent="0.2">
      <c r="A1279" s="14"/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4"/>
    </row>
    <row r="1280" spans="1:29" ht="21.95" customHeight="1" x14ac:dyDescent="0.2">
      <c r="A1280" s="14"/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4"/>
    </row>
    <row r="1281" spans="1:29" ht="21.95" customHeight="1" x14ac:dyDescent="0.2">
      <c r="A1281" s="14"/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  <c r="AC1281" s="14"/>
    </row>
    <row r="1282" spans="1:29" ht="21.95" customHeight="1" x14ac:dyDescent="0.2">
      <c r="A1282" s="14"/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4"/>
    </row>
    <row r="1283" spans="1:29" ht="21.95" customHeight="1" x14ac:dyDescent="0.2">
      <c r="A1283" s="14"/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4"/>
    </row>
    <row r="1284" spans="1:29" ht="21.95" customHeight="1" x14ac:dyDescent="0.2">
      <c r="A1284" s="14"/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  <c r="AC1284" s="14"/>
    </row>
    <row r="1285" spans="1:29" ht="21.95" customHeight="1" x14ac:dyDescent="0.2">
      <c r="A1285" s="14"/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4"/>
    </row>
    <row r="1286" spans="1:29" ht="21.95" customHeight="1" x14ac:dyDescent="0.2">
      <c r="A1286" s="14"/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  <c r="AC1286" s="14"/>
    </row>
    <row r="1287" spans="1:29" ht="21.95" customHeight="1" x14ac:dyDescent="0.2">
      <c r="A1287" s="14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4"/>
    </row>
    <row r="1288" spans="1:29" ht="21.95" customHeight="1" x14ac:dyDescent="0.2">
      <c r="A1288" s="14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4"/>
    </row>
    <row r="1289" spans="1:29" ht="21.95" customHeight="1" x14ac:dyDescent="0.2">
      <c r="A1289" s="14"/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4"/>
    </row>
    <row r="1290" spans="1:29" ht="21.95" customHeight="1" x14ac:dyDescent="0.2">
      <c r="A1290" s="14"/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  <c r="AC1290" s="14"/>
    </row>
    <row r="1291" spans="1:29" ht="21.95" customHeight="1" x14ac:dyDescent="0.2">
      <c r="A1291" s="14"/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4"/>
    </row>
    <row r="1292" spans="1:29" ht="21.95" customHeight="1" x14ac:dyDescent="0.2">
      <c r="A1292" s="14"/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  <c r="AC1292" s="14"/>
    </row>
    <row r="1293" spans="1:29" ht="21.95" customHeight="1" x14ac:dyDescent="0.2">
      <c r="A1293" s="14"/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4"/>
    </row>
    <row r="1294" spans="1:29" ht="21.95" customHeight="1" x14ac:dyDescent="0.2">
      <c r="A1294" s="14"/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  <c r="AC1294" s="14"/>
    </row>
    <row r="1295" spans="1:29" ht="21.95" customHeight="1" x14ac:dyDescent="0.2">
      <c r="A1295" s="14"/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4"/>
    </row>
    <row r="1296" spans="1:29" ht="21.95" customHeight="1" x14ac:dyDescent="0.2">
      <c r="A1296" s="14"/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  <c r="AC1296" s="14"/>
    </row>
    <row r="1297" spans="1:29" ht="21.95" customHeight="1" x14ac:dyDescent="0.2">
      <c r="A1297" s="14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4"/>
    </row>
    <row r="1298" spans="1:29" ht="21.95" customHeight="1" x14ac:dyDescent="0.2">
      <c r="A1298" s="14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4"/>
    </row>
    <row r="1299" spans="1:29" ht="21.95" customHeight="1" x14ac:dyDescent="0.2">
      <c r="A1299" s="14"/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4"/>
    </row>
    <row r="1300" spans="1:29" ht="21.95" customHeight="1" x14ac:dyDescent="0.2">
      <c r="A1300" s="14"/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  <c r="AC1300" s="14"/>
    </row>
    <row r="1301" spans="1:29" ht="21.95" customHeight="1" x14ac:dyDescent="0.2">
      <c r="A1301" s="14"/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4"/>
    </row>
    <row r="1302" spans="1:29" ht="21.95" customHeight="1" x14ac:dyDescent="0.2">
      <c r="A1302" s="14"/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  <c r="AC1302" s="14"/>
    </row>
    <row r="1303" spans="1:29" ht="21.95" customHeight="1" x14ac:dyDescent="0.2">
      <c r="A1303" s="14"/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4"/>
    </row>
    <row r="1304" spans="1:29" ht="21.95" customHeight="1" x14ac:dyDescent="0.2">
      <c r="A1304" s="14"/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  <c r="AC1304" s="14"/>
    </row>
    <row r="1305" spans="1:29" ht="21.95" customHeight="1" x14ac:dyDescent="0.2">
      <c r="A1305" s="14"/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  <c r="AC1305" s="14"/>
    </row>
    <row r="1306" spans="1:29" ht="21.95" customHeight="1" x14ac:dyDescent="0.2">
      <c r="A1306" s="14"/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  <c r="AC1306" s="14"/>
    </row>
    <row r="1307" spans="1:29" ht="21.95" customHeight="1" x14ac:dyDescent="0.2">
      <c r="A1307" s="14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4"/>
    </row>
    <row r="1308" spans="1:29" ht="21.95" customHeight="1" x14ac:dyDescent="0.2">
      <c r="A1308" s="14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4"/>
    </row>
    <row r="1309" spans="1:29" ht="21.95" customHeight="1" x14ac:dyDescent="0.2">
      <c r="A1309" s="14"/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4"/>
    </row>
    <row r="1310" spans="1:29" ht="21.95" customHeight="1" x14ac:dyDescent="0.2">
      <c r="A1310" s="14"/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  <c r="AC1310" s="14"/>
    </row>
    <row r="1311" spans="1:29" ht="21.95" customHeight="1" x14ac:dyDescent="0.2">
      <c r="A1311" s="14"/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  <c r="AC1311" s="14"/>
    </row>
    <row r="1312" spans="1:29" ht="21.95" customHeight="1" x14ac:dyDescent="0.2">
      <c r="A1312" s="14"/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  <c r="AC1312" s="14"/>
    </row>
    <row r="1313" spans="1:29" ht="21.95" customHeight="1" x14ac:dyDescent="0.2">
      <c r="A1313" s="14"/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  <c r="AC1313" s="14"/>
    </row>
    <row r="1314" spans="1:29" ht="21.95" customHeight="1" x14ac:dyDescent="0.2">
      <c r="A1314" s="14"/>
      <c r="B1314" s="14"/>
      <c r="C1314" s="14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  <c r="AC1314" s="14"/>
    </row>
    <row r="1315" spans="1:29" ht="21.95" customHeight="1" x14ac:dyDescent="0.2">
      <c r="A1315" s="14"/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  <c r="AC1315" s="14"/>
    </row>
    <row r="1316" spans="1:29" ht="21.95" customHeight="1" x14ac:dyDescent="0.2">
      <c r="A1316" s="14"/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4"/>
    </row>
    <row r="1317" spans="1:29" ht="21.95" customHeight="1" x14ac:dyDescent="0.2">
      <c r="A1317" s="14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4"/>
    </row>
    <row r="1318" spans="1:29" ht="21.95" customHeight="1" x14ac:dyDescent="0.2">
      <c r="A1318" s="14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4"/>
    </row>
    <row r="1319" spans="1:29" ht="21.95" customHeight="1" x14ac:dyDescent="0.2">
      <c r="A1319" s="14"/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4"/>
    </row>
    <row r="1320" spans="1:29" ht="21.95" customHeight="1" x14ac:dyDescent="0.2">
      <c r="A1320" s="14"/>
      <c r="B1320" s="14"/>
      <c r="C1320" s="14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  <c r="AC1320" s="14"/>
    </row>
    <row r="1321" spans="1:29" ht="21.95" customHeight="1" x14ac:dyDescent="0.2">
      <c r="A1321" s="14"/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  <c r="AC1321" s="14"/>
    </row>
    <row r="1322" spans="1:29" ht="21.95" customHeight="1" x14ac:dyDescent="0.2">
      <c r="A1322" s="14"/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  <c r="AC1322" s="14"/>
    </row>
    <row r="1323" spans="1:29" ht="21.95" customHeight="1" x14ac:dyDescent="0.2">
      <c r="A1323" s="14"/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  <c r="AC1323" s="14"/>
    </row>
    <row r="1324" spans="1:29" ht="21.95" customHeight="1" x14ac:dyDescent="0.2">
      <c r="A1324" s="14"/>
      <c r="B1324" s="14"/>
      <c r="C1324" s="14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  <c r="AC1324" s="14"/>
    </row>
    <row r="1325" spans="1:29" ht="21.95" customHeight="1" x14ac:dyDescent="0.2">
      <c r="A1325" s="14"/>
      <c r="B1325" s="14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4"/>
    </row>
    <row r="1326" spans="1:29" ht="21.95" customHeight="1" x14ac:dyDescent="0.2">
      <c r="A1326" s="14"/>
      <c r="B1326" s="14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  <c r="AC1326" s="14"/>
    </row>
    <row r="1327" spans="1:29" ht="21.95" customHeight="1" x14ac:dyDescent="0.2">
      <c r="A1327" s="14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4"/>
    </row>
    <row r="1328" spans="1:29" ht="21.95" customHeight="1" x14ac:dyDescent="0.2">
      <c r="A1328" s="14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4"/>
    </row>
    <row r="1329" spans="1:29" ht="21.95" customHeight="1" x14ac:dyDescent="0.2">
      <c r="A1329" s="14"/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4"/>
    </row>
    <row r="1330" spans="1:29" ht="21.95" customHeight="1" x14ac:dyDescent="0.2">
      <c r="A1330" s="14"/>
      <c r="B1330" s="14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  <c r="AC1330" s="14"/>
    </row>
    <row r="1331" spans="1:29" ht="21.95" customHeight="1" x14ac:dyDescent="0.2">
      <c r="A1331" s="14"/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4"/>
    </row>
    <row r="1332" spans="1:29" ht="21.95" customHeight="1" x14ac:dyDescent="0.2">
      <c r="A1332" s="14"/>
      <c r="B1332" s="14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  <c r="AC1332" s="14"/>
    </row>
    <row r="1333" spans="1:29" ht="21.95" customHeight="1" x14ac:dyDescent="0.2">
      <c r="A1333" s="14"/>
      <c r="B1333" s="14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4"/>
    </row>
    <row r="1334" spans="1:29" ht="21.95" customHeight="1" x14ac:dyDescent="0.2">
      <c r="A1334" s="14"/>
      <c r="B1334" s="14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  <c r="AC1334" s="14"/>
    </row>
    <row r="1335" spans="1:29" ht="21.95" customHeight="1" x14ac:dyDescent="0.2">
      <c r="A1335" s="14"/>
      <c r="B1335" s="14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  <c r="AC1335" s="14"/>
    </row>
    <row r="1336" spans="1:29" ht="21.95" customHeight="1" x14ac:dyDescent="0.2">
      <c r="A1336" s="14"/>
      <c r="B1336" s="14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  <c r="AC1336" s="14"/>
    </row>
    <row r="1337" spans="1:29" ht="21.95" customHeight="1" x14ac:dyDescent="0.2">
      <c r="A1337" s="14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4"/>
    </row>
    <row r="1338" spans="1:29" ht="21.95" customHeight="1" x14ac:dyDescent="0.2">
      <c r="A1338" s="14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4"/>
    </row>
    <row r="1339" spans="1:29" ht="21.95" customHeight="1" x14ac:dyDescent="0.2">
      <c r="A1339" s="14"/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4"/>
    </row>
    <row r="1340" spans="1:29" ht="21.95" customHeight="1" x14ac:dyDescent="0.2">
      <c r="A1340" s="14"/>
      <c r="B1340" s="14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  <c r="AC1340" s="14"/>
    </row>
    <row r="1341" spans="1:29" ht="21.95" customHeight="1" x14ac:dyDescent="0.2">
      <c r="A1341" s="14"/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4"/>
    </row>
    <row r="1342" spans="1:29" ht="21.95" customHeight="1" x14ac:dyDescent="0.2">
      <c r="A1342" s="14"/>
      <c r="B1342" s="14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  <c r="AC1342" s="14"/>
    </row>
    <row r="1343" spans="1:29" ht="21.95" customHeight="1" x14ac:dyDescent="0.2">
      <c r="A1343" s="14"/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4"/>
    </row>
    <row r="1344" spans="1:29" ht="21.95" customHeight="1" x14ac:dyDescent="0.2">
      <c r="A1344" s="14"/>
      <c r="B1344" s="14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  <c r="AC1344" s="14"/>
    </row>
    <row r="1345" spans="1:29" ht="21.95" customHeight="1" x14ac:dyDescent="0.2">
      <c r="A1345" s="14"/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4"/>
    </row>
    <row r="1346" spans="1:29" ht="21.95" customHeight="1" x14ac:dyDescent="0.2">
      <c r="A1346" s="14"/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  <c r="AC1346" s="14"/>
    </row>
    <row r="1347" spans="1:29" ht="21.95" customHeight="1" x14ac:dyDescent="0.2">
      <c r="A1347" s="14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4"/>
    </row>
    <row r="1348" spans="1:29" ht="21.95" customHeight="1" x14ac:dyDescent="0.2">
      <c r="A1348" s="14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4"/>
    </row>
    <row r="1349" spans="1:29" ht="21.95" customHeight="1" x14ac:dyDescent="0.2">
      <c r="A1349" s="14"/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4"/>
    </row>
    <row r="1350" spans="1:29" ht="21.95" customHeight="1" x14ac:dyDescent="0.2">
      <c r="A1350" s="14"/>
      <c r="B1350" s="14"/>
      <c r="C1350" s="14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  <c r="AC1350" s="14"/>
    </row>
    <row r="1351" spans="1:29" ht="21.95" customHeight="1" x14ac:dyDescent="0.2">
      <c r="A1351" s="14"/>
      <c r="B1351" s="14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  <c r="AC1351" s="14"/>
    </row>
    <row r="1352" spans="1:29" ht="21.95" customHeight="1" x14ac:dyDescent="0.2">
      <c r="A1352" s="14"/>
      <c r="B1352" s="14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4"/>
    </row>
    <row r="1353" spans="1:29" ht="21.95" customHeight="1" x14ac:dyDescent="0.2">
      <c r="A1353" s="14"/>
      <c r="B1353" s="14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4"/>
    </row>
    <row r="1354" spans="1:29" ht="21.95" customHeight="1" x14ac:dyDescent="0.2">
      <c r="A1354" s="14"/>
      <c r="B1354" s="14"/>
      <c r="C1354" s="14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  <c r="AC1354" s="14"/>
    </row>
    <row r="1355" spans="1:29" ht="21.95" customHeight="1" x14ac:dyDescent="0.2">
      <c r="A1355" s="14"/>
      <c r="B1355" s="14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4"/>
    </row>
    <row r="1356" spans="1:29" ht="21.95" customHeight="1" x14ac:dyDescent="0.2">
      <c r="A1356" s="14"/>
      <c r="B1356" s="14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  <c r="AC1356" s="14"/>
    </row>
    <row r="1357" spans="1:29" ht="21.95" customHeight="1" x14ac:dyDescent="0.2">
      <c r="A1357" s="14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4"/>
    </row>
    <row r="1358" spans="1:29" ht="21.95" customHeight="1" x14ac:dyDescent="0.2">
      <c r="A1358" s="14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4"/>
    </row>
    <row r="1359" spans="1:29" ht="21.95" customHeight="1" x14ac:dyDescent="0.2">
      <c r="A1359" s="14"/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4"/>
    </row>
    <row r="1360" spans="1:29" ht="21.95" customHeight="1" x14ac:dyDescent="0.2">
      <c r="A1360" s="14"/>
      <c r="B1360" s="14"/>
      <c r="C1360" s="14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  <c r="AC1360" s="14"/>
    </row>
    <row r="1361" spans="1:29" ht="21.95" customHeight="1" x14ac:dyDescent="0.2">
      <c r="A1361" s="14"/>
      <c r="B1361" s="14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4"/>
    </row>
    <row r="1362" spans="1:29" ht="21.95" customHeight="1" x14ac:dyDescent="0.2">
      <c r="A1362" s="14"/>
      <c r="B1362" s="14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  <c r="AC1362" s="14"/>
    </row>
    <row r="1363" spans="1:29" ht="21.95" customHeight="1" x14ac:dyDescent="0.2">
      <c r="A1363" s="14"/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4"/>
    </row>
    <row r="1364" spans="1:29" ht="21.95" customHeight="1" x14ac:dyDescent="0.2">
      <c r="A1364" s="14"/>
      <c r="B1364" s="14"/>
      <c r="C1364" s="14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  <c r="AC1364" s="14"/>
    </row>
    <row r="1365" spans="1:29" ht="21.95" customHeight="1" x14ac:dyDescent="0.2">
      <c r="A1365" s="14"/>
      <c r="B1365" s="14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4"/>
    </row>
    <row r="1366" spans="1:29" ht="21.95" customHeight="1" x14ac:dyDescent="0.2">
      <c r="A1366" s="14"/>
      <c r="B1366" s="14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  <c r="AC1366" s="14"/>
    </row>
    <row r="1367" spans="1:29" ht="21.95" customHeight="1" x14ac:dyDescent="0.2">
      <c r="A1367" s="14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4"/>
    </row>
    <row r="1368" spans="1:29" ht="21.95" customHeight="1" x14ac:dyDescent="0.2">
      <c r="A1368" s="14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4"/>
    </row>
    <row r="1369" spans="1:29" ht="21.95" customHeight="1" x14ac:dyDescent="0.2">
      <c r="A1369" s="14"/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4"/>
    </row>
    <row r="1370" spans="1:29" ht="21.95" customHeight="1" x14ac:dyDescent="0.2">
      <c r="A1370" s="14"/>
      <c r="B1370" s="14"/>
      <c r="C1370" s="14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  <c r="AC1370" s="14"/>
    </row>
    <row r="1371" spans="1:29" ht="21.95" customHeight="1" x14ac:dyDescent="0.2">
      <c r="A1371" s="14"/>
      <c r="B1371" s="14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4"/>
    </row>
    <row r="1372" spans="1:29" ht="21.95" customHeight="1" x14ac:dyDescent="0.2">
      <c r="A1372" s="14"/>
      <c r="B1372" s="14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  <c r="AC1372" s="14"/>
    </row>
    <row r="1373" spans="1:29" ht="21.95" customHeight="1" x14ac:dyDescent="0.2">
      <c r="A1373" s="14"/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4"/>
    </row>
    <row r="1374" spans="1:29" ht="21.95" customHeight="1" x14ac:dyDescent="0.2">
      <c r="A1374" s="14"/>
      <c r="B1374" s="14"/>
      <c r="C1374" s="14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  <c r="AC1374" s="14"/>
    </row>
    <row r="1375" spans="1:29" ht="21.95" customHeight="1" x14ac:dyDescent="0.2">
      <c r="A1375" s="14"/>
      <c r="B1375" s="14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  <c r="AC1375" s="14"/>
    </row>
    <row r="1376" spans="1:29" ht="21.95" customHeight="1" x14ac:dyDescent="0.2">
      <c r="A1376" s="14"/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  <c r="AC1376" s="14"/>
    </row>
    <row r="1377" spans="1:29" ht="21.95" customHeight="1" x14ac:dyDescent="0.2">
      <c r="A1377" s="14"/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4"/>
    </row>
    <row r="1378" spans="1:29" ht="21.95" customHeight="1" x14ac:dyDescent="0.2">
      <c r="A1378" s="14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4"/>
    </row>
    <row r="1379" spans="1:29" ht="21.95" customHeight="1" x14ac:dyDescent="0.2">
      <c r="A1379" s="14"/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4"/>
    </row>
    <row r="1380" spans="1:29" ht="21.95" customHeight="1" x14ac:dyDescent="0.2">
      <c r="A1380" s="14"/>
      <c r="B1380" s="14"/>
      <c r="C1380" s="14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  <c r="AC1380" s="14"/>
    </row>
    <row r="1381" spans="1:29" ht="21.95" customHeight="1" x14ac:dyDescent="0.2">
      <c r="A1381" s="14"/>
      <c r="B1381" s="14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  <c r="AC1381" s="14"/>
    </row>
    <row r="1382" spans="1:29" ht="21.95" customHeight="1" x14ac:dyDescent="0.2">
      <c r="A1382" s="14"/>
      <c r="B1382" s="14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4"/>
    </row>
    <row r="1383" spans="1:29" ht="21.95" customHeight="1" x14ac:dyDescent="0.2">
      <c r="A1383" s="14"/>
      <c r="B1383" s="14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4"/>
    </row>
    <row r="1384" spans="1:29" ht="21.95" customHeight="1" x14ac:dyDescent="0.2">
      <c r="A1384" s="14"/>
      <c r="B1384" s="14"/>
      <c r="C1384" s="14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  <c r="AC1384" s="14"/>
    </row>
    <row r="1385" spans="1:29" ht="21.95" customHeight="1" x14ac:dyDescent="0.2">
      <c r="A1385" s="14"/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4"/>
    </row>
    <row r="1386" spans="1:29" ht="21.95" customHeight="1" x14ac:dyDescent="0.2">
      <c r="A1386" s="14"/>
      <c r="B1386" s="14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4"/>
    </row>
    <row r="1387" spans="1:29" ht="21.95" customHeight="1" x14ac:dyDescent="0.2">
      <c r="A1387" s="14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4"/>
    </row>
    <row r="1388" spans="1:29" ht="21.95" customHeight="1" x14ac:dyDescent="0.2">
      <c r="A1388" s="14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4"/>
    </row>
    <row r="1389" spans="1:29" ht="21.95" customHeight="1" x14ac:dyDescent="0.2">
      <c r="A1389" s="14"/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4"/>
    </row>
    <row r="1390" spans="1:29" ht="21.95" customHeight="1" x14ac:dyDescent="0.2">
      <c r="A1390" s="14"/>
      <c r="B1390" s="14"/>
      <c r="C1390" s="14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  <c r="AC1390" s="14"/>
    </row>
    <row r="1391" spans="1:29" ht="21.95" customHeight="1" x14ac:dyDescent="0.2">
      <c r="A1391" s="14"/>
      <c r="B1391" s="14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4"/>
    </row>
    <row r="1392" spans="1:29" ht="21.95" customHeight="1" x14ac:dyDescent="0.2">
      <c r="A1392" s="14"/>
      <c r="B1392" s="14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4"/>
    </row>
    <row r="1393" spans="1:29" ht="21.95" customHeight="1" x14ac:dyDescent="0.2">
      <c r="A1393" s="14"/>
      <c r="B1393" s="14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4"/>
    </row>
    <row r="1394" spans="1:29" ht="21.95" customHeight="1" x14ac:dyDescent="0.2">
      <c r="A1394" s="14"/>
      <c r="B1394" s="14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  <c r="AC1394" s="14"/>
    </row>
    <row r="1395" spans="1:29" ht="21.95" customHeight="1" x14ac:dyDescent="0.2">
      <c r="A1395" s="14"/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4"/>
    </row>
    <row r="1396" spans="1:29" ht="21.95" customHeight="1" x14ac:dyDescent="0.2">
      <c r="A1396" s="14"/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  <c r="AC1396" s="14"/>
    </row>
    <row r="1397" spans="1:29" ht="21.95" customHeight="1" x14ac:dyDescent="0.2">
      <c r="A1397" s="14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4"/>
    </row>
    <row r="1398" spans="1:29" ht="21.95" customHeight="1" x14ac:dyDescent="0.2">
      <c r="A1398" s="14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  <c r="AC1398" s="14"/>
    </row>
    <row r="1399" spans="1:29" ht="21.95" customHeight="1" x14ac:dyDescent="0.2">
      <c r="A1399" s="14"/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4"/>
    </row>
    <row r="1400" spans="1:29" ht="21.95" customHeight="1" x14ac:dyDescent="0.2">
      <c r="A1400" s="14"/>
      <c r="B1400" s="14"/>
      <c r="C1400" s="14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  <c r="AC1400" s="14"/>
    </row>
    <row r="1401" spans="1:29" ht="21.95" customHeight="1" x14ac:dyDescent="0.2">
      <c r="A1401" s="14"/>
      <c r="B1401" s="14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4"/>
    </row>
    <row r="1402" spans="1:29" ht="21.95" customHeight="1" x14ac:dyDescent="0.2">
      <c r="A1402" s="14"/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  <c r="AC1402" s="14"/>
    </row>
    <row r="1403" spans="1:29" ht="21.95" customHeight="1" x14ac:dyDescent="0.2">
      <c r="A1403" s="14"/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4"/>
    </row>
    <row r="1404" spans="1:29" ht="21.95" customHeight="1" x14ac:dyDescent="0.2">
      <c r="A1404" s="14"/>
      <c r="B1404" s="14"/>
      <c r="C1404" s="14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  <c r="AC1404" s="14"/>
    </row>
    <row r="1405" spans="1:29" ht="21.95" customHeight="1" x14ac:dyDescent="0.2">
      <c r="A1405" s="14"/>
      <c r="B1405" s="14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  <c r="AC1405" s="14"/>
    </row>
    <row r="1406" spans="1:29" ht="21.95" customHeight="1" x14ac:dyDescent="0.2">
      <c r="A1406" s="14"/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  <c r="AC1406" s="14"/>
    </row>
    <row r="1407" spans="1:29" ht="21.95" customHeight="1" x14ac:dyDescent="0.2">
      <c r="A1407" s="14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4"/>
    </row>
    <row r="1408" spans="1:29" ht="21.95" customHeight="1" x14ac:dyDescent="0.2">
      <c r="A1408" s="14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4"/>
    </row>
    <row r="1409" spans="1:29" ht="21.95" customHeight="1" x14ac:dyDescent="0.2">
      <c r="A1409" s="14"/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4"/>
    </row>
    <row r="1410" spans="1:29" ht="21.95" customHeight="1" x14ac:dyDescent="0.2">
      <c r="A1410" s="14"/>
      <c r="B1410" s="14"/>
      <c r="C1410" s="14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  <c r="AB1410" s="14"/>
      <c r="AC1410" s="14"/>
    </row>
    <row r="1411" spans="1:29" ht="21.95" customHeight="1" x14ac:dyDescent="0.2">
      <c r="A1411" s="14"/>
      <c r="B1411" s="14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  <c r="AC1411" s="14"/>
    </row>
    <row r="1412" spans="1:29" ht="21.95" customHeight="1" x14ac:dyDescent="0.2">
      <c r="A1412" s="14"/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  <c r="AC1412" s="14"/>
    </row>
    <row r="1413" spans="1:29" ht="21.95" customHeight="1" x14ac:dyDescent="0.2">
      <c r="A1413" s="14"/>
      <c r="B1413" s="14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  <c r="AC1413" s="14"/>
    </row>
    <row r="1414" spans="1:29" ht="21.95" customHeight="1" x14ac:dyDescent="0.2">
      <c r="A1414" s="14"/>
      <c r="B1414" s="14"/>
      <c r="C1414" s="14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  <c r="AB1414" s="14"/>
      <c r="AC1414" s="14"/>
    </row>
    <row r="1415" spans="1:29" ht="21.95" customHeight="1" x14ac:dyDescent="0.2">
      <c r="A1415" s="14"/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  <c r="AC1415" s="14"/>
    </row>
    <row r="1416" spans="1:29" ht="21.95" customHeight="1" x14ac:dyDescent="0.2">
      <c r="A1416" s="14"/>
      <c r="B1416" s="14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  <c r="AC1416" s="14"/>
    </row>
    <row r="1417" spans="1:29" ht="21.95" customHeight="1" x14ac:dyDescent="0.2">
      <c r="A1417" s="14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4"/>
    </row>
    <row r="1418" spans="1:29" ht="21.95" customHeight="1" x14ac:dyDescent="0.2">
      <c r="A1418" s="14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4"/>
    </row>
    <row r="1419" spans="1:29" ht="21.95" customHeight="1" x14ac:dyDescent="0.2">
      <c r="A1419" s="14"/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4"/>
    </row>
    <row r="1420" spans="1:29" ht="21.95" customHeight="1" x14ac:dyDescent="0.2">
      <c r="A1420" s="14"/>
      <c r="B1420" s="14"/>
      <c r="C1420" s="14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  <c r="AC1420" s="14"/>
    </row>
    <row r="1421" spans="1:29" ht="21.95" customHeight="1" x14ac:dyDescent="0.2">
      <c r="A1421" s="14"/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  <c r="AC1421" s="14"/>
    </row>
    <row r="1422" spans="1:29" ht="21.95" customHeight="1" x14ac:dyDescent="0.2">
      <c r="A1422" s="14"/>
      <c r="B1422" s="14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  <c r="AC1422" s="14"/>
    </row>
    <row r="1423" spans="1:29" ht="21.95" customHeight="1" x14ac:dyDescent="0.2">
      <c r="A1423" s="14"/>
      <c r="B1423" s="14"/>
      <c r="C1423" s="14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  <c r="AC1423" s="14"/>
    </row>
    <row r="1424" spans="1:29" ht="21.95" customHeight="1" x14ac:dyDescent="0.2">
      <c r="A1424" s="14"/>
      <c r="B1424" s="14"/>
      <c r="C1424" s="14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  <c r="AC1424" s="14"/>
    </row>
    <row r="1425" spans="1:29" ht="21.95" customHeight="1" x14ac:dyDescent="0.2">
      <c r="A1425" s="14"/>
      <c r="B1425" s="14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  <c r="AC1425" s="14"/>
    </row>
    <row r="1426" spans="1:29" ht="21.95" customHeight="1" x14ac:dyDescent="0.2">
      <c r="A1426" s="14"/>
      <c r="B1426" s="14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  <c r="AC1426" s="14"/>
    </row>
    <row r="1427" spans="1:29" ht="21.95" customHeight="1" x14ac:dyDescent="0.2">
      <c r="A1427" s="14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4"/>
    </row>
    <row r="1428" spans="1:29" ht="21.95" customHeight="1" x14ac:dyDescent="0.2">
      <c r="A1428" s="14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4"/>
    </row>
    <row r="1429" spans="1:29" ht="21.95" customHeight="1" x14ac:dyDescent="0.2">
      <c r="A1429" s="14"/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4"/>
    </row>
    <row r="1430" spans="1:29" ht="21.95" customHeight="1" x14ac:dyDescent="0.2">
      <c r="A1430" s="14"/>
      <c r="B1430" s="14"/>
      <c r="C1430" s="14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  <c r="AC1430" s="14"/>
    </row>
    <row r="1431" spans="1:29" ht="21.95" customHeight="1" x14ac:dyDescent="0.2">
      <c r="A1431" s="14"/>
      <c r="B1431" s="14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  <c r="AC1431" s="14"/>
    </row>
    <row r="1432" spans="1:29" ht="21.95" customHeight="1" x14ac:dyDescent="0.2">
      <c r="A1432" s="14"/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  <c r="AC1432" s="14"/>
    </row>
    <row r="1433" spans="1:29" ht="21.95" customHeight="1" x14ac:dyDescent="0.2">
      <c r="A1433" s="14"/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  <c r="AC1433" s="14"/>
    </row>
    <row r="1434" spans="1:29" ht="21.95" customHeight="1" x14ac:dyDescent="0.2">
      <c r="A1434" s="14"/>
      <c r="B1434" s="14"/>
      <c r="C1434" s="14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  <c r="AB1434" s="14"/>
      <c r="AC1434" s="14"/>
    </row>
    <row r="1435" spans="1:29" ht="21.95" customHeight="1" x14ac:dyDescent="0.2">
      <c r="A1435" s="14"/>
      <c r="B1435" s="14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  <c r="AC1435" s="14"/>
    </row>
    <row r="1436" spans="1:29" ht="21.95" customHeight="1" x14ac:dyDescent="0.2">
      <c r="A1436" s="14"/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  <c r="AC1436" s="14"/>
    </row>
    <row r="1437" spans="1:29" ht="21.95" customHeight="1" x14ac:dyDescent="0.2">
      <c r="A1437" s="14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4"/>
    </row>
    <row r="1438" spans="1:29" ht="21.95" customHeight="1" x14ac:dyDescent="0.2">
      <c r="A1438" s="14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4"/>
    </row>
    <row r="1439" spans="1:29" ht="21.95" customHeight="1" x14ac:dyDescent="0.2">
      <c r="A1439" s="14"/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4"/>
    </row>
    <row r="1440" spans="1:29" ht="21.95" customHeight="1" x14ac:dyDescent="0.2">
      <c r="A1440" s="14"/>
      <c r="B1440" s="14"/>
      <c r="C1440" s="14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  <c r="AB1440" s="14"/>
      <c r="AC1440" s="14"/>
    </row>
    <row r="1441" spans="1:29" ht="21.95" customHeight="1" x14ac:dyDescent="0.2">
      <c r="A1441" s="14"/>
      <c r="B1441" s="14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  <c r="AC1441" s="14"/>
    </row>
    <row r="1442" spans="1:29" ht="21.95" customHeight="1" x14ac:dyDescent="0.2">
      <c r="A1442" s="14"/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  <c r="AC1442" s="14"/>
    </row>
    <row r="1443" spans="1:29" ht="21.95" customHeight="1" x14ac:dyDescent="0.2">
      <c r="A1443" s="14"/>
      <c r="B1443" s="14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  <c r="AC1443" s="14"/>
    </row>
    <row r="1444" spans="1:29" ht="21.95" customHeight="1" x14ac:dyDescent="0.2">
      <c r="A1444" s="14"/>
      <c r="B1444" s="14"/>
      <c r="C1444" s="14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  <c r="AB1444" s="14"/>
      <c r="AC1444" s="14"/>
    </row>
    <row r="1445" spans="1:29" ht="21.95" customHeight="1" x14ac:dyDescent="0.2">
      <c r="A1445" s="14"/>
      <c r="B1445" s="14"/>
      <c r="C1445" s="14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  <c r="AC1445" s="14"/>
    </row>
    <row r="1446" spans="1:29" ht="21.95" customHeight="1" x14ac:dyDescent="0.2">
      <c r="A1446" s="14"/>
      <c r="B1446" s="14"/>
      <c r="C1446" s="14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  <c r="AB1446" s="14"/>
      <c r="AC1446" s="14"/>
    </row>
    <row r="1447" spans="1:29" ht="21.95" customHeight="1" x14ac:dyDescent="0.2">
      <c r="A1447" s="14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4"/>
    </row>
    <row r="1448" spans="1:29" ht="21.95" customHeight="1" x14ac:dyDescent="0.2">
      <c r="A1448" s="14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4"/>
    </row>
    <row r="1449" spans="1:29" ht="21.95" customHeight="1" x14ac:dyDescent="0.2">
      <c r="A1449" s="14"/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  <c r="AC1449" s="14"/>
    </row>
    <row r="1450" spans="1:29" ht="21.95" customHeight="1" x14ac:dyDescent="0.2">
      <c r="A1450" s="14"/>
      <c r="B1450" s="14"/>
      <c r="C1450" s="14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  <c r="T1450" s="14"/>
      <c r="U1450" s="14"/>
      <c r="V1450" s="14"/>
      <c r="W1450" s="14"/>
      <c r="X1450" s="14"/>
      <c r="Y1450" s="14"/>
      <c r="Z1450" s="14"/>
      <c r="AA1450" s="14"/>
      <c r="AB1450" s="14"/>
      <c r="AC1450" s="14"/>
    </row>
    <row r="1451" spans="1:29" ht="21.95" customHeight="1" x14ac:dyDescent="0.2">
      <c r="A1451" s="14"/>
      <c r="B1451" s="14"/>
      <c r="C1451" s="14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  <c r="AC1451" s="14"/>
    </row>
    <row r="1452" spans="1:29" ht="21.95" customHeight="1" x14ac:dyDescent="0.2">
      <c r="A1452" s="14"/>
      <c r="B1452" s="14"/>
      <c r="C1452" s="14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  <c r="AB1452" s="14"/>
      <c r="AC1452" s="14"/>
    </row>
    <row r="1453" spans="1:29" ht="21.95" customHeight="1" x14ac:dyDescent="0.2">
      <c r="A1453" s="14"/>
      <c r="B1453" s="14"/>
      <c r="C1453" s="14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  <c r="AC1453" s="14"/>
    </row>
    <row r="1454" spans="1:29" ht="21.95" customHeight="1" x14ac:dyDescent="0.2">
      <c r="A1454" s="14"/>
      <c r="B1454" s="14"/>
      <c r="C1454" s="14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"/>
      <c r="Z1454" s="14"/>
      <c r="AA1454" s="14"/>
      <c r="AB1454" s="14"/>
      <c r="AC1454" s="14"/>
    </row>
    <row r="1455" spans="1:29" ht="21.95" customHeight="1" x14ac:dyDescent="0.2">
      <c r="A1455" s="14"/>
      <c r="B1455" s="14"/>
      <c r="C1455" s="14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  <c r="AC1455" s="14"/>
    </row>
    <row r="1456" spans="1:29" ht="21.95" customHeight="1" x14ac:dyDescent="0.2">
      <c r="A1456" s="14"/>
      <c r="B1456" s="14"/>
      <c r="C1456" s="14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  <c r="AB1456" s="14"/>
      <c r="AC1456" s="14"/>
    </row>
    <row r="1457" spans="1:29" ht="21.95" customHeight="1" x14ac:dyDescent="0.2">
      <c r="A1457" s="14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4"/>
    </row>
    <row r="1458" spans="1:29" ht="21.95" customHeight="1" x14ac:dyDescent="0.2">
      <c r="A1458" s="14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4"/>
    </row>
    <row r="1459" spans="1:29" ht="21.95" customHeight="1" x14ac:dyDescent="0.2">
      <c r="A1459" s="14"/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4"/>
    </row>
    <row r="1460" spans="1:29" ht="21.95" customHeight="1" x14ac:dyDescent="0.2">
      <c r="A1460" s="14"/>
      <c r="B1460" s="14"/>
      <c r="C1460" s="14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  <c r="AC1460" s="14"/>
    </row>
    <row r="1461" spans="1:29" ht="21.95" customHeight="1" x14ac:dyDescent="0.2">
      <c r="A1461" s="14"/>
      <c r="B1461" s="14"/>
      <c r="C1461" s="14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  <c r="AC1461" s="14"/>
    </row>
    <row r="1462" spans="1:29" ht="21.95" customHeight="1" x14ac:dyDescent="0.2">
      <c r="A1462" s="14"/>
      <c r="B1462" s="14"/>
      <c r="C1462" s="14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  <c r="AC1462" s="14"/>
    </row>
    <row r="1463" spans="1:29" ht="21.95" customHeight="1" x14ac:dyDescent="0.2">
      <c r="A1463" s="14"/>
      <c r="B1463" s="14"/>
      <c r="C1463" s="14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  <c r="AC1463" s="14"/>
    </row>
    <row r="1464" spans="1:29" ht="21.95" customHeight="1" x14ac:dyDescent="0.2">
      <c r="A1464" s="14"/>
      <c r="B1464" s="14"/>
      <c r="C1464" s="14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4"/>
      <c r="AB1464" s="14"/>
      <c r="AC1464" s="14"/>
    </row>
    <row r="1465" spans="1:29" ht="21.95" customHeight="1" x14ac:dyDescent="0.2">
      <c r="A1465" s="14"/>
      <c r="B1465" s="14"/>
      <c r="C1465" s="14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  <c r="AC1465" s="14"/>
    </row>
    <row r="1466" spans="1:29" ht="21.95" customHeight="1" x14ac:dyDescent="0.2">
      <c r="A1466" s="14"/>
      <c r="B1466" s="14"/>
      <c r="C1466" s="14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  <c r="AC1466" s="14"/>
    </row>
    <row r="1467" spans="1:29" ht="21.95" customHeight="1" x14ac:dyDescent="0.2">
      <c r="A1467" s="14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4"/>
    </row>
    <row r="1468" spans="1:29" ht="21.95" customHeight="1" x14ac:dyDescent="0.2">
      <c r="A1468" s="14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4"/>
    </row>
    <row r="1469" spans="1:29" ht="21.95" customHeight="1" x14ac:dyDescent="0.2">
      <c r="A1469" s="14"/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4"/>
    </row>
    <row r="1470" spans="1:29" ht="21.95" customHeight="1" x14ac:dyDescent="0.2">
      <c r="A1470" s="14"/>
      <c r="B1470" s="14"/>
      <c r="C1470" s="14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  <c r="T1470" s="14"/>
      <c r="U1470" s="14"/>
      <c r="V1470" s="14"/>
      <c r="W1470" s="14"/>
      <c r="X1470" s="14"/>
      <c r="Y1470" s="14"/>
      <c r="Z1470" s="14"/>
      <c r="AA1470" s="14"/>
      <c r="AB1470" s="14"/>
      <c r="AC1470" s="14"/>
    </row>
    <row r="1471" spans="1:29" ht="21.95" customHeight="1" x14ac:dyDescent="0.2">
      <c r="A1471" s="14"/>
      <c r="B1471" s="14"/>
      <c r="C1471" s="14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  <c r="AC1471" s="14"/>
    </row>
    <row r="1472" spans="1:29" ht="21.95" customHeight="1" x14ac:dyDescent="0.2">
      <c r="A1472" s="14"/>
      <c r="B1472" s="14"/>
      <c r="C1472" s="14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  <c r="AC1472" s="14"/>
    </row>
    <row r="1473" spans="1:29" ht="21.95" customHeight="1" x14ac:dyDescent="0.2">
      <c r="A1473" s="14"/>
      <c r="B1473" s="14"/>
      <c r="C1473" s="14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  <c r="AC1473" s="14"/>
    </row>
    <row r="1474" spans="1:29" ht="21.95" customHeight="1" x14ac:dyDescent="0.2">
      <c r="A1474" s="14"/>
      <c r="B1474" s="14"/>
      <c r="C1474" s="14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  <c r="T1474" s="14"/>
      <c r="U1474" s="14"/>
      <c r="V1474" s="14"/>
      <c r="W1474" s="14"/>
      <c r="X1474" s="14"/>
      <c r="Y1474" s="14"/>
      <c r="Z1474" s="14"/>
      <c r="AA1474" s="14"/>
      <c r="AB1474" s="14"/>
      <c r="AC1474" s="14"/>
    </row>
    <row r="1475" spans="1:29" ht="21.95" customHeight="1" x14ac:dyDescent="0.2">
      <c r="A1475" s="14"/>
      <c r="B1475" s="14"/>
      <c r="C1475" s="14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  <c r="AC1475" s="14"/>
    </row>
    <row r="1476" spans="1:29" ht="21.95" customHeight="1" x14ac:dyDescent="0.2">
      <c r="A1476" s="14"/>
      <c r="B1476" s="14"/>
      <c r="C1476" s="14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  <c r="AB1476" s="14"/>
      <c r="AC1476" s="14"/>
    </row>
    <row r="1477" spans="1:29" ht="21.95" customHeight="1" x14ac:dyDescent="0.2">
      <c r="A1477" s="14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4"/>
    </row>
    <row r="1478" spans="1:29" ht="21.95" customHeight="1" x14ac:dyDescent="0.2">
      <c r="A1478" s="14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4"/>
    </row>
    <row r="1479" spans="1:29" ht="21.95" customHeight="1" x14ac:dyDescent="0.2">
      <c r="A1479" s="14"/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  <c r="AC1479" s="14"/>
    </row>
    <row r="1480" spans="1:29" ht="21.95" customHeight="1" x14ac:dyDescent="0.2">
      <c r="A1480" s="14"/>
      <c r="B1480" s="14"/>
      <c r="C1480" s="14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  <c r="T1480" s="14"/>
      <c r="U1480" s="14"/>
      <c r="V1480" s="14"/>
      <c r="W1480" s="14"/>
      <c r="X1480" s="14"/>
      <c r="Y1480" s="14"/>
      <c r="Z1480" s="14"/>
      <c r="AA1480" s="14"/>
      <c r="AB1480" s="14"/>
      <c r="AC1480" s="14"/>
    </row>
    <row r="1481" spans="1:29" ht="21.95" customHeight="1" x14ac:dyDescent="0.2">
      <c r="A1481" s="14"/>
      <c r="B1481" s="14"/>
      <c r="C1481" s="14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  <c r="AC1481" s="14"/>
    </row>
    <row r="1482" spans="1:29" ht="21.95" customHeight="1" x14ac:dyDescent="0.2">
      <c r="A1482" s="14"/>
      <c r="B1482" s="14"/>
      <c r="C1482" s="14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  <c r="AB1482" s="14"/>
      <c r="AC1482" s="14"/>
    </row>
    <row r="1483" spans="1:29" ht="21.95" customHeight="1" x14ac:dyDescent="0.2">
      <c r="A1483" s="14"/>
      <c r="B1483" s="14"/>
      <c r="C1483" s="14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  <c r="AC1483" s="14"/>
    </row>
    <row r="1484" spans="1:29" ht="21.95" customHeight="1" x14ac:dyDescent="0.2">
      <c r="A1484" s="14"/>
      <c r="B1484" s="14"/>
      <c r="C1484" s="14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  <c r="T1484" s="14"/>
      <c r="U1484" s="14"/>
      <c r="V1484" s="14"/>
      <c r="W1484" s="14"/>
      <c r="X1484" s="14"/>
      <c r="Y1484" s="14"/>
      <c r="Z1484" s="14"/>
      <c r="AA1484" s="14"/>
      <c r="AB1484" s="14"/>
      <c r="AC1484" s="14"/>
    </row>
    <row r="1485" spans="1:29" ht="21.95" customHeight="1" x14ac:dyDescent="0.2">
      <c r="A1485" s="14"/>
      <c r="B1485" s="14"/>
      <c r="C1485" s="14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  <c r="AC1485" s="14"/>
    </row>
    <row r="1486" spans="1:29" ht="21.95" customHeight="1" x14ac:dyDescent="0.2">
      <c r="A1486" s="14"/>
      <c r="B1486" s="14"/>
      <c r="C1486" s="14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4"/>
      <c r="AB1486" s="14"/>
      <c r="AC1486" s="14"/>
    </row>
    <row r="1487" spans="1:29" ht="21.95" customHeight="1" x14ac:dyDescent="0.2">
      <c r="A1487" s="14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4"/>
    </row>
    <row r="1488" spans="1:29" ht="21.95" customHeight="1" x14ac:dyDescent="0.2">
      <c r="A1488" s="14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  <c r="AC1488" s="14"/>
    </row>
    <row r="1489" spans="1:29" ht="21.95" customHeight="1" x14ac:dyDescent="0.2">
      <c r="A1489" s="14"/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4"/>
    </row>
    <row r="1490" spans="1:29" ht="21.95" customHeight="1" x14ac:dyDescent="0.2">
      <c r="A1490" s="14"/>
      <c r="B1490" s="14"/>
      <c r="C1490" s="14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  <c r="AC1490" s="14"/>
    </row>
    <row r="1491" spans="1:29" ht="21.95" customHeight="1" x14ac:dyDescent="0.2">
      <c r="A1491" s="14"/>
      <c r="B1491" s="14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  <c r="AC1491" s="14"/>
    </row>
    <row r="1492" spans="1:29" ht="21.95" customHeight="1" x14ac:dyDescent="0.2">
      <c r="A1492" s="14"/>
      <c r="B1492" s="14"/>
      <c r="C1492" s="14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  <c r="AC1492" s="14"/>
    </row>
    <row r="1493" spans="1:29" ht="21.95" customHeight="1" x14ac:dyDescent="0.2">
      <c r="A1493" s="14"/>
      <c r="B1493" s="14"/>
      <c r="C1493" s="14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  <c r="AC1493" s="14"/>
    </row>
    <row r="1494" spans="1:29" ht="21.95" customHeight="1" x14ac:dyDescent="0.2">
      <c r="A1494" s="14"/>
      <c r="B1494" s="14"/>
      <c r="C1494" s="14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4"/>
      <c r="AB1494" s="14"/>
      <c r="AC1494" s="14"/>
    </row>
    <row r="1495" spans="1:29" ht="21.95" customHeight="1" x14ac:dyDescent="0.2">
      <c r="A1495" s="14"/>
      <c r="B1495" s="14"/>
      <c r="C1495" s="14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  <c r="AC1495" s="14"/>
    </row>
    <row r="1496" spans="1:29" ht="21.95" customHeight="1" x14ac:dyDescent="0.2">
      <c r="A1496" s="14"/>
      <c r="B1496" s="14"/>
      <c r="C1496" s="14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  <c r="AB1496" s="14"/>
      <c r="AC1496" s="14"/>
    </row>
    <row r="1497" spans="1:29" ht="21.95" customHeight="1" x14ac:dyDescent="0.2">
      <c r="A1497" s="14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4"/>
    </row>
    <row r="1498" spans="1:29" ht="21.95" customHeight="1" x14ac:dyDescent="0.2">
      <c r="A1498" s="14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4"/>
    </row>
    <row r="1499" spans="1:29" ht="21.95" customHeight="1" x14ac:dyDescent="0.2">
      <c r="A1499" s="14"/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4"/>
    </row>
    <row r="1500" spans="1:29" ht="21.95" customHeight="1" x14ac:dyDescent="0.2">
      <c r="A1500" s="14"/>
      <c r="B1500" s="14"/>
      <c r="C1500" s="14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  <c r="AC1500" s="14"/>
    </row>
    <row r="1501" spans="1:29" ht="21.95" customHeight="1" x14ac:dyDescent="0.2">
      <c r="A1501" s="14"/>
      <c r="B1501" s="14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  <c r="AC1501" s="14"/>
    </row>
    <row r="1502" spans="1:29" ht="21.95" customHeight="1" x14ac:dyDescent="0.2">
      <c r="A1502" s="14"/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  <c r="AC1502" s="14"/>
    </row>
    <row r="1503" spans="1:29" ht="21.95" customHeight="1" x14ac:dyDescent="0.2">
      <c r="A1503" s="14"/>
      <c r="B1503" s="14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  <c r="AC1503" s="14"/>
    </row>
    <row r="1504" spans="1:29" ht="21.95" customHeight="1" x14ac:dyDescent="0.2">
      <c r="A1504" s="14"/>
      <c r="B1504" s="14"/>
      <c r="C1504" s="14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  <c r="T1504" s="14"/>
      <c r="U1504" s="14"/>
      <c r="V1504" s="14"/>
      <c r="W1504" s="14"/>
      <c r="X1504" s="14"/>
      <c r="Y1504" s="14"/>
      <c r="Z1504" s="14"/>
      <c r="AA1504" s="14"/>
      <c r="AB1504" s="14"/>
      <c r="AC1504" s="14"/>
    </row>
    <row r="1505" spans="1:29" ht="21.95" customHeight="1" x14ac:dyDescent="0.2">
      <c r="A1505" s="14"/>
      <c r="B1505" s="14"/>
      <c r="C1505" s="14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  <c r="AB1505" s="14"/>
      <c r="AC1505" s="14"/>
    </row>
    <row r="1506" spans="1:29" ht="21.95" customHeight="1" x14ac:dyDescent="0.2">
      <c r="A1506" s="14"/>
      <c r="B1506" s="14"/>
      <c r="C1506" s="14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4"/>
      <c r="AB1506" s="14"/>
      <c r="AC1506" s="14"/>
    </row>
    <row r="1507" spans="1:29" ht="21.95" customHeight="1" x14ac:dyDescent="0.2">
      <c r="A1507" s="14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4"/>
    </row>
    <row r="1508" spans="1:29" ht="21.95" customHeight="1" x14ac:dyDescent="0.2">
      <c r="A1508" s="14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4"/>
    </row>
    <row r="1509" spans="1:29" ht="21.95" customHeight="1" x14ac:dyDescent="0.2">
      <c r="A1509" s="14"/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4"/>
    </row>
    <row r="1510" spans="1:29" ht="21.95" customHeight="1" x14ac:dyDescent="0.2">
      <c r="A1510" s="14"/>
      <c r="B1510" s="14"/>
      <c r="C1510" s="14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  <c r="T1510" s="14"/>
      <c r="U1510" s="14"/>
      <c r="V1510" s="14"/>
      <c r="W1510" s="14"/>
      <c r="X1510" s="14"/>
      <c r="Y1510" s="14"/>
      <c r="Z1510" s="14"/>
      <c r="AA1510" s="14"/>
      <c r="AB1510" s="14"/>
      <c r="AC1510" s="14"/>
    </row>
    <row r="1511" spans="1:29" ht="21.95" customHeight="1" x14ac:dyDescent="0.2">
      <c r="A1511" s="14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  <c r="AC1511" s="14"/>
    </row>
    <row r="1512" spans="1:29" ht="21.95" customHeight="1" x14ac:dyDescent="0.2">
      <c r="A1512" s="14"/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  <c r="AC1512" s="14"/>
    </row>
    <row r="1513" spans="1:29" ht="21.95" customHeight="1" x14ac:dyDescent="0.2">
      <c r="A1513" s="14"/>
      <c r="B1513" s="14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  <c r="AC1513" s="14"/>
    </row>
    <row r="1514" spans="1:29" ht="21.95" customHeight="1" x14ac:dyDescent="0.2">
      <c r="A1514" s="14"/>
      <c r="B1514" s="14"/>
      <c r="C1514" s="14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  <c r="T1514" s="14"/>
      <c r="U1514" s="14"/>
      <c r="V1514" s="14"/>
      <c r="W1514" s="14"/>
      <c r="X1514" s="14"/>
      <c r="Y1514" s="14"/>
      <c r="Z1514" s="14"/>
      <c r="AA1514" s="14"/>
      <c r="AB1514" s="14"/>
      <c r="AC1514" s="14"/>
    </row>
    <row r="1515" spans="1:29" ht="21.95" customHeight="1" x14ac:dyDescent="0.2">
      <c r="A1515" s="14"/>
      <c r="B1515" s="14"/>
      <c r="C1515" s="14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  <c r="Z1515" s="14"/>
      <c r="AA1515" s="14"/>
      <c r="AB1515" s="14"/>
      <c r="AC1515" s="14"/>
    </row>
    <row r="1516" spans="1:29" ht="21.95" customHeight="1" x14ac:dyDescent="0.2">
      <c r="A1516" s="14"/>
      <c r="B1516" s="14"/>
      <c r="C1516" s="14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"/>
      <c r="Z1516" s="14"/>
      <c r="AA1516" s="14"/>
      <c r="AB1516" s="14"/>
      <c r="AC1516" s="14"/>
    </row>
    <row r="1517" spans="1:29" ht="21.95" customHeight="1" x14ac:dyDescent="0.2">
      <c r="A1517" s="14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  <c r="AC1517" s="14"/>
    </row>
    <row r="1518" spans="1:29" ht="21.95" customHeight="1" x14ac:dyDescent="0.2">
      <c r="A1518" s="14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  <c r="AC1518" s="14"/>
    </row>
    <row r="1519" spans="1:29" ht="21.95" customHeight="1" x14ac:dyDescent="0.2">
      <c r="A1519" s="14"/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4"/>
    </row>
    <row r="1520" spans="1:29" ht="21.95" customHeight="1" x14ac:dyDescent="0.2">
      <c r="A1520" s="14"/>
      <c r="B1520" s="14"/>
      <c r="C1520" s="14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4"/>
      <c r="AB1520" s="14"/>
      <c r="AC1520" s="14"/>
    </row>
    <row r="1521" spans="1:29" ht="21.95" customHeight="1" x14ac:dyDescent="0.2">
      <c r="A1521" s="14"/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  <c r="AC1521" s="14"/>
    </row>
    <row r="1522" spans="1:29" ht="21.95" customHeight="1" x14ac:dyDescent="0.2">
      <c r="A1522" s="14"/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  <c r="AC1522" s="14"/>
    </row>
    <row r="1523" spans="1:29" ht="21.95" customHeight="1" x14ac:dyDescent="0.2">
      <c r="A1523" s="14"/>
      <c r="B1523" s="14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  <c r="AC1523" s="14"/>
    </row>
    <row r="1524" spans="1:29" ht="21.95" customHeight="1" x14ac:dyDescent="0.2">
      <c r="A1524" s="14"/>
      <c r="B1524" s="14"/>
      <c r="C1524" s="14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/>
      <c r="AA1524" s="14"/>
      <c r="AB1524" s="14"/>
      <c r="AC1524" s="14"/>
    </row>
    <row r="1525" spans="1:29" ht="21.95" customHeight="1" x14ac:dyDescent="0.2">
      <c r="A1525" s="14"/>
      <c r="B1525" s="14"/>
      <c r="C1525" s="14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4"/>
      <c r="AB1525" s="14"/>
      <c r="AC1525" s="14"/>
    </row>
    <row r="1526" spans="1:29" ht="21.95" customHeight="1" x14ac:dyDescent="0.2">
      <c r="A1526" s="14"/>
      <c r="B1526" s="14"/>
      <c r="C1526" s="14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/>
      <c r="AA1526" s="14"/>
      <c r="AB1526" s="14"/>
      <c r="AC1526" s="14"/>
    </row>
    <row r="1527" spans="1:29" ht="21.95" customHeight="1" x14ac:dyDescent="0.2">
      <c r="A1527" s="14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4"/>
    </row>
    <row r="1528" spans="1:29" ht="21.95" customHeight="1" x14ac:dyDescent="0.2">
      <c r="A1528" s="14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  <c r="AC1528" s="14"/>
    </row>
    <row r="1529" spans="1:29" ht="21.95" customHeight="1" x14ac:dyDescent="0.2">
      <c r="A1529" s="14"/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4"/>
    </row>
    <row r="1530" spans="1:29" ht="21.95" customHeight="1" x14ac:dyDescent="0.2">
      <c r="A1530" s="14"/>
      <c r="B1530" s="14"/>
      <c r="C1530" s="14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  <c r="T1530" s="14"/>
      <c r="U1530" s="14"/>
      <c r="V1530" s="14"/>
      <c r="W1530" s="14"/>
      <c r="X1530" s="14"/>
      <c r="Y1530" s="14"/>
      <c r="Z1530" s="14"/>
      <c r="AA1530" s="14"/>
      <c r="AB1530" s="14"/>
      <c r="AC1530" s="14"/>
    </row>
    <row r="1531" spans="1:29" ht="21.95" customHeight="1" x14ac:dyDescent="0.2">
      <c r="A1531" s="14"/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  <c r="AC1531" s="14"/>
    </row>
    <row r="1532" spans="1:29" ht="21.95" customHeight="1" x14ac:dyDescent="0.2">
      <c r="A1532" s="14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  <c r="AC1532" s="14"/>
    </row>
    <row r="1533" spans="1:29" ht="21.95" customHeight="1" x14ac:dyDescent="0.2">
      <c r="A1533" s="14"/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  <c r="AC1533" s="14"/>
    </row>
    <row r="1534" spans="1:29" ht="21.95" customHeight="1" x14ac:dyDescent="0.2">
      <c r="A1534" s="14"/>
      <c r="B1534" s="14"/>
      <c r="C1534" s="14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4"/>
      <c r="AB1534" s="14"/>
      <c r="AC1534" s="14"/>
    </row>
    <row r="1535" spans="1:29" ht="21.95" customHeight="1" x14ac:dyDescent="0.2">
      <c r="A1535" s="14"/>
      <c r="B1535" s="14"/>
      <c r="C1535" s="14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4"/>
      <c r="AB1535" s="14"/>
      <c r="AC1535" s="14"/>
    </row>
    <row r="1536" spans="1:29" ht="21.95" customHeight="1" x14ac:dyDescent="0.2">
      <c r="A1536" s="14"/>
      <c r="B1536" s="14"/>
      <c r="C1536" s="14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/>
      <c r="AA1536" s="14"/>
      <c r="AB1536" s="14"/>
      <c r="AC1536" s="14"/>
    </row>
    <row r="1537" spans="1:29" ht="21.95" customHeight="1" x14ac:dyDescent="0.2">
      <c r="A1537" s="14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4"/>
    </row>
    <row r="1538" spans="1:29" ht="21.95" customHeight="1" x14ac:dyDescent="0.2">
      <c r="A1538" s="14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  <c r="AC1538" s="14"/>
    </row>
    <row r="1539" spans="1:29" ht="21.95" customHeight="1" x14ac:dyDescent="0.2">
      <c r="A1539" s="14"/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  <c r="AC1539" s="14"/>
    </row>
    <row r="1540" spans="1:29" ht="21.95" customHeight="1" x14ac:dyDescent="0.2">
      <c r="A1540" s="14"/>
      <c r="B1540" s="14"/>
      <c r="C1540" s="14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  <c r="T1540" s="14"/>
      <c r="U1540" s="14"/>
      <c r="V1540" s="14"/>
      <c r="W1540" s="14"/>
      <c r="X1540" s="14"/>
      <c r="Y1540" s="14"/>
      <c r="Z1540" s="14"/>
      <c r="AA1540" s="14"/>
      <c r="AB1540" s="14"/>
      <c r="AC1540" s="14"/>
    </row>
    <row r="1541" spans="1:29" ht="21.95" customHeight="1" x14ac:dyDescent="0.2">
      <c r="A1541" s="14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  <c r="AC1541" s="14"/>
    </row>
    <row r="1542" spans="1:29" ht="21.95" customHeight="1" x14ac:dyDescent="0.2">
      <c r="A1542" s="14"/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  <c r="AC1542" s="14"/>
    </row>
    <row r="1543" spans="1:29" ht="21.95" customHeight="1" x14ac:dyDescent="0.2">
      <c r="A1543" s="14"/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  <c r="AC1543" s="14"/>
    </row>
    <row r="1544" spans="1:29" ht="21.95" customHeight="1" x14ac:dyDescent="0.2">
      <c r="A1544" s="14"/>
      <c r="B1544" s="14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4"/>
      <c r="AB1544" s="14"/>
      <c r="AC1544" s="14"/>
    </row>
    <row r="1545" spans="1:29" ht="21.95" customHeight="1" x14ac:dyDescent="0.2">
      <c r="A1545" s="14"/>
      <c r="B1545" s="14"/>
      <c r="C1545" s="14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  <c r="T1545" s="14"/>
      <c r="U1545" s="14"/>
      <c r="V1545" s="14"/>
      <c r="W1545" s="14"/>
      <c r="X1545" s="14"/>
      <c r="Y1545" s="14"/>
      <c r="Z1545" s="14"/>
      <c r="AA1545" s="14"/>
      <c r="AB1545" s="14"/>
      <c r="AC1545" s="14"/>
    </row>
    <row r="1546" spans="1:29" ht="21.95" customHeight="1" x14ac:dyDescent="0.2">
      <c r="A1546" s="14"/>
      <c r="B1546" s="14"/>
      <c r="C1546" s="14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/>
      <c r="AA1546" s="14"/>
      <c r="AB1546" s="14"/>
      <c r="AC1546" s="14"/>
    </row>
    <row r="1547" spans="1:29" ht="21.95" customHeight="1" x14ac:dyDescent="0.2">
      <c r="A1547" s="14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4"/>
    </row>
    <row r="1548" spans="1:29" ht="21.95" customHeight="1" x14ac:dyDescent="0.2">
      <c r="A1548" s="14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  <c r="AC1548" s="14"/>
    </row>
    <row r="1549" spans="1:29" ht="21.95" customHeight="1" x14ac:dyDescent="0.2">
      <c r="A1549" s="14"/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  <c r="AC1549" s="14"/>
    </row>
    <row r="1550" spans="1:29" ht="21.95" customHeight="1" x14ac:dyDescent="0.2">
      <c r="A1550" s="14"/>
      <c r="B1550" s="14"/>
      <c r="C1550" s="14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4"/>
      <c r="AB1550" s="14"/>
      <c r="AC1550" s="14"/>
    </row>
    <row r="1551" spans="1:29" ht="21.95" customHeight="1" x14ac:dyDescent="0.2">
      <c r="A1551" s="14"/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  <c r="AC1551" s="14"/>
    </row>
    <row r="1552" spans="1:29" ht="21.95" customHeight="1" x14ac:dyDescent="0.2">
      <c r="A1552" s="14"/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  <c r="AC1552" s="14"/>
    </row>
    <row r="1553" spans="1:29" ht="21.95" customHeight="1" x14ac:dyDescent="0.2">
      <c r="A1553" s="14"/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  <c r="AC1553" s="14"/>
    </row>
    <row r="1554" spans="1:29" ht="21.95" customHeight="1" x14ac:dyDescent="0.2">
      <c r="A1554" s="14"/>
      <c r="B1554" s="14"/>
      <c r="C1554" s="14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/>
      <c r="AA1554" s="14"/>
      <c r="AB1554" s="14"/>
      <c r="AC1554" s="14"/>
    </row>
    <row r="1555" spans="1:29" ht="21.95" customHeight="1" x14ac:dyDescent="0.2">
      <c r="A1555" s="14"/>
      <c r="B1555" s="14"/>
      <c r="C1555" s="14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4"/>
      <c r="AB1555" s="14"/>
      <c r="AC1555" s="14"/>
    </row>
    <row r="1556" spans="1:29" ht="21.95" customHeight="1" x14ac:dyDescent="0.2">
      <c r="A1556" s="14"/>
      <c r="B1556" s="14"/>
      <c r="C1556" s="14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4"/>
      <c r="AB1556" s="14"/>
      <c r="AC1556" s="14"/>
    </row>
    <row r="1557" spans="1:29" ht="21.95" customHeight="1" x14ac:dyDescent="0.2">
      <c r="A1557" s="14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4"/>
    </row>
    <row r="1558" spans="1:29" ht="21.95" customHeight="1" x14ac:dyDescent="0.2">
      <c r="A1558" s="14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  <c r="AC1558" s="14"/>
    </row>
    <row r="1559" spans="1:29" ht="21.95" customHeight="1" x14ac:dyDescent="0.2">
      <c r="A1559" s="14"/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4"/>
    </row>
    <row r="1560" spans="1:29" ht="21.95" customHeight="1" x14ac:dyDescent="0.2">
      <c r="A1560" s="14"/>
      <c r="B1560" s="14"/>
      <c r="C1560" s="14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  <c r="T1560" s="14"/>
      <c r="U1560" s="14"/>
      <c r="V1560" s="14"/>
      <c r="W1560" s="14"/>
      <c r="X1560" s="14"/>
      <c r="Y1560" s="14"/>
      <c r="Z1560" s="14"/>
      <c r="AA1560" s="14"/>
      <c r="AB1560" s="14"/>
      <c r="AC1560" s="14"/>
    </row>
    <row r="1561" spans="1:29" ht="21.95" customHeight="1" x14ac:dyDescent="0.2">
      <c r="A1561" s="14"/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  <c r="AC1561" s="14"/>
    </row>
    <row r="1562" spans="1:29" ht="21.95" customHeight="1" x14ac:dyDescent="0.2">
      <c r="A1562" s="14"/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  <c r="AC1562" s="14"/>
    </row>
    <row r="1563" spans="1:29" ht="21.95" customHeight="1" x14ac:dyDescent="0.2">
      <c r="A1563" s="14"/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  <c r="AC1563" s="14"/>
    </row>
    <row r="1564" spans="1:29" ht="21.95" customHeight="1" x14ac:dyDescent="0.2">
      <c r="A1564" s="14"/>
      <c r="B1564" s="14"/>
      <c r="C1564" s="14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/>
      <c r="AA1564" s="14"/>
      <c r="AB1564" s="14"/>
      <c r="AC1564" s="14"/>
    </row>
    <row r="1565" spans="1:29" ht="21.95" customHeight="1" x14ac:dyDescent="0.2">
      <c r="A1565" s="14"/>
      <c r="B1565" s="14"/>
      <c r="C1565" s="14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4"/>
      <c r="AB1565" s="14"/>
      <c r="AC1565" s="14"/>
    </row>
    <row r="1566" spans="1:29" ht="21.95" customHeight="1" x14ac:dyDescent="0.2">
      <c r="A1566" s="14"/>
      <c r="B1566" s="14"/>
      <c r="C1566" s="14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/>
      <c r="AA1566" s="14"/>
      <c r="AB1566" s="14"/>
      <c r="AC1566" s="14"/>
    </row>
    <row r="1567" spans="1:29" ht="21.95" customHeight="1" x14ac:dyDescent="0.2">
      <c r="A1567" s="14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  <c r="AC1567" s="14"/>
    </row>
    <row r="1568" spans="1:29" ht="21.95" customHeight="1" x14ac:dyDescent="0.2">
      <c r="A1568" s="14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  <c r="AC1568" s="14"/>
    </row>
    <row r="1569" spans="1:29" ht="21.95" customHeight="1" x14ac:dyDescent="0.2">
      <c r="A1569" s="14"/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4"/>
    </row>
    <row r="1570" spans="1:29" ht="21.95" customHeight="1" x14ac:dyDescent="0.2">
      <c r="A1570" s="14"/>
      <c r="B1570" s="14"/>
      <c r="C1570" s="14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  <c r="T1570" s="14"/>
      <c r="U1570" s="14"/>
      <c r="V1570" s="14"/>
      <c r="W1570" s="14"/>
      <c r="X1570" s="14"/>
      <c r="Y1570" s="14"/>
      <c r="Z1570" s="14"/>
      <c r="AA1570" s="14"/>
      <c r="AB1570" s="14"/>
      <c r="AC1570" s="14"/>
    </row>
    <row r="1571" spans="1:29" ht="21.95" customHeight="1" x14ac:dyDescent="0.2">
      <c r="A1571" s="14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  <c r="AC1571" s="14"/>
    </row>
    <row r="1572" spans="1:29" ht="21.95" customHeight="1" x14ac:dyDescent="0.2">
      <c r="A1572" s="14"/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  <c r="AC1572" s="14"/>
    </row>
    <row r="1573" spans="1:29" ht="21.95" customHeight="1" x14ac:dyDescent="0.2">
      <c r="A1573" s="14"/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  <c r="AC1573" s="14"/>
    </row>
    <row r="1574" spans="1:29" ht="21.95" customHeight="1" x14ac:dyDescent="0.2">
      <c r="A1574" s="14"/>
      <c r="B1574" s="14"/>
      <c r="C1574" s="14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/>
      <c r="AA1574" s="14"/>
      <c r="AB1574" s="14"/>
      <c r="AC1574" s="14"/>
    </row>
    <row r="1575" spans="1:29" ht="21.95" customHeight="1" x14ac:dyDescent="0.2">
      <c r="A1575" s="14"/>
      <c r="B1575" s="14"/>
      <c r="C1575" s="14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4"/>
      <c r="AB1575" s="14"/>
      <c r="AC1575" s="14"/>
    </row>
    <row r="1576" spans="1:29" ht="21.95" customHeight="1" x14ac:dyDescent="0.2">
      <c r="A1576" s="14"/>
      <c r="B1576" s="14"/>
      <c r="C1576" s="14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/>
      <c r="AA1576" s="14"/>
      <c r="AB1576" s="14"/>
      <c r="AC1576" s="14"/>
    </row>
    <row r="1577" spans="1:29" ht="21.95" customHeight="1" x14ac:dyDescent="0.2">
      <c r="A1577" s="14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  <c r="AC1577" s="14"/>
    </row>
    <row r="1578" spans="1:29" ht="21.95" customHeight="1" x14ac:dyDescent="0.2">
      <c r="A1578" s="14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  <c r="AC1578" s="14"/>
    </row>
    <row r="1579" spans="1:29" ht="21.95" customHeight="1" x14ac:dyDescent="0.2">
      <c r="A1579" s="14"/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  <c r="AC1579" s="14"/>
    </row>
    <row r="1580" spans="1:29" ht="21.95" customHeight="1" x14ac:dyDescent="0.2">
      <c r="A1580" s="14"/>
      <c r="B1580" s="14"/>
      <c r="C1580" s="14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  <c r="T1580" s="14"/>
      <c r="U1580" s="14"/>
      <c r="V1580" s="14"/>
      <c r="W1580" s="14"/>
      <c r="X1580" s="14"/>
      <c r="Y1580" s="14"/>
      <c r="Z1580" s="14"/>
      <c r="AA1580" s="14"/>
      <c r="AB1580" s="14"/>
      <c r="AC1580" s="14"/>
    </row>
    <row r="1581" spans="1:29" ht="21.95" customHeight="1" x14ac:dyDescent="0.2">
      <c r="A1581" s="14"/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  <c r="AC1581" s="14"/>
    </row>
    <row r="1582" spans="1:29" ht="21.95" customHeight="1" x14ac:dyDescent="0.2">
      <c r="A1582" s="14"/>
      <c r="B1582" s="14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  <c r="AC1582" s="14"/>
    </row>
    <row r="1583" spans="1:29" ht="21.95" customHeight="1" x14ac:dyDescent="0.2">
      <c r="A1583" s="14"/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4"/>
    </row>
    <row r="1584" spans="1:29" ht="21.95" customHeight="1" x14ac:dyDescent="0.2">
      <c r="A1584" s="14"/>
      <c r="B1584" s="14"/>
      <c r="C1584" s="14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/>
      <c r="AA1584" s="14"/>
      <c r="AB1584" s="14"/>
      <c r="AC1584" s="14"/>
    </row>
    <row r="1585" spans="1:29" ht="21.95" customHeight="1" x14ac:dyDescent="0.2">
      <c r="A1585" s="14"/>
      <c r="B1585" s="14"/>
      <c r="C1585" s="14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4"/>
      <c r="AB1585" s="14"/>
      <c r="AC1585" s="14"/>
    </row>
    <row r="1586" spans="1:29" ht="21.95" customHeight="1" x14ac:dyDescent="0.2">
      <c r="A1586" s="14"/>
      <c r="B1586" s="14"/>
      <c r="C1586" s="14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/>
      <c r="AA1586" s="14"/>
      <c r="AB1586" s="14"/>
      <c r="AC1586" s="14"/>
    </row>
    <row r="1587" spans="1:29" ht="21.95" customHeight="1" x14ac:dyDescent="0.2">
      <c r="A1587" s="14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4"/>
    </row>
    <row r="1588" spans="1:29" ht="21.95" customHeight="1" x14ac:dyDescent="0.2">
      <c r="A1588" s="14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  <c r="AC1588" s="14"/>
    </row>
    <row r="1589" spans="1:29" ht="21.95" customHeight="1" x14ac:dyDescent="0.2">
      <c r="A1589" s="14"/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4"/>
    </row>
    <row r="1590" spans="1:29" ht="21.95" customHeight="1" x14ac:dyDescent="0.2">
      <c r="A1590" s="14"/>
      <c r="B1590" s="14"/>
      <c r="C1590" s="14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  <c r="AB1590" s="14"/>
      <c r="AC1590" s="14"/>
    </row>
    <row r="1591" spans="1:29" ht="21.95" customHeight="1" x14ac:dyDescent="0.2">
      <c r="A1591" s="14"/>
      <c r="B1591" s="14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  <c r="AC1591" s="14"/>
    </row>
    <row r="1592" spans="1:29" ht="21.95" customHeight="1" x14ac:dyDescent="0.2">
      <c r="A1592" s="14"/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  <c r="AC1592" s="14"/>
    </row>
    <row r="1593" spans="1:29" ht="21.95" customHeight="1" x14ac:dyDescent="0.2">
      <c r="A1593" s="14"/>
      <c r="B1593" s="14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  <c r="AC1593" s="14"/>
    </row>
    <row r="1594" spans="1:29" ht="21.95" customHeight="1" x14ac:dyDescent="0.2">
      <c r="A1594" s="14"/>
      <c r="B1594" s="14"/>
      <c r="C1594" s="14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/>
      <c r="AA1594" s="14"/>
      <c r="AB1594" s="14"/>
      <c r="AC1594" s="14"/>
    </row>
    <row r="1595" spans="1:29" ht="21.95" customHeight="1" x14ac:dyDescent="0.2">
      <c r="A1595" s="14"/>
      <c r="B1595" s="14"/>
      <c r="C1595" s="14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  <c r="AB1595" s="14"/>
      <c r="AC1595" s="14"/>
    </row>
    <row r="1596" spans="1:29" ht="21.95" customHeight="1" x14ac:dyDescent="0.2">
      <c r="A1596" s="14"/>
      <c r="B1596" s="14"/>
      <c r="C1596" s="14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4"/>
      <c r="AB1596" s="14"/>
      <c r="AC1596" s="14"/>
    </row>
    <row r="1597" spans="1:29" ht="21.95" customHeight="1" x14ac:dyDescent="0.2">
      <c r="A1597" s="14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4"/>
    </row>
    <row r="1598" spans="1:29" ht="21.95" customHeight="1" x14ac:dyDescent="0.2">
      <c r="A1598" s="14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  <c r="AC1598" s="14"/>
    </row>
    <row r="1599" spans="1:29" ht="21.95" customHeight="1" x14ac:dyDescent="0.2">
      <c r="A1599" s="14"/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4"/>
    </row>
    <row r="1600" spans="1:29" ht="21.95" customHeight="1" x14ac:dyDescent="0.2">
      <c r="A1600" s="14"/>
      <c r="B1600" s="14"/>
      <c r="C1600" s="14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  <c r="T1600" s="14"/>
      <c r="U1600" s="14"/>
      <c r="V1600" s="14"/>
      <c r="W1600" s="14"/>
      <c r="X1600" s="14"/>
      <c r="Y1600" s="14"/>
      <c r="Z1600" s="14"/>
      <c r="AA1600" s="14"/>
      <c r="AB1600" s="14"/>
      <c r="AC1600" s="14"/>
    </row>
    <row r="1601" spans="1:29" ht="21.95" customHeight="1" x14ac:dyDescent="0.2">
      <c r="A1601" s="14"/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  <c r="AC1601" s="14"/>
    </row>
    <row r="1602" spans="1:29" ht="21.95" customHeight="1" x14ac:dyDescent="0.2">
      <c r="A1602" s="14"/>
      <c r="B1602" s="14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  <c r="AC1602" s="14"/>
    </row>
    <row r="1603" spans="1:29" ht="21.95" customHeight="1" x14ac:dyDescent="0.2">
      <c r="A1603" s="14"/>
      <c r="B1603" s="14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  <c r="AC1603" s="14"/>
    </row>
    <row r="1604" spans="1:29" ht="21.95" customHeight="1" x14ac:dyDescent="0.2">
      <c r="A1604" s="14"/>
      <c r="B1604" s="14"/>
      <c r="C1604" s="14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4"/>
      <c r="AB1604" s="14"/>
      <c r="AC1604" s="14"/>
    </row>
    <row r="1605" spans="1:29" ht="21.95" customHeight="1" x14ac:dyDescent="0.2">
      <c r="A1605" s="14"/>
      <c r="B1605" s="14"/>
      <c r="C1605" s="14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4"/>
      <c r="AB1605" s="14"/>
      <c r="AC1605" s="14"/>
    </row>
    <row r="1606" spans="1:29" ht="21.95" customHeight="1" x14ac:dyDescent="0.2">
      <c r="A1606" s="14"/>
      <c r="B1606" s="14"/>
      <c r="C1606" s="14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  <c r="T1606" s="14"/>
      <c r="U1606" s="14"/>
      <c r="V1606" s="14"/>
      <c r="W1606" s="14"/>
      <c r="X1606" s="14"/>
      <c r="Y1606" s="14"/>
      <c r="Z1606" s="14"/>
      <c r="AA1606" s="14"/>
      <c r="AB1606" s="14"/>
      <c r="AC1606" s="14"/>
    </row>
    <row r="1607" spans="1:29" ht="21.95" customHeight="1" x14ac:dyDescent="0.2">
      <c r="A1607" s="14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4"/>
    </row>
    <row r="1608" spans="1:29" ht="21.95" customHeight="1" x14ac:dyDescent="0.2">
      <c r="A1608" s="14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  <c r="AC1608" s="14"/>
    </row>
    <row r="1609" spans="1:29" ht="21.95" customHeight="1" x14ac:dyDescent="0.2">
      <c r="A1609" s="14"/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4"/>
    </row>
    <row r="1610" spans="1:29" ht="21.95" customHeight="1" x14ac:dyDescent="0.2">
      <c r="A1610" s="14"/>
      <c r="B1610" s="14"/>
      <c r="C1610" s="14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  <c r="T1610" s="14"/>
      <c r="U1610" s="14"/>
      <c r="V1610" s="14"/>
      <c r="W1610" s="14"/>
      <c r="X1610" s="14"/>
      <c r="Y1610" s="14"/>
      <c r="Z1610" s="14"/>
      <c r="AA1610" s="14"/>
      <c r="AB1610" s="14"/>
      <c r="AC1610" s="14"/>
    </row>
    <row r="1611" spans="1:29" ht="21.95" customHeight="1" x14ac:dyDescent="0.2">
      <c r="A1611" s="14"/>
      <c r="B1611" s="14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  <c r="AC1611" s="14"/>
    </row>
    <row r="1612" spans="1:29" ht="21.95" customHeight="1" x14ac:dyDescent="0.2">
      <c r="A1612" s="14"/>
      <c r="B1612" s="14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  <c r="AC1612" s="14"/>
    </row>
    <row r="1613" spans="1:29" ht="21.95" customHeight="1" x14ac:dyDescent="0.2">
      <c r="A1613" s="14"/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  <c r="AC1613" s="14"/>
    </row>
    <row r="1614" spans="1:29" ht="21.95" customHeight="1" x14ac:dyDescent="0.2">
      <c r="A1614" s="14"/>
      <c r="B1614" s="14"/>
      <c r="C1614" s="14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  <c r="T1614" s="14"/>
      <c r="U1614" s="14"/>
      <c r="V1614" s="14"/>
      <c r="W1614" s="14"/>
      <c r="X1614" s="14"/>
      <c r="Y1614" s="14"/>
      <c r="Z1614" s="14"/>
      <c r="AA1614" s="14"/>
      <c r="AB1614" s="14"/>
      <c r="AC1614" s="14"/>
    </row>
    <row r="1615" spans="1:29" ht="21.95" customHeight="1" x14ac:dyDescent="0.2">
      <c r="A1615" s="14"/>
      <c r="B1615" s="14"/>
      <c r="C1615" s="14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  <c r="T1615" s="14"/>
      <c r="U1615" s="14"/>
      <c r="V1615" s="14"/>
      <c r="W1615" s="14"/>
      <c r="X1615" s="14"/>
      <c r="Y1615" s="14"/>
      <c r="Z1615" s="14"/>
      <c r="AA1615" s="14"/>
      <c r="AB1615" s="14"/>
      <c r="AC1615" s="14"/>
    </row>
  </sheetData>
  <mergeCells count="3">
    <mergeCell ref="A3:G3"/>
    <mergeCell ref="A79:G79"/>
    <mergeCell ref="A90:G90"/>
  </mergeCells>
  <printOptions horizontalCentered="1" verticalCentered="1" gridLines="1" gridLinesSet="0"/>
  <pageMargins left="0.5" right="0.5" top="0.5" bottom="0.5" header="0.511811023622047" footer="0.511811023622047"/>
  <pageSetup scale="68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96B2A-AE7E-4535-92C6-27CA5AD8BB12}">
  <sheetPr>
    <tabColor rgb="FF00B0F0"/>
  </sheetPr>
  <dimension ref="A2:G15"/>
  <sheetViews>
    <sheetView workbookViewId="0">
      <selection activeCell="E14" sqref="E14"/>
    </sheetView>
  </sheetViews>
  <sheetFormatPr defaultRowHeight="14.25" x14ac:dyDescent="0.2"/>
  <cols>
    <col min="1" max="5" width="10.625" customWidth="1"/>
  </cols>
  <sheetData>
    <row r="2" spans="1:7" ht="15.75" x14ac:dyDescent="0.25">
      <c r="A2" s="149" t="s">
        <v>64</v>
      </c>
    </row>
    <row r="4" spans="1:7" x14ac:dyDescent="0.2">
      <c r="A4" t="s">
        <v>68</v>
      </c>
    </row>
    <row r="6" spans="1:7" ht="27" customHeight="1" x14ac:dyDescent="0.2">
      <c r="A6" s="156" t="s">
        <v>66</v>
      </c>
      <c r="B6" s="51" t="s">
        <v>65</v>
      </c>
      <c r="C6" s="158" t="s">
        <v>71</v>
      </c>
      <c r="D6" s="158"/>
      <c r="E6" s="158"/>
      <c r="F6" s="156" t="s">
        <v>74</v>
      </c>
    </row>
    <row r="7" spans="1:7" ht="15" thickBot="1" x14ac:dyDescent="0.25">
      <c r="A7" s="157"/>
      <c r="B7" s="52" t="s">
        <v>67</v>
      </c>
      <c r="C7" s="52" t="s">
        <v>69</v>
      </c>
      <c r="D7" s="52" t="s">
        <v>70</v>
      </c>
      <c r="E7" s="52" t="s">
        <v>11</v>
      </c>
      <c r="F7" s="157"/>
    </row>
    <row r="8" spans="1:7" x14ac:dyDescent="0.2">
      <c r="A8" s="54">
        <v>44378</v>
      </c>
      <c r="B8" s="53">
        <v>2364.2399999999998</v>
      </c>
      <c r="C8" s="53">
        <f>2.02</f>
        <v>2.02</v>
      </c>
      <c r="D8" s="53">
        <v>0.44</v>
      </c>
      <c r="E8" s="53">
        <f>C8+D8</f>
        <v>2.46</v>
      </c>
      <c r="F8" s="53"/>
    </row>
    <row r="9" spans="1:7" x14ac:dyDescent="0.2">
      <c r="A9" s="55">
        <v>44743</v>
      </c>
      <c r="B9" s="18">
        <v>951.53</v>
      </c>
      <c r="C9" s="59">
        <v>2.0699999999999998</v>
      </c>
      <c r="D9" s="59">
        <v>0.48</v>
      </c>
      <c r="E9" s="18">
        <f t="shared" ref="E9:E10" si="0">C9+D9</f>
        <v>2.5499999999999998</v>
      </c>
      <c r="F9" s="57">
        <f>(E9-E8)/E9</f>
        <v>3.5294117647058768E-2</v>
      </c>
    </row>
    <row r="10" spans="1:7" x14ac:dyDescent="0.2">
      <c r="A10" s="55">
        <v>45108</v>
      </c>
      <c r="B10" s="18">
        <v>954.56</v>
      </c>
      <c r="C10" s="59">
        <v>2.13</v>
      </c>
      <c r="D10" s="59">
        <v>0.5</v>
      </c>
      <c r="E10" s="18">
        <f t="shared" si="0"/>
        <v>2.63</v>
      </c>
      <c r="F10" s="57">
        <f>(E10-E9)/E10</f>
        <v>3.041825095057037E-2</v>
      </c>
    </row>
    <row r="13" spans="1:7" x14ac:dyDescent="0.2">
      <c r="A13" t="s">
        <v>72</v>
      </c>
      <c r="E13" s="21">
        <f>'[5]Adjust Operations'!$F$24</f>
        <v>989113</v>
      </c>
    </row>
    <row r="14" spans="1:7" x14ac:dyDescent="0.2">
      <c r="A14" s="3" t="s">
        <v>73</v>
      </c>
      <c r="B14" s="3"/>
      <c r="C14" s="3"/>
      <c r="D14" s="3"/>
      <c r="E14" s="58">
        <f>F10</f>
        <v>3.041825095057037E-2</v>
      </c>
    </row>
    <row r="15" spans="1:7" x14ac:dyDescent="0.2">
      <c r="A15" s="1" t="s">
        <v>75</v>
      </c>
      <c r="E15" s="21">
        <f>E13*E14</f>
        <v>30087.087452471511</v>
      </c>
      <c r="G15" s="56"/>
    </row>
  </sheetData>
  <mergeCells count="3">
    <mergeCell ref="A6:A7"/>
    <mergeCell ref="C6:E6"/>
    <mergeCell ref="F6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65B73-3B71-4FEB-B0A5-4A1C90665CC8}">
  <sheetPr>
    <tabColor theme="9"/>
    <pageSetUpPr fitToPage="1"/>
  </sheetPr>
  <dimension ref="A1:XFB31"/>
  <sheetViews>
    <sheetView topLeftCell="A11" zoomScaleNormal="100" workbookViewId="0">
      <selection activeCell="D20" sqref="D20"/>
    </sheetView>
  </sheetViews>
  <sheetFormatPr defaultRowHeight="14.25" x14ac:dyDescent="0.2"/>
  <cols>
    <col min="1" max="1" width="4.875" style="15" bestFit="1" customWidth="1"/>
    <col min="2" max="2" width="21.375" style="15" customWidth="1"/>
    <col min="3" max="4" width="9.625" style="15" customWidth="1"/>
    <col min="5" max="7" width="9.625" style="93" customWidth="1"/>
    <col min="8" max="9" width="9.625" style="15" customWidth="1"/>
    <col min="10" max="16384" width="9" style="15"/>
  </cols>
  <sheetData>
    <row r="1" spans="1:1022 1026:2046 2050:3070 3074:4094 4098:5118 5122:6142 6146:7166 7170:8190 8194:9214 9218:10238 10242:11262 11266:12286 12290:13310 13314:14334 14338:15358 15362:16382" ht="15" customHeight="1" x14ac:dyDescent="0.25">
      <c r="A1" s="67" t="s">
        <v>137</v>
      </c>
      <c r="B1" s="67"/>
      <c r="C1" s="67"/>
      <c r="D1" s="67"/>
      <c r="E1" s="101"/>
      <c r="F1" s="101"/>
    </row>
    <row r="2" spans="1:1022 1026:2046 2050:3070 3074:4094 4098:5118 5122:6142 6146:7166 7170:8190 8194:9214 9218:10238 10242:11262 11266:12286 12290:13310 13314:14334 14338:15358 15362:16382" ht="15" customHeight="1" x14ac:dyDescent="0.3">
      <c r="A2" s="67" t="s">
        <v>136</v>
      </c>
      <c r="B2" s="105"/>
      <c r="C2" s="105"/>
      <c r="D2" s="105"/>
      <c r="E2" s="105"/>
      <c r="F2" s="105"/>
      <c r="G2" s="105"/>
      <c r="H2" s="105"/>
      <c r="I2" s="105"/>
      <c r="J2" s="104"/>
      <c r="N2" s="104"/>
      <c r="R2" s="104"/>
      <c r="V2" s="104"/>
      <c r="Z2" s="104"/>
      <c r="AD2" s="104"/>
      <c r="AH2" s="104"/>
      <c r="AL2" s="104"/>
      <c r="AP2" s="104"/>
      <c r="AT2" s="104"/>
      <c r="AX2" s="104"/>
      <c r="BB2" s="104"/>
      <c r="BF2" s="104"/>
      <c r="BJ2" s="104"/>
      <c r="BN2" s="104"/>
      <c r="BR2" s="104"/>
      <c r="BV2" s="104"/>
      <c r="BZ2" s="104"/>
      <c r="CD2" s="104"/>
      <c r="CH2" s="104"/>
      <c r="CL2" s="104"/>
      <c r="CP2" s="104"/>
      <c r="CT2" s="104"/>
      <c r="CX2" s="104"/>
      <c r="DB2" s="104"/>
      <c r="DF2" s="104"/>
      <c r="DJ2" s="104"/>
      <c r="DN2" s="104"/>
      <c r="DR2" s="104"/>
      <c r="DV2" s="104"/>
      <c r="DZ2" s="104"/>
      <c r="ED2" s="104"/>
      <c r="EH2" s="104"/>
      <c r="EL2" s="104"/>
      <c r="EP2" s="104"/>
      <c r="ET2" s="104"/>
      <c r="EX2" s="104"/>
      <c r="FB2" s="104"/>
      <c r="FF2" s="104"/>
      <c r="FJ2" s="104"/>
      <c r="FN2" s="104"/>
      <c r="FR2" s="104"/>
      <c r="FV2" s="104"/>
      <c r="FZ2" s="104"/>
      <c r="GD2" s="104"/>
      <c r="GH2" s="104"/>
      <c r="GL2" s="104"/>
      <c r="GP2" s="104"/>
      <c r="GT2" s="104"/>
      <c r="GX2" s="104"/>
      <c r="HB2" s="104"/>
      <c r="HF2" s="104"/>
      <c r="HJ2" s="104"/>
      <c r="HN2" s="104"/>
      <c r="HR2" s="104"/>
      <c r="HV2" s="104"/>
      <c r="HZ2" s="104"/>
      <c r="ID2" s="104"/>
      <c r="IH2" s="104"/>
      <c r="IL2" s="104"/>
      <c r="IP2" s="104"/>
      <c r="IT2" s="104"/>
      <c r="IX2" s="104"/>
      <c r="JB2" s="104"/>
      <c r="JF2" s="104"/>
      <c r="JJ2" s="104"/>
      <c r="JN2" s="104"/>
      <c r="JR2" s="104"/>
      <c r="JV2" s="104"/>
      <c r="JZ2" s="104"/>
      <c r="KD2" s="104"/>
      <c r="KH2" s="104"/>
      <c r="KL2" s="104"/>
      <c r="KP2" s="104"/>
      <c r="KT2" s="104"/>
      <c r="KX2" s="104"/>
      <c r="LB2" s="104"/>
      <c r="LF2" s="104"/>
      <c r="LJ2" s="104"/>
      <c r="LN2" s="104"/>
      <c r="LR2" s="104"/>
      <c r="LV2" s="104"/>
      <c r="LZ2" s="104"/>
      <c r="MD2" s="104"/>
      <c r="MH2" s="104"/>
      <c r="ML2" s="104"/>
      <c r="MP2" s="104"/>
      <c r="MT2" s="104"/>
      <c r="MX2" s="104"/>
      <c r="NB2" s="104"/>
      <c r="NF2" s="104"/>
      <c r="NJ2" s="104"/>
      <c r="NN2" s="104"/>
      <c r="NR2" s="104"/>
      <c r="NV2" s="104"/>
      <c r="NZ2" s="104"/>
      <c r="OD2" s="104"/>
      <c r="OH2" s="104"/>
      <c r="OL2" s="104"/>
      <c r="OP2" s="104"/>
      <c r="OT2" s="104"/>
      <c r="OX2" s="104"/>
      <c r="PB2" s="104"/>
      <c r="PF2" s="104"/>
      <c r="PJ2" s="104"/>
      <c r="PN2" s="104"/>
      <c r="PR2" s="104"/>
      <c r="PV2" s="104"/>
      <c r="PZ2" s="104"/>
      <c r="QD2" s="104"/>
      <c r="QH2" s="104"/>
      <c r="QL2" s="104"/>
      <c r="QP2" s="104"/>
      <c r="QT2" s="104"/>
      <c r="QX2" s="104"/>
      <c r="RB2" s="104"/>
      <c r="RF2" s="104"/>
      <c r="RJ2" s="104"/>
      <c r="RN2" s="104"/>
      <c r="RR2" s="104"/>
      <c r="RV2" s="104"/>
      <c r="RZ2" s="104"/>
      <c r="SD2" s="104"/>
      <c r="SH2" s="104"/>
      <c r="SL2" s="104"/>
      <c r="SP2" s="104"/>
      <c r="ST2" s="104"/>
      <c r="SX2" s="104"/>
      <c r="TB2" s="104"/>
      <c r="TF2" s="104"/>
      <c r="TJ2" s="104"/>
      <c r="TN2" s="104"/>
      <c r="TR2" s="104"/>
      <c r="TV2" s="104"/>
      <c r="TZ2" s="104"/>
      <c r="UD2" s="104"/>
      <c r="UH2" s="104"/>
      <c r="UL2" s="104"/>
      <c r="UP2" s="104"/>
      <c r="UT2" s="104"/>
      <c r="UX2" s="104"/>
      <c r="VB2" s="104"/>
      <c r="VF2" s="104"/>
      <c r="VJ2" s="104"/>
      <c r="VN2" s="104"/>
      <c r="VR2" s="104"/>
      <c r="VV2" s="104"/>
      <c r="VZ2" s="104"/>
      <c r="WD2" s="104"/>
      <c r="WH2" s="104"/>
      <c r="WL2" s="104"/>
      <c r="WP2" s="104"/>
      <c r="WT2" s="104"/>
      <c r="WX2" s="104"/>
      <c r="XB2" s="104"/>
      <c r="XF2" s="104"/>
      <c r="XJ2" s="104"/>
      <c r="XN2" s="104"/>
      <c r="XR2" s="104"/>
      <c r="XV2" s="104"/>
      <c r="XZ2" s="104"/>
      <c r="YD2" s="104"/>
      <c r="YH2" s="104"/>
      <c r="YL2" s="104"/>
      <c r="YP2" s="104"/>
      <c r="YT2" s="104"/>
      <c r="YX2" s="104"/>
      <c r="ZB2" s="104"/>
      <c r="ZF2" s="104"/>
      <c r="ZJ2" s="104"/>
      <c r="ZN2" s="104"/>
      <c r="ZR2" s="104"/>
      <c r="ZV2" s="104"/>
      <c r="ZZ2" s="104"/>
      <c r="AAD2" s="104"/>
      <c r="AAH2" s="104"/>
      <c r="AAL2" s="104"/>
      <c r="AAP2" s="104"/>
      <c r="AAT2" s="104"/>
      <c r="AAX2" s="104"/>
      <c r="ABB2" s="104"/>
      <c r="ABF2" s="104"/>
      <c r="ABJ2" s="104"/>
      <c r="ABN2" s="104"/>
      <c r="ABR2" s="104"/>
      <c r="ABV2" s="104"/>
      <c r="ABZ2" s="104"/>
      <c r="ACD2" s="104"/>
      <c r="ACH2" s="104"/>
      <c r="ACL2" s="104"/>
      <c r="ACP2" s="104"/>
      <c r="ACT2" s="104"/>
      <c r="ACX2" s="104"/>
      <c r="ADB2" s="104"/>
      <c r="ADF2" s="104"/>
      <c r="ADJ2" s="104"/>
      <c r="ADN2" s="104"/>
      <c r="ADR2" s="104"/>
      <c r="ADV2" s="104"/>
      <c r="ADZ2" s="104"/>
      <c r="AED2" s="104"/>
      <c r="AEH2" s="104"/>
      <c r="AEL2" s="104"/>
      <c r="AEP2" s="104"/>
      <c r="AET2" s="104"/>
      <c r="AEX2" s="104"/>
      <c r="AFB2" s="104"/>
      <c r="AFF2" s="104"/>
      <c r="AFJ2" s="104"/>
      <c r="AFN2" s="104"/>
      <c r="AFR2" s="104"/>
      <c r="AFV2" s="104"/>
      <c r="AFZ2" s="104"/>
      <c r="AGD2" s="104"/>
      <c r="AGH2" s="104"/>
      <c r="AGL2" s="104"/>
      <c r="AGP2" s="104"/>
      <c r="AGT2" s="104"/>
      <c r="AGX2" s="104"/>
      <c r="AHB2" s="104"/>
      <c r="AHF2" s="104"/>
      <c r="AHJ2" s="104"/>
      <c r="AHN2" s="104"/>
      <c r="AHR2" s="104"/>
      <c r="AHV2" s="104"/>
      <c r="AHZ2" s="104"/>
      <c r="AID2" s="104"/>
      <c r="AIH2" s="104"/>
      <c r="AIL2" s="104"/>
      <c r="AIP2" s="104"/>
      <c r="AIT2" s="104"/>
      <c r="AIX2" s="104"/>
      <c r="AJB2" s="104"/>
      <c r="AJF2" s="104"/>
      <c r="AJJ2" s="104"/>
      <c r="AJN2" s="104"/>
      <c r="AJR2" s="104"/>
      <c r="AJV2" s="104"/>
      <c r="AJZ2" s="104"/>
      <c r="AKD2" s="104"/>
      <c r="AKH2" s="104"/>
      <c r="AKL2" s="104"/>
      <c r="AKP2" s="104"/>
      <c r="AKT2" s="104"/>
      <c r="AKX2" s="104"/>
      <c r="ALB2" s="104"/>
      <c r="ALF2" s="104"/>
      <c r="ALJ2" s="104"/>
      <c r="ALN2" s="104"/>
      <c r="ALR2" s="104"/>
      <c r="ALV2" s="104"/>
      <c r="ALZ2" s="104"/>
      <c r="AMD2" s="104"/>
      <c r="AMH2" s="104"/>
      <c r="AML2" s="104"/>
      <c r="AMP2" s="104"/>
      <c r="AMT2" s="104"/>
      <c r="AMX2" s="104"/>
      <c r="ANB2" s="104"/>
      <c r="ANF2" s="104"/>
      <c r="ANJ2" s="104"/>
      <c r="ANN2" s="104"/>
      <c r="ANR2" s="104"/>
      <c r="ANV2" s="104"/>
      <c r="ANZ2" s="104"/>
      <c r="AOD2" s="104"/>
      <c r="AOH2" s="104"/>
      <c r="AOL2" s="104"/>
      <c r="AOP2" s="104"/>
      <c r="AOT2" s="104"/>
      <c r="AOX2" s="104"/>
      <c r="APB2" s="104"/>
      <c r="APF2" s="104"/>
      <c r="APJ2" s="104"/>
      <c r="APN2" s="104"/>
      <c r="APR2" s="104"/>
      <c r="APV2" s="104"/>
      <c r="APZ2" s="104"/>
      <c r="AQD2" s="104"/>
      <c r="AQH2" s="104"/>
      <c r="AQL2" s="104"/>
      <c r="AQP2" s="104"/>
      <c r="AQT2" s="104"/>
      <c r="AQX2" s="104"/>
      <c r="ARB2" s="104"/>
      <c r="ARF2" s="104"/>
      <c r="ARJ2" s="104"/>
      <c r="ARN2" s="104"/>
      <c r="ARR2" s="104"/>
      <c r="ARV2" s="104"/>
      <c r="ARZ2" s="104"/>
      <c r="ASD2" s="104"/>
      <c r="ASH2" s="104"/>
      <c r="ASL2" s="104"/>
      <c r="ASP2" s="104"/>
      <c r="AST2" s="104"/>
      <c r="ASX2" s="104"/>
      <c r="ATB2" s="104"/>
      <c r="ATF2" s="104"/>
      <c r="ATJ2" s="104"/>
      <c r="ATN2" s="104"/>
      <c r="ATR2" s="104"/>
      <c r="ATV2" s="104"/>
      <c r="ATZ2" s="104"/>
      <c r="AUD2" s="104"/>
      <c r="AUH2" s="104"/>
      <c r="AUL2" s="104"/>
      <c r="AUP2" s="104"/>
      <c r="AUT2" s="104"/>
      <c r="AUX2" s="104"/>
      <c r="AVB2" s="104"/>
      <c r="AVF2" s="104"/>
      <c r="AVJ2" s="104"/>
      <c r="AVN2" s="104"/>
      <c r="AVR2" s="104"/>
      <c r="AVV2" s="104"/>
      <c r="AVZ2" s="104"/>
      <c r="AWD2" s="104"/>
      <c r="AWH2" s="104"/>
      <c r="AWL2" s="104"/>
      <c r="AWP2" s="104"/>
      <c r="AWT2" s="104"/>
      <c r="AWX2" s="104"/>
      <c r="AXB2" s="104"/>
      <c r="AXF2" s="104"/>
      <c r="AXJ2" s="104"/>
      <c r="AXN2" s="104"/>
      <c r="AXR2" s="104"/>
      <c r="AXV2" s="104"/>
      <c r="AXZ2" s="104"/>
      <c r="AYD2" s="104"/>
      <c r="AYH2" s="104"/>
      <c r="AYL2" s="104"/>
      <c r="AYP2" s="104"/>
      <c r="AYT2" s="104"/>
      <c r="AYX2" s="104"/>
      <c r="AZB2" s="104"/>
      <c r="AZF2" s="104"/>
      <c r="AZJ2" s="104"/>
      <c r="AZN2" s="104"/>
      <c r="AZR2" s="104"/>
      <c r="AZV2" s="104"/>
      <c r="AZZ2" s="104"/>
      <c r="BAD2" s="104"/>
      <c r="BAH2" s="104"/>
      <c r="BAL2" s="104"/>
      <c r="BAP2" s="104"/>
      <c r="BAT2" s="104"/>
      <c r="BAX2" s="104"/>
      <c r="BBB2" s="104"/>
      <c r="BBF2" s="104"/>
      <c r="BBJ2" s="104"/>
      <c r="BBN2" s="104"/>
      <c r="BBR2" s="104"/>
      <c r="BBV2" s="104"/>
      <c r="BBZ2" s="104"/>
      <c r="BCD2" s="104"/>
      <c r="BCH2" s="104"/>
      <c r="BCL2" s="104"/>
      <c r="BCP2" s="104"/>
      <c r="BCT2" s="104"/>
      <c r="BCX2" s="104"/>
      <c r="BDB2" s="104"/>
      <c r="BDF2" s="104"/>
      <c r="BDJ2" s="104"/>
      <c r="BDN2" s="104"/>
      <c r="BDR2" s="104"/>
      <c r="BDV2" s="104"/>
      <c r="BDZ2" s="104"/>
      <c r="BED2" s="104"/>
      <c r="BEH2" s="104"/>
      <c r="BEL2" s="104"/>
      <c r="BEP2" s="104"/>
      <c r="BET2" s="104"/>
      <c r="BEX2" s="104"/>
      <c r="BFB2" s="104"/>
      <c r="BFF2" s="104"/>
      <c r="BFJ2" s="104"/>
      <c r="BFN2" s="104"/>
      <c r="BFR2" s="104"/>
      <c r="BFV2" s="104"/>
      <c r="BFZ2" s="104"/>
      <c r="BGD2" s="104"/>
      <c r="BGH2" s="104"/>
      <c r="BGL2" s="104"/>
      <c r="BGP2" s="104"/>
      <c r="BGT2" s="104"/>
      <c r="BGX2" s="104"/>
      <c r="BHB2" s="104"/>
      <c r="BHF2" s="104"/>
      <c r="BHJ2" s="104"/>
      <c r="BHN2" s="104"/>
      <c r="BHR2" s="104"/>
      <c r="BHV2" s="104"/>
      <c r="BHZ2" s="104"/>
      <c r="BID2" s="104"/>
      <c r="BIH2" s="104"/>
      <c r="BIL2" s="104"/>
      <c r="BIP2" s="104"/>
      <c r="BIT2" s="104"/>
      <c r="BIX2" s="104"/>
      <c r="BJB2" s="104"/>
      <c r="BJF2" s="104"/>
      <c r="BJJ2" s="104"/>
      <c r="BJN2" s="104"/>
      <c r="BJR2" s="104"/>
      <c r="BJV2" s="104"/>
      <c r="BJZ2" s="104"/>
      <c r="BKD2" s="104"/>
      <c r="BKH2" s="104"/>
      <c r="BKL2" s="104"/>
      <c r="BKP2" s="104"/>
      <c r="BKT2" s="104"/>
      <c r="BKX2" s="104"/>
      <c r="BLB2" s="104"/>
      <c r="BLF2" s="104"/>
      <c r="BLJ2" s="104"/>
      <c r="BLN2" s="104"/>
      <c r="BLR2" s="104"/>
      <c r="BLV2" s="104"/>
      <c r="BLZ2" s="104"/>
      <c r="BMD2" s="104"/>
      <c r="BMH2" s="104"/>
      <c r="BML2" s="104"/>
      <c r="BMP2" s="104"/>
      <c r="BMT2" s="104"/>
      <c r="BMX2" s="104"/>
      <c r="BNB2" s="104"/>
      <c r="BNF2" s="104"/>
      <c r="BNJ2" s="104"/>
      <c r="BNN2" s="104"/>
      <c r="BNR2" s="104"/>
      <c r="BNV2" s="104"/>
      <c r="BNZ2" s="104"/>
      <c r="BOD2" s="104"/>
      <c r="BOH2" s="104"/>
      <c r="BOL2" s="104"/>
      <c r="BOP2" s="104"/>
      <c r="BOT2" s="104"/>
      <c r="BOX2" s="104"/>
      <c r="BPB2" s="104"/>
      <c r="BPF2" s="104"/>
      <c r="BPJ2" s="104"/>
      <c r="BPN2" s="104"/>
      <c r="BPR2" s="104"/>
      <c r="BPV2" s="104"/>
      <c r="BPZ2" s="104"/>
      <c r="BQD2" s="104"/>
      <c r="BQH2" s="104"/>
      <c r="BQL2" s="104"/>
      <c r="BQP2" s="104"/>
      <c r="BQT2" s="104"/>
      <c r="BQX2" s="104"/>
      <c r="BRB2" s="104"/>
      <c r="BRF2" s="104"/>
      <c r="BRJ2" s="104"/>
      <c r="BRN2" s="104"/>
      <c r="BRR2" s="104"/>
      <c r="BRV2" s="104"/>
      <c r="BRZ2" s="104"/>
      <c r="BSD2" s="104"/>
      <c r="BSH2" s="104"/>
      <c r="BSL2" s="104"/>
      <c r="BSP2" s="104"/>
      <c r="BST2" s="104"/>
      <c r="BSX2" s="104"/>
      <c r="BTB2" s="104"/>
      <c r="BTF2" s="104"/>
      <c r="BTJ2" s="104"/>
      <c r="BTN2" s="104"/>
      <c r="BTR2" s="104"/>
      <c r="BTV2" s="104"/>
      <c r="BTZ2" s="104"/>
      <c r="BUD2" s="104"/>
      <c r="BUH2" s="104"/>
      <c r="BUL2" s="104"/>
      <c r="BUP2" s="104"/>
      <c r="BUT2" s="104"/>
      <c r="BUX2" s="104"/>
      <c r="BVB2" s="104"/>
      <c r="BVF2" s="104"/>
      <c r="BVJ2" s="104"/>
      <c r="BVN2" s="104"/>
      <c r="BVR2" s="104"/>
      <c r="BVV2" s="104"/>
      <c r="BVZ2" s="104"/>
      <c r="BWD2" s="104"/>
      <c r="BWH2" s="104"/>
      <c r="BWL2" s="104"/>
      <c r="BWP2" s="104"/>
      <c r="BWT2" s="104"/>
      <c r="BWX2" s="104"/>
      <c r="BXB2" s="104"/>
      <c r="BXF2" s="104"/>
      <c r="BXJ2" s="104"/>
      <c r="BXN2" s="104"/>
      <c r="BXR2" s="104"/>
      <c r="BXV2" s="104"/>
      <c r="BXZ2" s="104"/>
      <c r="BYD2" s="104"/>
      <c r="BYH2" s="104"/>
      <c r="BYL2" s="104"/>
      <c r="BYP2" s="104"/>
      <c r="BYT2" s="104"/>
      <c r="BYX2" s="104"/>
      <c r="BZB2" s="104"/>
      <c r="BZF2" s="104"/>
      <c r="BZJ2" s="104"/>
      <c r="BZN2" s="104"/>
      <c r="BZR2" s="104"/>
      <c r="BZV2" s="104"/>
      <c r="BZZ2" s="104"/>
      <c r="CAD2" s="104"/>
      <c r="CAH2" s="104"/>
      <c r="CAL2" s="104"/>
      <c r="CAP2" s="104"/>
      <c r="CAT2" s="104"/>
      <c r="CAX2" s="104"/>
      <c r="CBB2" s="104"/>
      <c r="CBF2" s="104"/>
      <c r="CBJ2" s="104"/>
      <c r="CBN2" s="104"/>
      <c r="CBR2" s="104"/>
      <c r="CBV2" s="104"/>
      <c r="CBZ2" s="104"/>
      <c r="CCD2" s="104"/>
      <c r="CCH2" s="104"/>
      <c r="CCL2" s="104"/>
      <c r="CCP2" s="104"/>
      <c r="CCT2" s="104"/>
      <c r="CCX2" s="104"/>
      <c r="CDB2" s="104"/>
      <c r="CDF2" s="104"/>
      <c r="CDJ2" s="104"/>
      <c r="CDN2" s="104"/>
      <c r="CDR2" s="104"/>
      <c r="CDV2" s="104"/>
      <c r="CDZ2" s="104"/>
      <c r="CED2" s="104"/>
      <c r="CEH2" s="104"/>
      <c r="CEL2" s="104"/>
      <c r="CEP2" s="104"/>
      <c r="CET2" s="104"/>
      <c r="CEX2" s="104"/>
      <c r="CFB2" s="104"/>
      <c r="CFF2" s="104"/>
      <c r="CFJ2" s="104"/>
      <c r="CFN2" s="104"/>
      <c r="CFR2" s="104"/>
      <c r="CFV2" s="104"/>
      <c r="CFZ2" s="104"/>
      <c r="CGD2" s="104"/>
      <c r="CGH2" s="104"/>
      <c r="CGL2" s="104"/>
      <c r="CGP2" s="104"/>
      <c r="CGT2" s="104"/>
      <c r="CGX2" s="104"/>
      <c r="CHB2" s="104"/>
      <c r="CHF2" s="104"/>
      <c r="CHJ2" s="104"/>
      <c r="CHN2" s="104"/>
      <c r="CHR2" s="104"/>
      <c r="CHV2" s="104"/>
      <c r="CHZ2" s="104"/>
      <c r="CID2" s="104"/>
      <c r="CIH2" s="104"/>
      <c r="CIL2" s="104"/>
      <c r="CIP2" s="104"/>
      <c r="CIT2" s="104"/>
      <c r="CIX2" s="104"/>
      <c r="CJB2" s="104"/>
      <c r="CJF2" s="104"/>
      <c r="CJJ2" s="104"/>
      <c r="CJN2" s="104"/>
      <c r="CJR2" s="104"/>
      <c r="CJV2" s="104"/>
      <c r="CJZ2" s="104"/>
      <c r="CKD2" s="104"/>
      <c r="CKH2" s="104"/>
      <c r="CKL2" s="104"/>
      <c r="CKP2" s="104"/>
      <c r="CKT2" s="104"/>
      <c r="CKX2" s="104"/>
      <c r="CLB2" s="104"/>
      <c r="CLF2" s="104"/>
      <c r="CLJ2" s="104"/>
      <c r="CLN2" s="104"/>
      <c r="CLR2" s="104"/>
      <c r="CLV2" s="104"/>
      <c r="CLZ2" s="104"/>
      <c r="CMD2" s="104"/>
      <c r="CMH2" s="104"/>
      <c r="CML2" s="104"/>
      <c r="CMP2" s="104"/>
      <c r="CMT2" s="104"/>
      <c r="CMX2" s="104"/>
      <c r="CNB2" s="104"/>
      <c r="CNF2" s="104"/>
      <c r="CNJ2" s="104"/>
      <c r="CNN2" s="104"/>
      <c r="CNR2" s="104"/>
      <c r="CNV2" s="104"/>
      <c r="CNZ2" s="104"/>
      <c r="COD2" s="104"/>
      <c r="COH2" s="104"/>
      <c r="COL2" s="104"/>
      <c r="COP2" s="104"/>
      <c r="COT2" s="104"/>
      <c r="COX2" s="104"/>
      <c r="CPB2" s="104"/>
      <c r="CPF2" s="104"/>
      <c r="CPJ2" s="104"/>
      <c r="CPN2" s="104"/>
      <c r="CPR2" s="104"/>
      <c r="CPV2" s="104"/>
      <c r="CPZ2" s="104"/>
      <c r="CQD2" s="104"/>
      <c r="CQH2" s="104"/>
      <c r="CQL2" s="104"/>
      <c r="CQP2" s="104"/>
      <c r="CQT2" s="104"/>
      <c r="CQX2" s="104"/>
      <c r="CRB2" s="104"/>
      <c r="CRF2" s="104"/>
      <c r="CRJ2" s="104"/>
      <c r="CRN2" s="104"/>
      <c r="CRR2" s="104"/>
      <c r="CRV2" s="104"/>
      <c r="CRZ2" s="104"/>
      <c r="CSD2" s="104"/>
      <c r="CSH2" s="104"/>
      <c r="CSL2" s="104"/>
      <c r="CSP2" s="104"/>
      <c r="CST2" s="104"/>
      <c r="CSX2" s="104"/>
      <c r="CTB2" s="104"/>
      <c r="CTF2" s="104"/>
      <c r="CTJ2" s="104"/>
      <c r="CTN2" s="104"/>
      <c r="CTR2" s="104"/>
      <c r="CTV2" s="104"/>
      <c r="CTZ2" s="104"/>
      <c r="CUD2" s="104"/>
      <c r="CUH2" s="104"/>
      <c r="CUL2" s="104"/>
      <c r="CUP2" s="104"/>
      <c r="CUT2" s="104"/>
      <c r="CUX2" s="104"/>
      <c r="CVB2" s="104"/>
      <c r="CVF2" s="104"/>
      <c r="CVJ2" s="104"/>
      <c r="CVN2" s="104"/>
      <c r="CVR2" s="104"/>
      <c r="CVV2" s="104"/>
      <c r="CVZ2" s="104"/>
      <c r="CWD2" s="104"/>
      <c r="CWH2" s="104"/>
      <c r="CWL2" s="104"/>
      <c r="CWP2" s="104"/>
      <c r="CWT2" s="104"/>
      <c r="CWX2" s="104"/>
      <c r="CXB2" s="104"/>
      <c r="CXF2" s="104"/>
      <c r="CXJ2" s="104"/>
      <c r="CXN2" s="104"/>
      <c r="CXR2" s="104"/>
      <c r="CXV2" s="104"/>
      <c r="CXZ2" s="104"/>
      <c r="CYD2" s="104"/>
      <c r="CYH2" s="104"/>
      <c r="CYL2" s="104"/>
      <c r="CYP2" s="104"/>
      <c r="CYT2" s="104"/>
      <c r="CYX2" s="104"/>
      <c r="CZB2" s="104"/>
      <c r="CZF2" s="104"/>
      <c r="CZJ2" s="104"/>
      <c r="CZN2" s="104"/>
      <c r="CZR2" s="104"/>
      <c r="CZV2" s="104"/>
      <c r="CZZ2" s="104"/>
      <c r="DAD2" s="104"/>
      <c r="DAH2" s="104"/>
      <c r="DAL2" s="104"/>
      <c r="DAP2" s="104"/>
      <c r="DAT2" s="104"/>
      <c r="DAX2" s="104"/>
      <c r="DBB2" s="104"/>
      <c r="DBF2" s="104"/>
      <c r="DBJ2" s="104"/>
      <c r="DBN2" s="104"/>
      <c r="DBR2" s="104"/>
      <c r="DBV2" s="104"/>
      <c r="DBZ2" s="104"/>
      <c r="DCD2" s="104"/>
      <c r="DCH2" s="104"/>
      <c r="DCL2" s="104"/>
      <c r="DCP2" s="104"/>
      <c r="DCT2" s="104"/>
      <c r="DCX2" s="104"/>
      <c r="DDB2" s="104"/>
      <c r="DDF2" s="104"/>
      <c r="DDJ2" s="104"/>
      <c r="DDN2" s="104"/>
      <c r="DDR2" s="104"/>
      <c r="DDV2" s="104"/>
      <c r="DDZ2" s="104"/>
      <c r="DED2" s="104"/>
      <c r="DEH2" s="104"/>
      <c r="DEL2" s="104"/>
      <c r="DEP2" s="104"/>
      <c r="DET2" s="104"/>
      <c r="DEX2" s="104"/>
      <c r="DFB2" s="104"/>
      <c r="DFF2" s="104"/>
      <c r="DFJ2" s="104"/>
      <c r="DFN2" s="104"/>
      <c r="DFR2" s="104"/>
      <c r="DFV2" s="104"/>
      <c r="DFZ2" s="104"/>
      <c r="DGD2" s="104"/>
      <c r="DGH2" s="104"/>
      <c r="DGL2" s="104"/>
      <c r="DGP2" s="104"/>
      <c r="DGT2" s="104"/>
      <c r="DGX2" s="104"/>
      <c r="DHB2" s="104"/>
      <c r="DHF2" s="104"/>
      <c r="DHJ2" s="104"/>
      <c r="DHN2" s="104"/>
      <c r="DHR2" s="104"/>
      <c r="DHV2" s="104"/>
      <c r="DHZ2" s="104"/>
      <c r="DID2" s="104"/>
      <c r="DIH2" s="104"/>
      <c r="DIL2" s="104"/>
      <c r="DIP2" s="104"/>
      <c r="DIT2" s="104"/>
      <c r="DIX2" s="104"/>
      <c r="DJB2" s="104"/>
      <c r="DJF2" s="104"/>
      <c r="DJJ2" s="104"/>
      <c r="DJN2" s="104"/>
      <c r="DJR2" s="104"/>
      <c r="DJV2" s="104"/>
      <c r="DJZ2" s="104"/>
      <c r="DKD2" s="104"/>
      <c r="DKH2" s="104"/>
      <c r="DKL2" s="104"/>
      <c r="DKP2" s="104"/>
      <c r="DKT2" s="104"/>
      <c r="DKX2" s="104"/>
      <c r="DLB2" s="104"/>
      <c r="DLF2" s="104"/>
      <c r="DLJ2" s="104"/>
      <c r="DLN2" s="104"/>
      <c r="DLR2" s="104"/>
      <c r="DLV2" s="104"/>
      <c r="DLZ2" s="104"/>
      <c r="DMD2" s="104"/>
      <c r="DMH2" s="104"/>
      <c r="DML2" s="104"/>
      <c r="DMP2" s="104"/>
      <c r="DMT2" s="104"/>
      <c r="DMX2" s="104"/>
      <c r="DNB2" s="104"/>
      <c r="DNF2" s="104"/>
      <c r="DNJ2" s="104"/>
      <c r="DNN2" s="104"/>
      <c r="DNR2" s="104"/>
      <c r="DNV2" s="104"/>
      <c r="DNZ2" s="104"/>
      <c r="DOD2" s="104"/>
      <c r="DOH2" s="104"/>
      <c r="DOL2" s="104"/>
      <c r="DOP2" s="104"/>
      <c r="DOT2" s="104"/>
      <c r="DOX2" s="104"/>
      <c r="DPB2" s="104"/>
      <c r="DPF2" s="104"/>
      <c r="DPJ2" s="104"/>
      <c r="DPN2" s="104"/>
      <c r="DPR2" s="104"/>
      <c r="DPV2" s="104"/>
      <c r="DPZ2" s="104"/>
      <c r="DQD2" s="104"/>
      <c r="DQH2" s="104"/>
      <c r="DQL2" s="104"/>
      <c r="DQP2" s="104"/>
      <c r="DQT2" s="104"/>
      <c r="DQX2" s="104"/>
      <c r="DRB2" s="104"/>
      <c r="DRF2" s="104"/>
      <c r="DRJ2" s="104"/>
      <c r="DRN2" s="104"/>
      <c r="DRR2" s="104"/>
      <c r="DRV2" s="104"/>
      <c r="DRZ2" s="104"/>
      <c r="DSD2" s="104"/>
      <c r="DSH2" s="104"/>
      <c r="DSL2" s="104"/>
      <c r="DSP2" s="104"/>
      <c r="DST2" s="104"/>
      <c r="DSX2" s="104"/>
      <c r="DTB2" s="104"/>
      <c r="DTF2" s="104"/>
      <c r="DTJ2" s="104"/>
      <c r="DTN2" s="104"/>
      <c r="DTR2" s="104"/>
      <c r="DTV2" s="104"/>
      <c r="DTZ2" s="104"/>
      <c r="DUD2" s="104"/>
      <c r="DUH2" s="104"/>
      <c r="DUL2" s="104"/>
      <c r="DUP2" s="104"/>
      <c r="DUT2" s="104"/>
      <c r="DUX2" s="104"/>
      <c r="DVB2" s="104"/>
      <c r="DVF2" s="104"/>
      <c r="DVJ2" s="104"/>
      <c r="DVN2" s="104"/>
      <c r="DVR2" s="104"/>
      <c r="DVV2" s="104"/>
      <c r="DVZ2" s="104"/>
      <c r="DWD2" s="104"/>
      <c r="DWH2" s="104"/>
      <c r="DWL2" s="104"/>
      <c r="DWP2" s="104"/>
      <c r="DWT2" s="104"/>
      <c r="DWX2" s="104"/>
      <c r="DXB2" s="104"/>
      <c r="DXF2" s="104"/>
      <c r="DXJ2" s="104"/>
      <c r="DXN2" s="104"/>
      <c r="DXR2" s="104"/>
      <c r="DXV2" s="104"/>
      <c r="DXZ2" s="104"/>
      <c r="DYD2" s="104"/>
      <c r="DYH2" s="104"/>
      <c r="DYL2" s="104"/>
      <c r="DYP2" s="104"/>
      <c r="DYT2" s="104"/>
      <c r="DYX2" s="104"/>
      <c r="DZB2" s="104"/>
      <c r="DZF2" s="104"/>
      <c r="DZJ2" s="104"/>
      <c r="DZN2" s="104"/>
      <c r="DZR2" s="104"/>
      <c r="DZV2" s="104"/>
      <c r="DZZ2" s="104"/>
      <c r="EAD2" s="104"/>
      <c r="EAH2" s="104"/>
      <c r="EAL2" s="104"/>
      <c r="EAP2" s="104"/>
      <c r="EAT2" s="104"/>
      <c r="EAX2" s="104"/>
      <c r="EBB2" s="104"/>
      <c r="EBF2" s="104"/>
      <c r="EBJ2" s="104"/>
      <c r="EBN2" s="104"/>
      <c r="EBR2" s="104"/>
      <c r="EBV2" s="104"/>
      <c r="EBZ2" s="104"/>
      <c r="ECD2" s="104"/>
      <c r="ECH2" s="104"/>
      <c r="ECL2" s="104"/>
      <c r="ECP2" s="104"/>
      <c r="ECT2" s="104"/>
      <c r="ECX2" s="104"/>
      <c r="EDB2" s="104"/>
      <c r="EDF2" s="104"/>
      <c r="EDJ2" s="104"/>
      <c r="EDN2" s="104"/>
      <c r="EDR2" s="104"/>
      <c r="EDV2" s="104"/>
      <c r="EDZ2" s="104"/>
      <c r="EED2" s="104"/>
      <c r="EEH2" s="104"/>
      <c r="EEL2" s="104"/>
      <c r="EEP2" s="104"/>
      <c r="EET2" s="104"/>
      <c r="EEX2" s="104"/>
      <c r="EFB2" s="104"/>
      <c r="EFF2" s="104"/>
      <c r="EFJ2" s="104"/>
      <c r="EFN2" s="104"/>
      <c r="EFR2" s="104"/>
      <c r="EFV2" s="104"/>
      <c r="EFZ2" s="104"/>
      <c r="EGD2" s="104"/>
      <c r="EGH2" s="104"/>
      <c r="EGL2" s="104"/>
      <c r="EGP2" s="104"/>
      <c r="EGT2" s="104"/>
      <c r="EGX2" s="104"/>
      <c r="EHB2" s="104"/>
      <c r="EHF2" s="104"/>
      <c r="EHJ2" s="104"/>
      <c r="EHN2" s="104"/>
      <c r="EHR2" s="104"/>
      <c r="EHV2" s="104"/>
      <c r="EHZ2" s="104"/>
      <c r="EID2" s="104"/>
      <c r="EIH2" s="104"/>
      <c r="EIL2" s="104"/>
      <c r="EIP2" s="104"/>
      <c r="EIT2" s="104"/>
      <c r="EIX2" s="104"/>
      <c r="EJB2" s="104"/>
      <c r="EJF2" s="104"/>
      <c r="EJJ2" s="104"/>
      <c r="EJN2" s="104"/>
      <c r="EJR2" s="104"/>
      <c r="EJV2" s="104"/>
      <c r="EJZ2" s="104"/>
      <c r="EKD2" s="104"/>
      <c r="EKH2" s="104"/>
      <c r="EKL2" s="104"/>
      <c r="EKP2" s="104"/>
      <c r="EKT2" s="104"/>
      <c r="EKX2" s="104"/>
      <c r="ELB2" s="104"/>
      <c r="ELF2" s="104"/>
      <c r="ELJ2" s="104"/>
      <c r="ELN2" s="104"/>
      <c r="ELR2" s="104"/>
      <c r="ELV2" s="104"/>
      <c r="ELZ2" s="104"/>
      <c r="EMD2" s="104"/>
      <c r="EMH2" s="104"/>
      <c r="EML2" s="104"/>
      <c r="EMP2" s="104"/>
      <c r="EMT2" s="104"/>
      <c r="EMX2" s="104"/>
      <c r="ENB2" s="104"/>
      <c r="ENF2" s="104"/>
      <c r="ENJ2" s="104"/>
      <c r="ENN2" s="104"/>
      <c r="ENR2" s="104"/>
      <c r="ENV2" s="104"/>
      <c r="ENZ2" s="104"/>
      <c r="EOD2" s="104"/>
      <c r="EOH2" s="104"/>
      <c r="EOL2" s="104"/>
      <c r="EOP2" s="104"/>
      <c r="EOT2" s="104"/>
      <c r="EOX2" s="104"/>
      <c r="EPB2" s="104"/>
      <c r="EPF2" s="104"/>
      <c r="EPJ2" s="104"/>
      <c r="EPN2" s="104"/>
      <c r="EPR2" s="104"/>
      <c r="EPV2" s="104"/>
      <c r="EPZ2" s="104"/>
      <c r="EQD2" s="104"/>
      <c r="EQH2" s="104"/>
      <c r="EQL2" s="104"/>
      <c r="EQP2" s="104"/>
      <c r="EQT2" s="104"/>
      <c r="EQX2" s="104"/>
      <c r="ERB2" s="104"/>
      <c r="ERF2" s="104"/>
      <c r="ERJ2" s="104"/>
      <c r="ERN2" s="104"/>
      <c r="ERR2" s="104"/>
      <c r="ERV2" s="104"/>
      <c r="ERZ2" s="104"/>
      <c r="ESD2" s="104"/>
      <c r="ESH2" s="104"/>
      <c r="ESL2" s="104"/>
      <c r="ESP2" s="104"/>
      <c r="EST2" s="104"/>
      <c r="ESX2" s="104"/>
      <c r="ETB2" s="104"/>
      <c r="ETF2" s="104"/>
      <c r="ETJ2" s="104"/>
      <c r="ETN2" s="104"/>
      <c r="ETR2" s="104"/>
      <c r="ETV2" s="104"/>
      <c r="ETZ2" s="104"/>
      <c r="EUD2" s="104"/>
      <c r="EUH2" s="104"/>
      <c r="EUL2" s="104"/>
      <c r="EUP2" s="104"/>
      <c r="EUT2" s="104"/>
      <c r="EUX2" s="104"/>
      <c r="EVB2" s="104"/>
      <c r="EVF2" s="104"/>
      <c r="EVJ2" s="104"/>
      <c r="EVN2" s="104"/>
      <c r="EVR2" s="104"/>
      <c r="EVV2" s="104"/>
      <c r="EVZ2" s="104"/>
      <c r="EWD2" s="104"/>
      <c r="EWH2" s="104"/>
      <c r="EWL2" s="104"/>
      <c r="EWP2" s="104"/>
      <c r="EWT2" s="104"/>
      <c r="EWX2" s="104"/>
      <c r="EXB2" s="104"/>
      <c r="EXF2" s="104"/>
      <c r="EXJ2" s="104"/>
      <c r="EXN2" s="104"/>
      <c r="EXR2" s="104"/>
      <c r="EXV2" s="104"/>
      <c r="EXZ2" s="104"/>
      <c r="EYD2" s="104"/>
      <c r="EYH2" s="104"/>
      <c r="EYL2" s="104"/>
      <c r="EYP2" s="104"/>
      <c r="EYT2" s="104"/>
      <c r="EYX2" s="104"/>
      <c r="EZB2" s="104"/>
      <c r="EZF2" s="104"/>
      <c r="EZJ2" s="104"/>
      <c r="EZN2" s="104"/>
      <c r="EZR2" s="104"/>
      <c r="EZV2" s="104"/>
      <c r="EZZ2" s="104"/>
      <c r="FAD2" s="104"/>
      <c r="FAH2" s="104"/>
      <c r="FAL2" s="104"/>
      <c r="FAP2" s="104"/>
      <c r="FAT2" s="104"/>
      <c r="FAX2" s="104"/>
      <c r="FBB2" s="104"/>
      <c r="FBF2" s="104"/>
      <c r="FBJ2" s="104"/>
      <c r="FBN2" s="104"/>
      <c r="FBR2" s="104"/>
      <c r="FBV2" s="104"/>
      <c r="FBZ2" s="104"/>
      <c r="FCD2" s="104"/>
      <c r="FCH2" s="104"/>
      <c r="FCL2" s="104"/>
      <c r="FCP2" s="104"/>
      <c r="FCT2" s="104"/>
      <c r="FCX2" s="104"/>
      <c r="FDB2" s="104"/>
      <c r="FDF2" s="104"/>
      <c r="FDJ2" s="104"/>
      <c r="FDN2" s="104"/>
      <c r="FDR2" s="104"/>
      <c r="FDV2" s="104"/>
      <c r="FDZ2" s="104"/>
      <c r="FED2" s="104"/>
      <c r="FEH2" s="104"/>
      <c r="FEL2" s="104"/>
      <c r="FEP2" s="104"/>
      <c r="FET2" s="104"/>
      <c r="FEX2" s="104"/>
      <c r="FFB2" s="104"/>
      <c r="FFF2" s="104"/>
      <c r="FFJ2" s="104"/>
      <c r="FFN2" s="104"/>
      <c r="FFR2" s="104"/>
      <c r="FFV2" s="104"/>
      <c r="FFZ2" s="104"/>
      <c r="FGD2" s="104"/>
      <c r="FGH2" s="104"/>
      <c r="FGL2" s="104"/>
      <c r="FGP2" s="104"/>
      <c r="FGT2" s="104"/>
      <c r="FGX2" s="104"/>
      <c r="FHB2" s="104"/>
      <c r="FHF2" s="104"/>
      <c r="FHJ2" s="104"/>
      <c r="FHN2" s="104"/>
      <c r="FHR2" s="104"/>
      <c r="FHV2" s="104"/>
      <c r="FHZ2" s="104"/>
      <c r="FID2" s="104"/>
      <c r="FIH2" s="104"/>
      <c r="FIL2" s="104"/>
      <c r="FIP2" s="104"/>
      <c r="FIT2" s="104"/>
      <c r="FIX2" s="104"/>
      <c r="FJB2" s="104"/>
      <c r="FJF2" s="104"/>
      <c r="FJJ2" s="104"/>
      <c r="FJN2" s="104"/>
      <c r="FJR2" s="104"/>
      <c r="FJV2" s="104"/>
      <c r="FJZ2" s="104"/>
      <c r="FKD2" s="104"/>
      <c r="FKH2" s="104"/>
      <c r="FKL2" s="104"/>
      <c r="FKP2" s="104"/>
      <c r="FKT2" s="104"/>
      <c r="FKX2" s="104"/>
      <c r="FLB2" s="104"/>
      <c r="FLF2" s="104"/>
      <c r="FLJ2" s="104"/>
      <c r="FLN2" s="104"/>
      <c r="FLR2" s="104"/>
      <c r="FLV2" s="104"/>
      <c r="FLZ2" s="104"/>
      <c r="FMD2" s="104"/>
      <c r="FMH2" s="104"/>
      <c r="FML2" s="104"/>
      <c r="FMP2" s="104"/>
      <c r="FMT2" s="104"/>
      <c r="FMX2" s="104"/>
      <c r="FNB2" s="104"/>
      <c r="FNF2" s="104"/>
      <c r="FNJ2" s="104"/>
      <c r="FNN2" s="104"/>
      <c r="FNR2" s="104"/>
      <c r="FNV2" s="104"/>
      <c r="FNZ2" s="104"/>
      <c r="FOD2" s="104"/>
      <c r="FOH2" s="104"/>
      <c r="FOL2" s="104"/>
      <c r="FOP2" s="104"/>
      <c r="FOT2" s="104"/>
      <c r="FOX2" s="104"/>
      <c r="FPB2" s="104"/>
      <c r="FPF2" s="104"/>
      <c r="FPJ2" s="104"/>
      <c r="FPN2" s="104"/>
      <c r="FPR2" s="104"/>
      <c r="FPV2" s="104"/>
      <c r="FPZ2" s="104"/>
      <c r="FQD2" s="104"/>
      <c r="FQH2" s="104"/>
      <c r="FQL2" s="104"/>
      <c r="FQP2" s="104"/>
      <c r="FQT2" s="104"/>
      <c r="FQX2" s="104"/>
      <c r="FRB2" s="104"/>
      <c r="FRF2" s="104"/>
      <c r="FRJ2" s="104"/>
      <c r="FRN2" s="104"/>
      <c r="FRR2" s="104"/>
      <c r="FRV2" s="104"/>
      <c r="FRZ2" s="104"/>
      <c r="FSD2" s="104"/>
      <c r="FSH2" s="104"/>
      <c r="FSL2" s="104"/>
      <c r="FSP2" s="104"/>
      <c r="FST2" s="104"/>
      <c r="FSX2" s="104"/>
      <c r="FTB2" s="104"/>
      <c r="FTF2" s="104"/>
      <c r="FTJ2" s="104"/>
      <c r="FTN2" s="104"/>
      <c r="FTR2" s="104"/>
      <c r="FTV2" s="104"/>
      <c r="FTZ2" s="104"/>
      <c r="FUD2" s="104"/>
      <c r="FUH2" s="104"/>
      <c r="FUL2" s="104"/>
      <c r="FUP2" s="104"/>
      <c r="FUT2" s="104"/>
      <c r="FUX2" s="104"/>
      <c r="FVB2" s="104"/>
      <c r="FVF2" s="104"/>
      <c r="FVJ2" s="104"/>
      <c r="FVN2" s="104"/>
      <c r="FVR2" s="104"/>
      <c r="FVV2" s="104"/>
      <c r="FVZ2" s="104"/>
      <c r="FWD2" s="104"/>
      <c r="FWH2" s="104"/>
      <c r="FWL2" s="104"/>
      <c r="FWP2" s="104"/>
      <c r="FWT2" s="104"/>
      <c r="FWX2" s="104"/>
      <c r="FXB2" s="104"/>
      <c r="FXF2" s="104"/>
      <c r="FXJ2" s="104"/>
      <c r="FXN2" s="104"/>
      <c r="FXR2" s="104"/>
      <c r="FXV2" s="104"/>
      <c r="FXZ2" s="104"/>
      <c r="FYD2" s="104"/>
      <c r="FYH2" s="104"/>
      <c r="FYL2" s="104"/>
      <c r="FYP2" s="104"/>
      <c r="FYT2" s="104"/>
      <c r="FYX2" s="104"/>
      <c r="FZB2" s="104"/>
      <c r="FZF2" s="104"/>
      <c r="FZJ2" s="104"/>
      <c r="FZN2" s="104"/>
      <c r="FZR2" s="104"/>
      <c r="FZV2" s="104"/>
      <c r="FZZ2" s="104"/>
      <c r="GAD2" s="104"/>
      <c r="GAH2" s="104"/>
      <c r="GAL2" s="104"/>
      <c r="GAP2" s="104"/>
      <c r="GAT2" s="104"/>
      <c r="GAX2" s="104"/>
      <c r="GBB2" s="104"/>
      <c r="GBF2" s="104"/>
      <c r="GBJ2" s="104"/>
      <c r="GBN2" s="104"/>
      <c r="GBR2" s="104"/>
      <c r="GBV2" s="104"/>
      <c r="GBZ2" s="104"/>
      <c r="GCD2" s="104"/>
      <c r="GCH2" s="104"/>
      <c r="GCL2" s="104"/>
      <c r="GCP2" s="104"/>
      <c r="GCT2" s="104"/>
      <c r="GCX2" s="104"/>
      <c r="GDB2" s="104"/>
      <c r="GDF2" s="104"/>
      <c r="GDJ2" s="104"/>
      <c r="GDN2" s="104"/>
      <c r="GDR2" s="104"/>
      <c r="GDV2" s="104"/>
      <c r="GDZ2" s="104"/>
      <c r="GED2" s="104"/>
      <c r="GEH2" s="104"/>
      <c r="GEL2" s="104"/>
      <c r="GEP2" s="104"/>
      <c r="GET2" s="104"/>
      <c r="GEX2" s="104"/>
      <c r="GFB2" s="104"/>
      <c r="GFF2" s="104"/>
      <c r="GFJ2" s="104"/>
      <c r="GFN2" s="104"/>
      <c r="GFR2" s="104"/>
      <c r="GFV2" s="104"/>
      <c r="GFZ2" s="104"/>
      <c r="GGD2" s="104"/>
      <c r="GGH2" s="104"/>
      <c r="GGL2" s="104"/>
      <c r="GGP2" s="104"/>
      <c r="GGT2" s="104"/>
      <c r="GGX2" s="104"/>
      <c r="GHB2" s="104"/>
      <c r="GHF2" s="104"/>
      <c r="GHJ2" s="104"/>
      <c r="GHN2" s="104"/>
      <c r="GHR2" s="104"/>
      <c r="GHV2" s="104"/>
      <c r="GHZ2" s="104"/>
      <c r="GID2" s="104"/>
      <c r="GIH2" s="104"/>
      <c r="GIL2" s="104"/>
      <c r="GIP2" s="104"/>
      <c r="GIT2" s="104"/>
      <c r="GIX2" s="104"/>
      <c r="GJB2" s="104"/>
      <c r="GJF2" s="104"/>
      <c r="GJJ2" s="104"/>
      <c r="GJN2" s="104"/>
      <c r="GJR2" s="104"/>
      <c r="GJV2" s="104"/>
      <c r="GJZ2" s="104"/>
      <c r="GKD2" s="104"/>
      <c r="GKH2" s="104"/>
      <c r="GKL2" s="104"/>
      <c r="GKP2" s="104"/>
      <c r="GKT2" s="104"/>
      <c r="GKX2" s="104"/>
      <c r="GLB2" s="104"/>
      <c r="GLF2" s="104"/>
      <c r="GLJ2" s="104"/>
      <c r="GLN2" s="104"/>
      <c r="GLR2" s="104"/>
      <c r="GLV2" s="104"/>
      <c r="GLZ2" s="104"/>
      <c r="GMD2" s="104"/>
      <c r="GMH2" s="104"/>
      <c r="GML2" s="104"/>
      <c r="GMP2" s="104"/>
      <c r="GMT2" s="104"/>
      <c r="GMX2" s="104"/>
      <c r="GNB2" s="104"/>
      <c r="GNF2" s="104"/>
      <c r="GNJ2" s="104"/>
      <c r="GNN2" s="104"/>
      <c r="GNR2" s="104"/>
      <c r="GNV2" s="104"/>
      <c r="GNZ2" s="104"/>
      <c r="GOD2" s="104"/>
      <c r="GOH2" s="104"/>
      <c r="GOL2" s="104"/>
      <c r="GOP2" s="104"/>
      <c r="GOT2" s="104"/>
      <c r="GOX2" s="104"/>
      <c r="GPB2" s="104"/>
      <c r="GPF2" s="104"/>
      <c r="GPJ2" s="104"/>
      <c r="GPN2" s="104"/>
      <c r="GPR2" s="104"/>
      <c r="GPV2" s="104"/>
      <c r="GPZ2" s="104"/>
      <c r="GQD2" s="104"/>
      <c r="GQH2" s="104"/>
      <c r="GQL2" s="104"/>
      <c r="GQP2" s="104"/>
      <c r="GQT2" s="104"/>
      <c r="GQX2" s="104"/>
      <c r="GRB2" s="104"/>
      <c r="GRF2" s="104"/>
      <c r="GRJ2" s="104"/>
      <c r="GRN2" s="104"/>
      <c r="GRR2" s="104"/>
      <c r="GRV2" s="104"/>
      <c r="GRZ2" s="104"/>
      <c r="GSD2" s="104"/>
      <c r="GSH2" s="104"/>
      <c r="GSL2" s="104"/>
      <c r="GSP2" s="104"/>
      <c r="GST2" s="104"/>
      <c r="GSX2" s="104"/>
      <c r="GTB2" s="104"/>
      <c r="GTF2" s="104"/>
      <c r="GTJ2" s="104"/>
      <c r="GTN2" s="104"/>
      <c r="GTR2" s="104"/>
      <c r="GTV2" s="104"/>
      <c r="GTZ2" s="104"/>
      <c r="GUD2" s="104"/>
      <c r="GUH2" s="104"/>
      <c r="GUL2" s="104"/>
      <c r="GUP2" s="104"/>
      <c r="GUT2" s="104"/>
      <c r="GUX2" s="104"/>
      <c r="GVB2" s="104"/>
      <c r="GVF2" s="104"/>
      <c r="GVJ2" s="104"/>
      <c r="GVN2" s="104"/>
      <c r="GVR2" s="104"/>
      <c r="GVV2" s="104"/>
      <c r="GVZ2" s="104"/>
      <c r="GWD2" s="104"/>
      <c r="GWH2" s="104"/>
      <c r="GWL2" s="104"/>
      <c r="GWP2" s="104"/>
      <c r="GWT2" s="104"/>
      <c r="GWX2" s="104"/>
      <c r="GXB2" s="104"/>
      <c r="GXF2" s="104"/>
      <c r="GXJ2" s="104"/>
      <c r="GXN2" s="104"/>
      <c r="GXR2" s="104"/>
      <c r="GXV2" s="104"/>
      <c r="GXZ2" s="104"/>
      <c r="GYD2" s="104"/>
      <c r="GYH2" s="104"/>
      <c r="GYL2" s="104"/>
      <c r="GYP2" s="104"/>
      <c r="GYT2" s="104"/>
      <c r="GYX2" s="104"/>
      <c r="GZB2" s="104"/>
      <c r="GZF2" s="104"/>
      <c r="GZJ2" s="104"/>
      <c r="GZN2" s="104"/>
      <c r="GZR2" s="104"/>
      <c r="GZV2" s="104"/>
      <c r="GZZ2" s="104"/>
      <c r="HAD2" s="104"/>
      <c r="HAH2" s="104"/>
      <c r="HAL2" s="104"/>
      <c r="HAP2" s="104"/>
      <c r="HAT2" s="104"/>
      <c r="HAX2" s="104"/>
      <c r="HBB2" s="104"/>
      <c r="HBF2" s="104"/>
      <c r="HBJ2" s="104"/>
      <c r="HBN2" s="104"/>
      <c r="HBR2" s="104"/>
      <c r="HBV2" s="104"/>
      <c r="HBZ2" s="104"/>
      <c r="HCD2" s="104"/>
      <c r="HCH2" s="104"/>
      <c r="HCL2" s="104"/>
      <c r="HCP2" s="104"/>
      <c r="HCT2" s="104"/>
      <c r="HCX2" s="104"/>
      <c r="HDB2" s="104"/>
      <c r="HDF2" s="104"/>
      <c r="HDJ2" s="104"/>
      <c r="HDN2" s="104"/>
      <c r="HDR2" s="104"/>
      <c r="HDV2" s="104"/>
      <c r="HDZ2" s="104"/>
      <c r="HED2" s="104"/>
      <c r="HEH2" s="104"/>
      <c r="HEL2" s="104"/>
      <c r="HEP2" s="104"/>
      <c r="HET2" s="104"/>
      <c r="HEX2" s="104"/>
      <c r="HFB2" s="104"/>
      <c r="HFF2" s="104"/>
      <c r="HFJ2" s="104"/>
      <c r="HFN2" s="104"/>
      <c r="HFR2" s="104"/>
      <c r="HFV2" s="104"/>
      <c r="HFZ2" s="104"/>
      <c r="HGD2" s="104"/>
      <c r="HGH2" s="104"/>
      <c r="HGL2" s="104"/>
      <c r="HGP2" s="104"/>
      <c r="HGT2" s="104"/>
      <c r="HGX2" s="104"/>
      <c r="HHB2" s="104"/>
      <c r="HHF2" s="104"/>
      <c r="HHJ2" s="104"/>
      <c r="HHN2" s="104"/>
      <c r="HHR2" s="104"/>
      <c r="HHV2" s="104"/>
      <c r="HHZ2" s="104"/>
      <c r="HID2" s="104"/>
      <c r="HIH2" s="104"/>
      <c r="HIL2" s="104"/>
      <c r="HIP2" s="104"/>
      <c r="HIT2" s="104"/>
      <c r="HIX2" s="104"/>
      <c r="HJB2" s="104"/>
      <c r="HJF2" s="104"/>
      <c r="HJJ2" s="104"/>
      <c r="HJN2" s="104"/>
      <c r="HJR2" s="104"/>
      <c r="HJV2" s="104"/>
      <c r="HJZ2" s="104"/>
      <c r="HKD2" s="104"/>
      <c r="HKH2" s="104"/>
      <c r="HKL2" s="104"/>
      <c r="HKP2" s="104"/>
      <c r="HKT2" s="104"/>
      <c r="HKX2" s="104"/>
      <c r="HLB2" s="104"/>
      <c r="HLF2" s="104"/>
      <c r="HLJ2" s="104"/>
      <c r="HLN2" s="104"/>
      <c r="HLR2" s="104"/>
      <c r="HLV2" s="104"/>
      <c r="HLZ2" s="104"/>
      <c r="HMD2" s="104"/>
      <c r="HMH2" s="104"/>
      <c r="HML2" s="104"/>
      <c r="HMP2" s="104"/>
      <c r="HMT2" s="104"/>
      <c r="HMX2" s="104"/>
      <c r="HNB2" s="104"/>
      <c r="HNF2" s="104"/>
      <c r="HNJ2" s="104"/>
      <c r="HNN2" s="104"/>
      <c r="HNR2" s="104"/>
      <c r="HNV2" s="104"/>
      <c r="HNZ2" s="104"/>
      <c r="HOD2" s="104"/>
      <c r="HOH2" s="104"/>
      <c r="HOL2" s="104"/>
      <c r="HOP2" s="104"/>
      <c r="HOT2" s="104"/>
      <c r="HOX2" s="104"/>
      <c r="HPB2" s="104"/>
      <c r="HPF2" s="104"/>
      <c r="HPJ2" s="104"/>
      <c r="HPN2" s="104"/>
      <c r="HPR2" s="104"/>
      <c r="HPV2" s="104"/>
      <c r="HPZ2" s="104"/>
      <c r="HQD2" s="104"/>
      <c r="HQH2" s="104"/>
      <c r="HQL2" s="104"/>
      <c r="HQP2" s="104"/>
      <c r="HQT2" s="104"/>
      <c r="HQX2" s="104"/>
      <c r="HRB2" s="104"/>
      <c r="HRF2" s="104"/>
      <c r="HRJ2" s="104"/>
      <c r="HRN2" s="104"/>
      <c r="HRR2" s="104"/>
      <c r="HRV2" s="104"/>
      <c r="HRZ2" s="104"/>
      <c r="HSD2" s="104"/>
      <c r="HSH2" s="104"/>
      <c r="HSL2" s="104"/>
      <c r="HSP2" s="104"/>
      <c r="HST2" s="104"/>
      <c r="HSX2" s="104"/>
      <c r="HTB2" s="104"/>
      <c r="HTF2" s="104"/>
      <c r="HTJ2" s="104"/>
      <c r="HTN2" s="104"/>
      <c r="HTR2" s="104"/>
      <c r="HTV2" s="104"/>
      <c r="HTZ2" s="104"/>
      <c r="HUD2" s="104"/>
      <c r="HUH2" s="104"/>
      <c r="HUL2" s="104"/>
      <c r="HUP2" s="104"/>
      <c r="HUT2" s="104"/>
      <c r="HUX2" s="104"/>
      <c r="HVB2" s="104"/>
      <c r="HVF2" s="104"/>
      <c r="HVJ2" s="104"/>
      <c r="HVN2" s="104"/>
      <c r="HVR2" s="104"/>
      <c r="HVV2" s="104"/>
      <c r="HVZ2" s="104"/>
      <c r="HWD2" s="104"/>
      <c r="HWH2" s="104"/>
      <c r="HWL2" s="104"/>
      <c r="HWP2" s="104"/>
      <c r="HWT2" s="104"/>
      <c r="HWX2" s="104"/>
      <c r="HXB2" s="104"/>
      <c r="HXF2" s="104"/>
      <c r="HXJ2" s="104"/>
      <c r="HXN2" s="104"/>
      <c r="HXR2" s="104"/>
      <c r="HXV2" s="104"/>
      <c r="HXZ2" s="104"/>
      <c r="HYD2" s="104"/>
      <c r="HYH2" s="104"/>
      <c r="HYL2" s="104"/>
      <c r="HYP2" s="104"/>
      <c r="HYT2" s="104"/>
      <c r="HYX2" s="104"/>
      <c r="HZB2" s="104"/>
      <c r="HZF2" s="104"/>
      <c r="HZJ2" s="104"/>
      <c r="HZN2" s="104"/>
      <c r="HZR2" s="104"/>
      <c r="HZV2" s="104"/>
      <c r="HZZ2" s="104"/>
      <c r="IAD2" s="104"/>
      <c r="IAH2" s="104"/>
      <c r="IAL2" s="104"/>
      <c r="IAP2" s="104"/>
      <c r="IAT2" s="104"/>
      <c r="IAX2" s="104"/>
      <c r="IBB2" s="104"/>
      <c r="IBF2" s="104"/>
      <c r="IBJ2" s="104"/>
      <c r="IBN2" s="104"/>
      <c r="IBR2" s="104"/>
      <c r="IBV2" s="104"/>
      <c r="IBZ2" s="104"/>
      <c r="ICD2" s="104"/>
      <c r="ICH2" s="104"/>
      <c r="ICL2" s="104"/>
      <c r="ICP2" s="104"/>
      <c r="ICT2" s="104"/>
      <c r="ICX2" s="104"/>
      <c r="IDB2" s="104"/>
      <c r="IDF2" s="104"/>
      <c r="IDJ2" s="104"/>
      <c r="IDN2" s="104"/>
      <c r="IDR2" s="104"/>
      <c r="IDV2" s="104"/>
      <c r="IDZ2" s="104"/>
      <c r="IED2" s="104"/>
      <c r="IEH2" s="104"/>
      <c r="IEL2" s="104"/>
      <c r="IEP2" s="104"/>
      <c r="IET2" s="104"/>
      <c r="IEX2" s="104"/>
      <c r="IFB2" s="104"/>
      <c r="IFF2" s="104"/>
      <c r="IFJ2" s="104"/>
      <c r="IFN2" s="104"/>
      <c r="IFR2" s="104"/>
      <c r="IFV2" s="104"/>
      <c r="IFZ2" s="104"/>
      <c r="IGD2" s="104"/>
      <c r="IGH2" s="104"/>
      <c r="IGL2" s="104"/>
      <c r="IGP2" s="104"/>
      <c r="IGT2" s="104"/>
      <c r="IGX2" s="104"/>
      <c r="IHB2" s="104"/>
      <c r="IHF2" s="104"/>
      <c r="IHJ2" s="104"/>
      <c r="IHN2" s="104"/>
      <c r="IHR2" s="104"/>
      <c r="IHV2" s="104"/>
      <c r="IHZ2" s="104"/>
      <c r="IID2" s="104"/>
      <c r="IIH2" s="104"/>
      <c r="IIL2" s="104"/>
      <c r="IIP2" s="104"/>
      <c r="IIT2" s="104"/>
      <c r="IIX2" s="104"/>
      <c r="IJB2" s="104"/>
      <c r="IJF2" s="104"/>
      <c r="IJJ2" s="104"/>
      <c r="IJN2" s="104"/>
      <c r="IJR2" s="104"/>
      <c r="IJV2" s="104"/>
      <c r="IJZ2" s="104"/>
      <c r="IKD2" s="104"/>
      <c r="IKH2" s="104"/>
      <c r="IKL2" s="104"/>
      <c r="IKP2" s="104"/>
      <c r="IKT2" s="104"/>
      <c r="IKX2" s="104"/>
      <c r="ILB2" s="104"/>
      <c r="ILF2" s="104"/>
      <c r="ILJ2" s="104"/>
      <c r="ILN2" s="104"/>
      <c r="ILR2" s="104"/>
      <c r="ILV2" s="104"/>
      <c r="ILZ2" s="104"/>
      <c r="IMD2" s="104"/>
      <c r="IMH2" s="104"/>
      <c r="IML2" s="104"/>
      <c r="IMP2" s="104"/>
      <c r="IMT2" s="104"/>
      <c r="IMX2" s="104"/>
      <c r="INB2" s="104"/>
      <c r="INF2" s="104"/>
      <c r="INJ2" s="104"/>
      <c r="INN2" s="104"/>
      <c r="INR2" s="104"/>
      <c r="INV2" s="104"/>
      <c r="INZ2" s="104"/>
      <c r="IOD2" s="104"/>
      <c r="IOH2" s="104"/>
      <c r="IOL2" s="104"/>
      <c r="IOP2" s="104"/>
      <c r="IOT2" s="104"/>
      <c r="IOX2" s="104"/>
      <c r="IPB2" s="104"/>
      <c r="IPF2" s="104"/>
      <c r="IPJ2" s="104"/>
      <c r="IPN2" s="104"/>
      <c r="IPR2" s="104"/>
      <c r="IPV2" s="104"/>
      <c r="IPZ2" s="104"/>
      <c r="IQD2" s="104"/>
      <c r="IQH2" s="104"/>
      <c r="IQL2" s="104"/>
      <c r="IQP2" s="104"/>
      <c r="IQT2" s="104"/>
      <c r="IQX2" s="104"/>
      <c r="IRB2" s="104"/>
      <c r="IRF2" s="104"/>
      <c r="IRJ2" s="104"/>
      <c r="IRN2" s="104"/>
      <c r="IRR2" s="104"/>
      <c r="IRV2" s="104"/>
      <c r="IRZ2" s="104"/>
      <c r="ISD2" s="104"/>
      <c r="ISH2" s="104"/>
      <c r="ISL2" s="104"/>
      <c r="ISP2" s="104"/>
      <c r="IST2" s="104"/>
      <c r="ISX2" s="104"/>
      <c r="ITB2" s="104"/>
      <c r="ITF2" s="104"/>
      <c r="ITJ2" s="104"/>
      <c r="ITN2" s="104"/>
      <c r="ITR2" s="104"/>
      <c r="ITV2" s="104"/>
      <c r="ITZ2" s="104"/>
      <c r="IUD2" s="104"/>
      <c r="IUH2" s="104"/>
      <c r="IUL2" s="104"/>
      <c r="IUP2" s="104"/>
      <c r="IUT2" s="104"/>
      <c r="IUX2" s="104"/>
      <c r="IVB2" s="104"/>
      <c r="IVF2" s="104"/>
      <c r="IVJ2" s="104"/>
      <c r="IVN2" s="104"/>
      <c r="IVR2" s="104"/>
      <c r="IVV2" s="104"/>
      <c r="IVZ2" s="104"/>
      <c r="IWD2" s="104"/>
      <c r="IWH2" s="104"/>
      <c r="IWL2" s="104"/>
      <c r="IWP2" s="104"/>
      <c r="IWT2" s="104"/>
      <c r="IWX2" s="104"/>
      <c r="IXB2" s="104"/>
      <c r="IXF2" s="104"/>
      <c r="IXJ2" s="104"/>
      <c r="IXN2" s="104"/>
      <c r="IXR2" s="104"/>
      <c r="IXV2" s="104"/>
      <c r="IXZ2" s="104"/>
      <c r="IYD2" s="104"/>
      <c r="IYH2" s="104"/>
      <c r="IYL2" s="104"/>
      <c r="IYP2" s="104"/>
      <c r="IYT2" s="104"/>
      <c r="IYX2" s="104"/>
      <c r="IZB2" s="104"/>
      <c r="IZF2" s="104"/>
      <c r="IZJ2" s="104"/>
      <c r="IZN2" s="104"/>
      <c r="IZR2" s="104"/>
      <c r="IZV2" s="104"/>
      <c r="IZZ2" s="104"/>
      <c r="JAD2" s="104"/>
      <c r="JAH2" s="104"/>
      <c r="JAL2" s="104"/>
      <c r="JAP2" s="104"/>
      <c r="JAT2" s="104"/>
      <c r="JAX2" s="104"/>
      <c r="JBB2" s="104"/>
      <c r="JBF2" s="104"/>
      <c r="JBJ2" s="104"/>
      <c r="JBN2" s="104"/>
      <c r="JBR2" s="104"/>
      <c r="JBV2" s="104"/>
      <c r="JBZ2" s="104"/>
      <c r="JCD2" s="104"/>
      <c r="JCH2" s="104"/>
      <c r="JCL2" s="104"/>
      <c r="JCP2" s="104"/>
      <c r="JCT2" s="104"/>
      <c r="JCX2" s="104"/>
      <c r="JDB2" s="104"/>
      <c r="JDF2" s="104"/>
      <c r="JDJ2" s="104"/>
      <c r="JDN2" s="104"/>
      <c r="JDR2" s="104"/>
      <c r="JDV2" s="104"/>
      <c r="JDZ2" s="104"/>
      <c r="JED2" s="104"/>
      <c r="JEH2" s="104"/>
      <c r="JEL2" s="104"/>
      <c r="JEP2" s="104"/>
      <c r="JET2" s="104"/>
      <c r="JEX2" s="104"/>
      <c r="JFB2" s="104"/>
      <c r="JFF2" s="104"/>
      <c r="JFJ2" s="104"/>
      <c r="JFN2" s="104"/>
      <c r="JFR2" s="104"/>
      <c r="JFV2" s="104"/>
      <c r="JFZ2" s="104"/>
      <c r="JGD2" s="104"/>
      <c r="JGH2" s="104"/>
      <c r="JGL2" s="104"/>
      <c r="JGP2" s="104"/>
      <c r="JGT2" s="104"/>
      <c r="JGX2" s="104"/>
      <c r="JHB2" s="104"/>
      <c r="JHF2" s="104"/>
      <c r="JHJ2" s="104"/>
      <c r="JHN2" s="104"/>
      <c r="JHR2" s="104"/>
      <c r="JHV2" s="104"/>
      <c r="JHZ2" s="104"/>
      <c r="JID2" s="104"/>
      <c r="JIH2" s="104"/>
      <c r="JIL2" s="104"/>
      <c r="JIP2" s="104"/>
      <c r="JIT2" s="104"/>
      <c r="JIX2" s="104"/>
      <c r="JJB2" s="104"/>
      <c r="JJF2" s="104"/>
      <c r="JJJ2" s="104"/>
      <c r="JJN2" s="104"/>
      <c r="JJR2" s="104"/>
      <c r="JJV2" s="104"/>
      <c r="JJZ2" s="104"/>
      <c r="JKD2" s="104"/>
      <c r="JKH2" s="104"/>
      <c r="JKL2" s="104"/>
      <c r="JKP2" s="104"/>
      <c r="JKT2" s="104"/>
      <c r="JKX2" s="104"/>
      <c r="JLB2" s="104"/>
      <c r="JLF2" s="104"/>
      <c r="JLJ2" s="104"/>
      <c r="JLN2" s="104"/>
      <c r="JLR2" s="104"/>
      <c r="JLV2" s="104"/>
      <c r="JLZ2" s="104"/>
      <c r="JMD2" s="104"/>
      <c r="JMH2" s="104"/>
      <c r="JML2" s="104"/>
      <c r="JMP2" s="104"/>
      <c r="JMT2" s="104"/>
      <c r="JMX2" s="104"/>
      <c r="JNB2" s="104"/>
      <c r="JNF2" s="104"/>
      <c r="JNJ2" s="104"/>
      <c r="JNN2" s="104"/>
      <c r="JNR2" s="104"/>
      <c r="JNV2" s="104"/>
      <c r="JNZ2" s="104"/>
      <c r="JOD2" s="104"/>
      <c r="JOH2" s="104"/>
      <c r="JOL2" s="104"/>
      <c r="JOP2" s="104"/>
      <c r="JOT2" s="104"/>
      <c r="JOX2" s="104"/>
      <c r="JPB2" s="104"/>
      <c r="JPF2" s="104"/>
      <c r="JPJ2" s="104"/>
      <c r="JPN2" s="104"/>
      <c r="JPR2" s="104"/>
      <c r="JPV2" s="104"/>
      <c r="JPZ2" s="104"/>
      <c r="JQD2" s="104"/>
      <c r="JQH2" s="104"/>
      <c r="JQL2" s="104"/>
      <c r="JQP2" s="104"/>
      <c r="JQT2" s="104"/>
      <c r="JQX2" s="104"/>
      <c r="JRB2" s="104"/>
      <c r="JRF2" s="104"/>
      <c r="JRJ2" s="104"/>
      <c r="JRN2" s="104"/>
      <c r="JRR2" s="104"/>
      <c r="JRV2" s="104"/>
      <c r="JRZ2" s="104"/>
      <c r="JSD2" s="104"/>
      <c r="JSH2" s="104"/>
      <c r="JSL2" s="104"/>
      <c r="JSP2" s="104"/>
      <c r="JST2" s="104"/>
      <c r="JSX2" s="104"/>
      <c r="JTB2" s="104"/>
      <c r="JTF2" s="104"/>
      <c r="JTJ2" s="104"/>
      <c r="JTN2" s="104"/>
      <c r="JTR2" s="104"/>
      <c r="JTV2" s="104"/>
      <c r="JTZ2" s="104"/>
      <c r="JUD2" s="104"/>
      <c r="JUH2" s="104"/>
      <c r="JUL2" s="104"/>
      <c r="JUP2" s="104"/>
      <c r="JUT2" s="104"/>
      <c r="JUX2" s="104"/>
      <c r="JVB2" s="104"/>
      <c r="JVF2" s="104"/>
      <c r="JVJ2" s="104"/>
      <c r="JVN2" s="104"/>
      <c r="JVR2" s="104"/>
      <c r="JVV2" s="104"/>
      <c r="JVZ2" s="104"/>
      <c r="JWD2" s="104"/>
      <c r="JWH2" s="104"/>
      <c r="JWL2" s="104"/>
      <c r="JWP2" s="104"/>
      <c r="JWT2" s="104"/>
      <c r="JWX2" s="104"/>
      <c r="JXB2" s="104"/>
      <c r="JXF2" s="104"/>
      <c r="JXJ2" s="104"/>
      <c r="JXN2" s="104"/>
      <c r="JXR2" s="104"/>
      <c r="JXV2" s="104"/>
      <c r="JXZ2" s="104"/>
      <c r="JYD2" s="104"/>
      <c r="JYH2" s="104"/>
      <c r="JYL2" s="104"/>
      <c r="JYP2" s="104"/>
      <c r="JYT2" s="104"/>
      <c r="JYX2" s="104"/>
      <c r="JZB2" s="104"/>
      <c r="JZF2" s="104"/>
      <c r="JZJ2" s="104"/>
      <c r="JZN2" s="104"/>
      <c r="JZR2" s="104"/>
      <c r="JZV2" s="104"/>
      <c r="JZZ2" s="104"/>
      <c r="KAD2" s="104"/>
      <c r="KAH2" s="104"/>
      <c r="KAL2" s="104"/>
      <c r="KAP2" s="104"/>
      <c r="KAT2" s="104"/>
      <c r="KAX2" s="104"/>
      <c r="KBB2" s="104"/>
      <c r="KBF2" s="104"/>
      <c r="KBJ2" s="104"/>
      <c r="KBN2" s="104"/>
      <c r="KBR2" s="104"/>
      <c r="KBV2" s="104"/>
      <c r="KBZ2" s="104"/>
      <c r="KCD2" s="104"/>
      <c r="KCH2" s="104"/>
      <c r="KCL2" s="104"/>
      <c r="KCP2" s="104"/>
      <c r="KCT2" s="104"/>
      <c r="KCX2" s="104"/>
      <c r="KDB2" s="104"/>
      <c r="KDF2" s="104"/>
      <c r="KDJ2" s="104"/>
      <c r="KDN2" s="104"/>
      <c r="KDR2" s="104"/>
      <c r="KDV2" s="104"/>
      <c r="KDZ2" s="104"/>
      <c r="KED2" s="104"/>
      <c r="KEH2" s="104"/>
      <c r="KEL2" s="104"/>
      <c r="KEP2" s="104"/>
      <c r="KET2" s="104"/>
      <c r="KEX2" s="104"/>
      <c r="KFB2" s="104"/>
      <c r="KFF2" s="104"/>
      <c r="KFJ2" s="104"/>
      <c r="KFN2" s="104"/>
      <c r="KFR2" s="104"/>
      <c r="KFV2" s="104"/>
      <c r="KFZ2" s="104"/>
      <c r="KGD2" s="104"/>
      <c r="KGH2" s="104"/>
      <c r="KGL2" s="104"/>
      <c r="KGP2" s="104"/>
      <c r="KGT2" s="104"/>
      <c r="KGX2" s="104"/>
      <c r="KHB2" s="104"/>
      <c r="KHF2" s="104"/>
      <c r="KHJ2" s="104"/>
      <c r="KHN2" s="104"/>
      <c r="KHR2" s="104"/>
      <c r="KHV2" s="104"/>
      <c r="KHZ2" s="104"/>
      <c r="KID2" s="104"/>
      <c r="KIH2" s="104"/>
      <c r="KIL2" s="104"/>
      <c r="KIP2" s="104"/>
      <c r="KIT2" s="104"/>
      <c r="KIX2" s="104"/>
      <c r="KJB2" s="104"/>
      <c r="KJF2" s="104"/>
      <c r="KJJ2" s="104"/>
      <c r="KJN2" s="104"/>
      <c r="KJR2" s="104"/>
      <c r="KJV2" s="104"/>
      <c r="KJZ2" s="104"/>
      <c r="KKD2" s="104"/>
      <c r="KKH2" s="104"/>
      <c r="KKL2" s="104"/>
      <c r="KKP2" s="104"/>
      <c r="KKT2" s="104"/>
      <c r="KKX2" s="104"/>
      <c r="KLB2" s="104"/>
      <c r="KLF2" s="104"/>
      <c r="KLJ2" s="104"/>
      <c r="KLN2" s="104"/>
      <c r="KLR2" s="104"/>
      <c r="KLV2" s="104"/>
      <c r="KLZ2" s="104"/>
      <c r="KMD2" s="104"/>
      <c r="KMH2" s="104"/>
      <c r="KML2" s="104"/>
      <c r="KMP2" s="104"/>
      <c r="KMT2" s="104"/>
      <c r="KMX2" s="104"/>
      <c r="KNB2" s="104"/>
      <c r="KNF2" s="104"/>
      <c r="KNJ2" s="104"/>
      <c r="KNN2" s="104"/>
      <c r="KNR2" s="104"/>
      <c r="KNV2" s="104"/>
      <c r="KNZ2" s="104"/>
      <c r="KOD2" s="104"/>
      <c r="KOH2" s="104"/>
      <c r="KOL2" s="104"/>
      <c r="KOP2" s="104"/>
      <c r="KOT2" s="104"/>
      <c r="KOX2" s="104"/>
      <c r="KPB2" s="104"/>
      <c r="KPF2" s="104"/>
      <c r="KPJ2" s="104"/>
      <c r="KPN2" s="104"/>
      <c r="KPR2" s="104"/>
      <c r="KPV2" s="104"/>
      <c r="KPZ2" s="104"/>
      <c r="KQD2" s="104"/>
      <c r="KQH2" s="104"/>
      <c r="KQL2" s="104"/>
      <c r="KQP2" s="104"/>
      <c r="KQT2" s="104"/>
      <c r="KQX2" s="104"/>
      <c r="KRB2" s="104"/>
      <c r="KRF2" s="104"/>
      <c r="KRJ2" s="104"/>
      <c r="KRN2" s="104"/>
      <c r="KRR2" s="104"/>
      <c r="KRV2" s="104"/>
      <c r="KRZ2" s="104"/>
      <c r="KSD2" s="104"/>
      <c r="KSH2" s="104"/>
      <c r="KSL2" s="104"/>
      <c r="KSP2" s="104"/>
      <c r="KST2" s="104"/>
      <c r="KSX2" s="104"/>
      <c r="KTB2" s="104"/>
      <c r="KTF2" s="104"/>
      <c r="KTJ2" s="104"/>
      <c r="KTN2" s="104"/>
      <c r="KTR2" s="104"/>
      <c r="KTV2" s="104"/>
      <c r="KTZ2" s="104"/>
      <c r="KUD2" s="104"/>
      <c r="KUH2" s="104"/>
      <c r="KUL2" s="104"/>
      <c r="KUP2" s="104"/>
      <c r="KUT2" s="104"/>
      <c r="KUX2" s="104"/>
      <c r="KVB2" s="104"/>
      <c r="KVF2" s="104"/>
      <c r="KVJ2" s="104"/>
      <c r="KVN2" s="104"/>
      <c r="KVR2" s="104"/>
      <c r="KVV2" s="104"/>
      <c r="KVZ2" s="104"/>
      <c r="KWD2" s="104"/>
      <c r="KWH2" s="104"/>
      <c r="KWL2" s="104"/>
      <c r="KWP2" s="104"/>
      <c r="KWT2" s="104"/>
      <c r="KWX2" s="104"/>
      <c r="KXB2" s="104"/>
      <c r="KXF2" s="104"/>
      <c r="KXJ2" s="104"/>
      <c r="KXN2" s="104"/>
      <c r="KXR2" s="104"/>
      <c r="KXV2" s="104"/>
      <c r="KXZ2" s="104"/>
      <c r="KYD2" s="104"/>
      <c r="KYH2" s="104"/>
      <c r="KYL2" s="104"/>
      <c r="KYP2" s="104"/>
      <c r="KYT2" s="104"/>
      <c r="KYX2" s="104"/>
      <c r="KZB2" s="104"/>
      <c r="KZF2" s="104"/>
      <c r="KZJ2" s="104"/>
      <c r="KZN2" s="104"/>
      <c r="KZR2" s="104"/>
      <c r="KZV2" s="104"/>
      <c r="KZZ2" s="104"/>
      <c r="LAD2" s="104"/>
      <c r="LAH2" s="104"/>
      <c r="LAL2" s="104"/>
      <c r="LAP2" s="104"/>
      <c r="LAT2" s="104"/>
      <c r="LAX2" s="104"/>
      <c r="LBB2" s="104"/>
      <c r="LBF2" s="104"/>
      <c r="LBJ2" s="104"/>
      <c r="LBN2" s="104"/>
      <c r="LBR2" s="104"/>
      <c r="LBV2" s="104"/>
      <c r="LBZ2" s="104"/>
      <c r="LCD2" s="104"/>
      <c r="LCH2" s="104"/>
      <c r="LCL2" s="104"/>
      <c r="LCP2" s="104"/>
      <c r="LCT2" s="104"/>
      <c r="LCX2" s="104"/>
      <c r="LDB2" s="104"/>
      <c r="LDF2" s="104"/>
      <c r="LDJ2" s="104"/>
      <c r="LDN2" s="104"/>
      <c r="LDR2" s="104"/>
      <c r="LDV2" s="104"/>
      <c r="LDZ2" s="104"/>
      <c r="LED2" s="104"/>
      <c r="LEH2" s="104"/>
      <c r="LEL2" s="104"/>
      <c r="LEP2" s="104"/>
      <c r="LET2" s="104"/>
      <c r="LEX2" s="104"/>
      <c r="LFB2" s="104"/>
      <c r="LFF2" s="104"/>
      <c r="LFJ2" s="104"/>
      <c r="LFN2" s="104"/>
      <c r="LFR2" s="104"/>
      <c r="LFV2" s="104"/>
      <c r="LFZ2" s="104"/>
      <c r="LGD2" s="104"/>
      <c r="LGH2" s="104"/>
      <c r="LGL2" s="104"/>
      <c r="LGP2" s="104"/>
      <c r="LGT2" s="104"/>
      <c r="LGX2" s="104"/>
      <c r="LHB2" s="104"/>
      <c r="LHF2" s="104"/>
      <c r="LHJ2" s="104"/>
      <c r="LHN2" s="104"/>
      <c r="LHR2" s="104"/>
      <c r="LHV2" s="104"/>
      <c r="LHZ2" s="104"/>
      <c r="LID2" s="104"/>
      <c r="LIH2" s="104"/>
      <c r="LIL2" s="104"/>
      <c r="LIP2" s="104"/>
      <c r="LIT2" s="104"/>
      <c r="LIX2" s="104"/>
      <c r="LJB2" s="104"/>
      <c r="LJF2" s="104"/>
      <c r="LJJ2" s="104"/>
      <c r="LJN2" s="104"/>
      <c r="LJR2" s="104"/>
      <c r="LJV2" s="104"/>
      <c r="LJZ2" s="104"/>
      <c r="LKD2" s="104"/>
      <c r="LKH2" s="104"/>
      <c r="LKL2" s="104"/>
      <c r="LKP2" s="104"/>
      <c r="LKT2" s="104"/>
      <c r="LKX2" s="104"/>
      <c r="LLB2" s="104"/>
      <c r="LLF2" s="104"/>
      <c r="LLJ2" s="104"/>
      <c r="LLN2" s="104"/>
      <c r="LLR2" s="104"/>
      <c r="LLV2" s="104"/>
      <c r="LLZ2" s="104"/>
      <c r="LMD2" s="104"/>
      <c r="LMH2" s="104"/>
      <c r="LML2" s="104"/>
      <c r="LMP2" s="104"/>
      <c r="LMT2" s="104"/>
      <c r="LMX2" s="104"/>
      <c r="LNB2" s="104"/>
      <c r="LNF2" s="104"/>
      <c r="LNJ2" s="104"/>
      <c r="LNN2" s="104"/>
      <c r="LNR2" s="104"/>
      <c r="LNV2" s="104"/>
      <c r="LNZ2" s="104"/>
      <c r="LOD2" s="104"/>
      <c r="LOH2" s="104"/>
      <c r="LOL2" s="104"/>
      <c r="LOP2" s="104"/>
      <c r="LOT2" s="104"/>
      <c r="LOX2" s="104"/>
      <c r="LPB2" s="104"/>
      <c r="LPF2" s="104"/>
      <c r="LPJ2" s="104"/>
      <c r="LPN2" s="104"/>
      <c r="LPR2" s="104"/>
      <c r="LPV2" s="104"/>
      <c r="LPZ2" s="104"/>
      <c r="LQD2" s="104"/>
      <c r="LQH2" s="104"/>
      <c r="LQL2" s="104"/>
      <c r="LQP2" s="104"/>
      <c r="LQT2" s="104"/>
      <c r="LQX2" s="104"/>
      <c r="LRB2" s="104"/>
      <c r="LRF2" s="104"/>
      <c r="LRJ2" s="104"/>
      <c r="LRN2" s="104"/>
      <c r="LRR2" s="104"/>
      <c r="LRV2" s="104"/>
      <c r="LRZ2" s="104"/>
      <c r="LSD2" s="104"/>
      <c r="LSH2" s="104"/>
      <c r="LSL2" s="104"/>
      <c r="LSP2" s="104"/>
      <c r="LST2" s="104"/>
      <c r="LSX2" s="104"/>
      <c r="LTB2" s="104"/>
      <c r="LTF2" s="104"/>
      <c r="LTJ2" s="104"/>
      <c r="LTN2" s="104"/>
      <c r="LTR2" s="104"/>
      <c r="LTV2" s="104"/>
      <c r="LTZ2" s="104"/>
      <c r="LUD2" s="104"/>
      <c r="LUH2" s="104"/>
      <c r="LUL2" s="104"/>
      <c r="LUP2" s="104"/>
      <c r="LUT2" s="104"/>
      <c r="LUX2" s="104"/>
      <c r="LVB2" s="104"/>
      <c r="LVF2" s="104"/>
      <c r="LVJ2" s="104"/>
      <c r="LVN2" s="104"/>
      <c r="LVR2" s="104"/>
      <c r="LVV2" s="104"/>
      <c r="LVZ2" s="104"/>
      <c r="LWD2" s="104"/>
      <c r="LWH2" s="104"/>
      <c r="LWL2" s="104"/>
      <c r="LWP2" s="104"/>
      <c r="LWT2" s="104"/>
      <c r="LWX2" s="104"/>
      <c r="LXB2" s="104"/>
      <c r="LXF2" s="104"/>
      <c r="LXJ2" s="104"/>
      <c r="LXN2" s="104"/>
      <c r="LXR2" s="104"/>
      <c r="LXV2" s="104"/>
      <c r="LXZ2" s="104"/>
      <c r="LYD2" s="104"/>
      <c r="LYH2" s="104"/>
      <c r="LYL2" s="104"/>
      <c r="LYP2" s="104"/>
      <c r="LYT2" s="104"/>
      <c r="LYX2" s="104"/>
      <c r="LZB2" s="104"/>
      <c r="LZF2" s="104"/>
      <c r="LZJ2" s="104"/>
      <c r="LZN2" s="104"/>
      <c r="LZR2" s="104"/>
      <c r="LZV2" s="104"/>
      <c r="LZZ2" s="104"/>
      <c r="MAD2" s="104"/>
      <c r="MAH2" s="104"/>
      <c r="MAL2" s="104"/>
      <c r="MAP2" s="104"/>
      <c r="MAT2" s="104"/>
      <c r="MAX2" s="104"/>
      <c r="MBB2" s="104"/>
      <c r="MBF2" s="104"/>
      <c r="MBJ2" s="104"/>
      <c r="MBN2" s="104"/>
      <c r="MBR2" s="104"/>
      <c r="MBV2" s="104"/>
      <c r="MBZ2" s="104"/>
      <c r="MCD2" s="104"/>
      <c r="MCH2" s="104"/>
      <c r="MCL2" s="104"/>
      <c r="MCP2" s="104"/>
      <c r="MCT2" s="104"/>
      <c r="MCX2" s="104"/>
      <c r="MDB2" s="104"/>
      <c r="MDF2" s="104"/>
      <c r="MDJ2" s="104"/>
      <c r="MDN2" s="104"/>
      <c r="MDR2" s="104"/>
      <c r="MDV2" s="104"/>
      <c r="MDZ2" s="104"/>
      <c r="MED2" s="104"/>
      <c r="MEH2" s="104"/>
      <c r="MEL2" s="104"/>
      <c r="MEP2" s="104"/>
      <c r="MET2" s="104"/>
      <c r="MEX2" s="104"/>
      <c r="MFB2" s="104"/>
      <c r="MFF2" s="104"/>
      <c r="MFJ2" s="104"/>
      <c r="MFN2" s="104"/>
      <c r="MFR2" s="104"/>
      <c r="MFV2" s="104"/>
      <c r="MFZ2" s="104"/>
      <c r="MGD2" s="104"/>
      <c r="MGH2" s="104"/>
      <c r="MGL2" s="104"/>
      <c r="MGP2" s="104"/>
      <c r="MGT2" s="104"/>
      <c r="MGX2" s="104"/>
      <c r="MHB2" s="104"/>
      <c r="MHF2" s="104"/>
      <c r="MHJ2" s="104"/>
      <c r="MHN2" s="104"/>
      <c r="MHR2" s="104"/>
      <c r="MHV2" s="104"/>
      <c r="MHZ2" s="104"/>
      <c r="MID2" s="104"/>
      <c r="MIH2" s="104"/>
      <c r="MIL2" s="104"/>
      <c r="MIP2" s="104"/>
      <c r="MIT2" s="104"/>
      <c r="MIX2" s="104"/>
      <c r="MJB2" s="104"/>
      <c r="MJF2" s="104"/>
      <c r="MJJ2" s="104"/>
      <c r="MJN2" s="104"/>
      <c r="MJR2" s="104"/>
      <c r="MJV2" s="104"/>
      <c r="MJZ2" s="104"/>
      <c r="MKD2" s="104"/>
      <c r="MKH2" s="104"/>
      <c r="MKL2" s="104"/>
      <c r="MKP2" s="104"/>
      <c r="MKT2" s="104"/>
      <c r="MKX2" s="104"/>
      <c r="MLB2" s="104"/>
      <c r="MLF2" s="104"/>
      <c r="MLJ2" s="104"/>
      <c r="MLN2" s="104"/>
      <c r="MLR2" s="104"/>
      <c r="MLV2" s="104"/>
      <c r="MLZ2" s="104"/>
      <c r="MMD2" s="104"/>
      <c r="MMH2" s="104"/>
      <c r="MML2" s="104"/>
      <c r="MMP2" s="104"/>
      <c r="MMT2" s="104"/>
      <c r="MMX2" s="104"/>
      <c r="MNB2" s="104"/>
      <c r="MNF2" s="104"/>
      <c r="MNJ2" s="104"/>
      <c r="MNN2" s="104"/>
      <c r="MNR2" s="104"/>
      <c r="MNV2" s="104"/>
      <c r="MNZ2" s="104"/>
      <c r="MOD2" s="104"/>
      <c r="MOH2" s="104"/>
      <c r="MOL2" s="104"/>
      <c r="MOP2" s="104"/>
      <c r="MOT2" s="104"/>
      <c r="MOX2" s="104"/>
      <c r="MPB2" s="104"/>
      <c r="MPF2" s="104"/>
      <c r="MPJ2" s="104"/>
      <c r="MPN2" s="104"/>
      <c r="MPR2" s="104"/>
      <c r="MPV2" s="104"/>
      <c r="MPZ2" s="104"/>
      <c r="MQD2" s="104"/>
      <c r="MQH2" s="104"/>
      <c r="MQL2" s="104"/>
      <c r="MQP2" s="104"/>
      <c r="MQT2" s="104"/>
      <c r="MQX2" s="104"/>
      <c r="MRB2" s="104"/>
      <c r="MRF2" s="104"/>
      <c r="MRJ2" s="104"/>
      <c r="MRN2" s="104"/>
      <c r="MRR2" s="104"/>
      <c r="MRV2" s="104"/>
      <c r="MRZ2" s="104"/>
      <c r="MSD2" s="104"/>
      <c r="MSH2" s="104"/>
      <c r="MSL2" s="104"/>
      <c r="MSP2" s="104"/>
      <c r="MST2" s="104"/>
      <c r="MSX2" s="104"/>
      <c r="MTB2" s="104"/>
      <c r="MTF2" s="104"/>
      <c r="MTJ2" s="104"/>
      <c r="MTN2" s="104"/>
      <c r="MTR2" s="104"/>
      <c r="MTV2" s="104"/>
      <c r="MTZ2" s="104"/>
      <c r="MUD2" s="104"/>
      <c r="MUH2" s="104"/>
      <c r="MUL2" s="104"/>
      <c r="MUP2" s="104"/>
      <c r="MUT2" s="104"/>
      <c r="MUX2" s="104"/>
      <c r="MVB2" s="104"/>
      <c r="MVF2" s="104"/>
      <c r="MVJ2" s="104"/>
      <c r="MVN2" s="104"/>
      <c r="MVR2" s="104"/>
      <c r="MVV2" s="104"/>
      <c r="MVZ2" s="104"/>
      <c r="MWD2" s="104"/>
      <c r="MWH2" s="104"/>
      <c r="MWL2" s="104"/>
      <c r="MWP2" s="104"/>
      <c r="MWT2" s="104"/>
      <c r="MWX2" s="104"/>
      <c r="MXB2" s="104"/>
      <c r="MXF2" s="104"/>
      <c r="MXJ2" s="104"/>
      <c r="MXN2" s="104"/>
      <c r="MXR2" s="104"/>
      <c r="MXV2" s="104"/>
      <c r="MXZ2" s="104"/>
      <c r="MYD2" s="104"/>
      <c r="MYH2" s="104"/>
      <c r="MYL2" s="104"/>
      <c r="MYP2" s="104"/>
      <c r="MYT2" s="104"/>
      <c r="MYX2" s="104"/>
      <c r="MZB2" s="104"/>
      <c r="MZF2" s="104"/>
      <c r="MZJ2" s="104"/>
      <c r="MZN2" s="104"/>
      <c r="MZR2" s="104"/>
      <c r="MZV2" s="104"/>
      <c r="MZZ2" s="104"/>
      <c r="NAD2" s="104"/>
      <c r="NAH2" s="104"/>
      <c r="NAL2" s="104"/>
      <c r="NAP2" s="104"/>
      <c r="NAT2" s="104"/>
      <c r="NAX2" s="104"/>
      <c r="NBB2" s="104"/>
      <c r="NBF2" s="104"/>
      <c r="NBJ2" s="104"/>
      <c r="NBN2" s="104"/>
      <c r="NBR2" s="104"/>
      <c r="NBV2" s="104"/>
      <c r="NBZ2" s="104"/>
      <c r="NCD2" s="104"/>
      <c r="NCH2" s="104"/>
      <c r="NCL2" s="104"/>
      <c r="NCP2" s="104"/>
      <c r="NCT2" s="104"/>
      <c r="NCX2" s="104"/>
      <c r="NDB2" s="104"/>
      <c r="NDF2" s="104"/>
      <c r="NDJ2" s="104"/>
      <c r="NDN2" s="104"/>
      <c r="NDR2" s="104"/>
      <c r="NDV2" s="104"/>
      <c r="NDZ2" s="104"/>
      <c r="NED2" s="104"/>
      <c r="NEH2" s="104"/>
      <c r="NEL2" s="104"/>
      <c r="NEP2" s="104"/>
      <c r="NET2" s="104"/>
      <c r="NEX2" s="104"/>
      <c r="NFB2" s="104"/>
      <c r="NFF2" s="104"/>
      <c r="NFJ2" s="104"/>
      <c r="NFN2" s="104"/>
      <c r="NFR2" s="104"/>
      <c r="NFV2" s="104"/>
      <c r="NFZ2" s="104"/>
      <c r="NGD2" s="104"/>
      <c r="NGH2" s="104"/>
      <c r="NGL2" s="104"/>
      <c r="NGP2" s="104"/>
      <c r="NGT2" s="104"/>
      <c r="NGX2" s="104"/>
      <c r="NHB2" s="104"/>
      <c r="NHF2" s="104"/>
      <c r="NHJ2" s="104"/>
      <c r="NHN2" s="104"/>
      <c r="NHR2" s="104"/>
      <c r="NHV2" s="104"/>
      <c r="NHZ2" s="104"/>
      <c r="NID2" s="104"/>
      <c r="NIH2" s="104"/>
      <c r="NIL2" s="104"/>
      <c r="NIP2" s="104"/>
      <c r="NIT2" s="104"/>
      <c r="NIX2" s="104"/>
      <c r="NJB2" s="104"/>
      <c r="NJF2" s="104"/>
      <c r="NJJ2" s="104"/>
      <c r="NJN2" s="104"/>
      <c r="NJR2" s="104"/>
      <c r="NJV2" s="104"/>
      <c r="NJZ2" s="104"/>
      <c r="NKD2" s="104"/>
      <c r="NKH2" s="104"/>
      <c r="NKL2" s="104"/>
      <c r="NKP2" s="104"/>
      <c r="NKT2" s="104"/>
      <c r="NKX2" s="104"/>
      <c r="NLB2" s="104"/>
      <c r="NLF2" s="104"/>
      <c r="NLJ2" s="104"/>
      <c r="NLN2" s="104"/>
      <c r="NLR2" s="104"/>
      <c r="NLV2" s="104"/>
      <c r="NLZ2" s="104"/>
      <c r="NMD2" s="104"/>
      <c r="NMH2" s="104"/>
      <c r="NML2" s="104"/>
      <c r="NMP2" s="104"/>
      <c r="NMT2" s="104"/>
      <c r="NMX2" s="104"/>
      <c r="NNB2" s="104"/>
      <c r="NNF2" s="104"/>
      <c r="NNJ2" s="104"/>
      <c r="NNN2" s="104"/>
      <c r="NNR2" s="104"/>
      <c r="NNV2" s="104"/>
      <c r="NNZ2" s="104"/>
      <c r="NOD2" s="104"/>
      <c r="NOH2" s="104"/>
      <c r="NOL2" s="104"/>
      <c r="NOP2" s="104"/>
      <c r="NOT2" s="104"/>
      <c r="NOX2" s="104"/>
      <c r="NPB2" s="104"/>
      <c r="NPF2" s="104"/>
      <c r="NPJ2" s="104"/>
      <c r="NPN2" s="104"/>
      <c r="NPR2" s="104"/>
      <c r="NPV2" s="104"/>
      <c r="NPZ2" s="104"/>
      <c r="NQD2" s="104"/>
      <c r="NQH2" s="104"/>
      <c r="NQL2" s="104"/>
      <c r="NQP2" s="104"/>
      <c r="NQT2" s="104"/>
      <c r="NQX2" s="104"/>
      <c r="NRB2" s="104"/>
      <c r="NRF2" s="104"/>
      <c r="NRJ2" s="104"/>
      <c r="NRN2" s="104"/>
      <c r="NRR2" s="104"/>
      <c r="NRV2" s="104"/>
      <c r="NRZ2" s="104"/>
      <c r="NSD2" s="104"/>
      <c r="NSH2" s="104"/>
      <c r="NSL2" s="104"/>
      <c r="NSP2" s="104"/>
      <c r="NST2" s="104"/>
      <c r="NSX2" s="104"/>
      <c r="NTB2" s="104"/>
      <c r="NTF2" s="104"/>
      <c r="NTJ2" s="104"/>
      <c r="NTN2" s="104"/>
      <c r="NTR2" s="104"/>
      <c r="NTV2" s="104"/>
      <c r="NTZ2" s="104"/>
      <c r="NUD2" s="104"/>
      <c r="NUH2" s="104"/>
      <c r="NUL2" s="104"/>
      <c r="NUP2" s="104"/>
      <c r="NUT2" s="104"/>
      <c r="NUX2" s="104"/>
      <c r="NVB2" s="104"/>
      <c r="NVF2" s="104"/>
      <c r="NVJ2" s="104"/>
      <c r="NVN2" s="104"/>
      <c r="NVR2" s="104"/>
      <c r="NVV2" s="104"/>
      <c r="NVZ2" s="104"/>
      <c r="NWD2" s="104"/>
      <c r="NWH2" s="104"/>
      <c r="NWL2" s="104"/>
      <c r="NWP2" s="104"/>
      <c r="NWT2" s="104"/>
      <c r="NWX2" s="104"/>
      <c r="NXB2" s="104"/>
      <c r="NXF2" s="104"/>
      <c r="NXJ2" s="104"/>
      <c r="NXN2" s="104"/>
      <c r="NXR2" s="104"/>
      <c r="NXV2" s="104"/>
      <c r="NXZ2" s="104"/>
      <c r="NYD2" s="104"/>
      <c r="NYH2" s="104"/>
      <c r="NYL2" s="104"/>
      <c r="NYP2" s="104"/>
      <c r="NYT2" s="104"/>
      <c r="NYX2" s="104"/>
      <c r="NZB2" s="104"/>
      <c r="NZF2" s="104"/>
      <c r="NZJ2" s="104"/>
      <c r="NZN2" s="104"/>
      <c r="NZR2" s="104"/>
      <c r="NZV2" s="104"/>
      <c r="NZZ2" s="104"/>
      <c r="OAD2" s="104"/>
      <c r="OAH2" s="104"/>
      <c r="OAL2" s="104"/>
      <c r="OAP2" s="104"/>
      <c r="OAT2" s="104"/>
      <c r="OAX2" s="104"/>
      <c r="OBB2" s="104"/>
      <c r="OBF2" s="104"/>
      <c r="OBJ2" s="104"/>
      <c r="OBN2" s="104"/>
      <c r="OBR2" s="104"/>
      <c r="OBV2" s="104"/>
      <c r="OBZ2" s="104"/>
      <c r="OCD2" s="104"/>
      <c r="OCH2" s="104"/>
      <c r="OCL2" s="104"/>
      <c r="OCP2" s="104"/>
      <c r="OCT2" s="104"/>
      <c r="OCX2" s="104"/>
      <c r="ODB2" s="104"/>
      <c r="ODF2" s="104"/>
      <c r="ODJ2" s="104"/>
      <c r="ODN2" s="104"/>
      <c r="ODR2" s="104"/>
      <c r="ODV2" s="104"/>
      <c r="ODZ2" s="104"/>
      <c r="OED2" s="104"/>
      <c r="OEH2" s="104"/>
      <c r="OEL2" s="104"/>
      <c r="OEP2" s="104"/>
      <c r="OET2" s="104"/>
      <c r="OEX2" s="104"/>
      <c r="OFB2" s="104"/>
      <c r="OFF2" s="104"/>
      <c r="OFJ2" s="104"/>
      <c r="OFN2" s="104"/>
      <c r="OFR2" s="104"/>
      <c r="OFV2" s="104"/>
      <c r="OFZ2" s="104"/>
      <c r="OGD2" s="104"/>
      <c r="OGH2" s="104"/>
      <c r="OGL2" s="104"/>
      <c r="OGP2" s="104"/>
      <c r="OGT2" s="104"/>
      <c r="OGX2" s="104"/>
      <c r="OHB2" s="104"/>
      <c r="OHF2" s="104"/>
      <c r="OHJ2" s="104"/>
      <c r="OHN2" s="104"/>
      <c r="OHR2" s="104"/>
      <c r="OHV2" s="104"/>
      <c r="OHZ2" s="104"/>
      <c r="OID2" s="104"/>
      <c r="OIH2" s="104"/>
      <c r="OIL2" s="104"/>
      <c r="OIP2" s="104"/>
      <c r="OIT2" s="104"/>
      <c r="OIX2" s="104"/>
      <c r="OJB2" s="104"/>
      <c r="OJF2" s="104"/>
      <c r="OJJ2" s="104"/>
      <c r="OJN2" s="104"/>
      <c r="OJR2" s="104"/>
      <c r="OJV2" s="104"/>
      <c r="OJZ2" s="104"/>
      <c r="OKD2" s="104"/>
      <c r="OKH2" s="104"/>
      <c r="OKL2" s="104"/>
      <c r="OKP2" s="104"/>
      <c r="OKT2" s="104"/>
      <c r="OKX2" s="104"/>
      <c r="OLB2" s="104"/>
      <c r="OLF2" s="104"/>
      <c r="OLJ2" s="104"/>
      <c r="OLN2" s="104"/>
      <c r="OLR2" s="104"/>
      <c r="OLV2" s="104"/>
      <c r="OLZ2" s="104"/>
      <c r="OMD2" s="104"/>
      <c r="OMH2" s="104"/>
      <c r="OML2" s="104"/>
      <c r="OMP2" s="104"/>
      <c r="OMT2" s="104"/>
      <c r="OMX2" s="104"/>
      <c r="ONB2" s="104"/>
      <c r="ONF2" s="104"/>
      <c r="ONJ2" s="104"/>
      <c r="ONN2" s="104"/>
      <c r="ONR2" s="104"/>
      <c r="ONV2" s="104"/>
      <c r="ONZ2" s="104"/>
      <c r="OOD2" s="104"/>
      <c r="OOH2" s="104"/>
      <c r="OOL2" s="104"/>
      <c r="OOP2" s="104"/>
      <c r="OOT2" s="104"/>
      <c r="OOX2" s="104"/>
      <c r="OPB2" s="104"/>
      <c r="OPF2" s="104"/>
      <c r="OPJ2" s="104"/>
      <c r="OPN2" s="104"/>
      <c r="OPR2" s="104"/>
      <c r="OPV2" s="104"/>
      <c r="OPZ2" s="104"/>
      <c r="OQD2" s="104"/>
      <c r="OQH2" s="104"/>
      <c r="OQL2" s="104"/>
      <c r="OQP2" s="104"/>
      <c r="OQT2" s="104"/>
      <c r="OQX2" s="104"/>
      <c r="ORB2" s="104"/>
      <c r="ORF2" s="104"/>
      <c r="ORJ2" s="104"/>
      <c r="ORN2" s="104"/>
      <c r="ORR2" s="104"/>
      <c r="ORV2" s="104"/>
      <c r="ORZ2" s="104"/>
      <c r="OSD2" s="104"/>
      <c r="OSH2" s="104"/>
      <c r="OSL2" s="104"/>
      <c r="OSP2" s="104"/>
      <c r="OST2" s="104"/>
      <c r="OSX2" s="104"/>
      <c r="OTB2" s="104"/>
      <c r="OTF2" s="104"/>
      <c r="OTJ2" s="104"/>
      <c r="OTN2" s="104"/>
      <c r="OTR2" s="104"/>
      <c r="OTV2" s="104"/>
      <c r="OTZ2" s="104"/>
      <c r="OUD2" s="104"/>
      <c r="OUH2" s="104"/>
      <c r="OUL2" s="104"/>
      <c r="OUP2" s="104"/>
      <c r="OUT2" s="104"/>
      <c r="OUX2" s="104"/>
      <c r="OVB2" s="104"/>
      <c r="OVF2" s="104"/>
      <c r="OVJ2" s="104"/>
      <c r="OVN2" s="104"/>
      <c r="OVR2" s="104"/>
      <c r="OVV2" s="104"/>
      <c r="OVZ2" s="104"/>
      <c r="OWD2" s="104"/>
      <c r="OWH2" s="104"/>
      <c r="OWL2" s="104"/>
      <c r="OWP2" s="104"/>
      <c r="OWT2" s="104"/>
      <c r="OWX2" s="104"/>
      <c r="OXB2" s="104"/>
      <c r="OXF2" s="104"/>
      <c r="OXJ2" s="104"/>
      <c r="OXN2" s="104"/>
      <c r="OXR2" s="104"/>
      <c r="OXV2" s="104"/>
      <c r="OXZ2" s="104"/>
      <c r="OYD2" s="104"/>
      <c r="OYH2" s="104"/>
      <c r="OYL2" s="104"/>
      <c r="OYP2" s="104"/>
      <c r="OYT2" s="104"/>
      <c r="OYX2" s="104"/>
      <c r="OZB2" s="104"/>
      <c r="OZF2" s="104"/>
      <c r="OZJ2" s="104"/>
      <c r="OZN2" s="104"/>
      <c r="OZR2" s="104"/>
      <c r="OZV2" s="104"/>
      <c r="OZZ2" s="104"/>
      <c r="PAD2" s="104"/>
      <c r="PAH2" s="104"/>
      <c r="PAL2" s="104"/>
      <c r="PAP2" s="104"/>
      <c r="PAT2" s="104"/>
      <c r="PAX2" s="104"/>
      <c r="PBB2" s="104"/>
      <c r="PBF2" s="104"/>
      <c r="PBJ2" s="104"/>
      <c r="PBN2" s="104"/>
      <c r="PBR2" s="104"/>
      <c r="PBV2" s="104"/>
      <c r="PBZ2" s="104"/>
      <c r="PCD2" s="104"/>
      <c r="PCH2" s="104"/>
      <c r="PCL2" s="104"/>
      <c r="PCP2" s="104"/>
      <c r="PCT2" s="104"/>
      <c r="PCX2" s="104"/>
      <c r="PDB2" s="104"/>
      <c r="PDF2" s="104"/>
      <c r="PDJ2" s="104"/>
      <c r="PDN2" s="104"/>
      <c r="PDR2" s="104"/>
      <c r="PDV2" s="104"/>
      <c r="PDZ2" s="104"/>
      <c r="PED2" s="104"/>
      <c r="PEH2" s="104"/>
      <c r="PEL2" s="104"/>
      <c r="PEP2" s="104"/>
      <c r="PET2" s="104"/>
      <c r="PEX2" s="104"/>
      <c r="PFB2" s="104"/>
      <c r="PFF2" s="104"/>
      <c r="PFJ2" s="104"/>
      <c r="PFN2" s="104"/>
      <c r="PFR2" s="104"/>
      <c r="PFV2" s="104"/>
      <c r="PFZ2" s="104"/>
      <c r="PGD2" s="104"/>
      <c r="PGH2" s="104"/>
      <c r="PGL2" s="104"/>
      <c r="PGP2" s="104"/>
      <c r="PGT2" s="104"/>
      <c r="PGX2" s="104"/>
      <c r="PHB2" s="104"/>
      <c r="PHF2" s="104"/>
      <c r="PHJ2" s="104"/>
      <c r="PHN2" s="104"/>
      <c r="PHR2" s="104"/>
      <c r="PHV2" s="104"/>
      <c r="PHZ2" s="104"/>
      <c r="PID2" s="104"/>
      <c r="PIH2" s="104"/>
      <c r="PIL2" s="104"/>
      <c r="PIP2" s="104"/>
      <c r="PIT2" s="104"/>
      <c r="PIX2" s="104"/>
      <c r="PJB2" s="104"/>
      <c r="PJF2" s="104"/>
      <c r="PJJ2" s="104"/>
      <c r="PJN2" s="104"/>
      <c r="PJR2" s="104"/>
      <c r="PJV2" s="104"/>
      <c r="PJZ2" s="104"/>
      <c r="PKD2" s="104"/>
      <c r="PKH2" s="104"/>
      <c r="PKL2" s="104"/>
      <c r="PKP2" s="104"/>
      <c r="PKT2" s="104"/>
      <c r="PKX2" s="104"/>
      <c r="PLB2" s="104"/>
      <c r="PLF2" s="104"/>
      <c r="PLJ2" s="104"/>
      <c r="PLN2" s="104"/>
      <c r="PLR2" s="104"/>
      <c r="PLV2" s="104"/>
      <c r="PLZ2" s="104"/>
      <c r="PMD2" s="104"/>
      <c r="PMH2" s="104"/>
      <c r="PML2" s="104"/>
      <c r="PMP2" s="104"/>
      <c r="PMT2" s="104"/>
      <c r="PMX2" s="104"/>
      <c r="PNB2" s="104"/>
      <c r="PNF2" s="104"/>
      <c r="PNJ2" s="104"/>
      <c r="PNN2" s="104"/>
      <c r="PNR2" s="104"/>
      <c r="PNV2" s="104"/>
      <c r="PNZ2" s="104"/>
      <c r="POD2" s="104"/>
      <c r="POH2" s="104"/>
      <c r="POL2" s="104"/>
      <c r="POP2" s="104"/>
      <c r="POT2" s="104"/>
      <c r="POX2" s="104"/>
      <c r="PPB2" s="104"/>
      <c r="PPF2" s="104"/>
      <c r="PPJ2" s="104"/>
      <c r="PPN2" s="104"/>
      <c r="PPR2" s="104"/>
      <c r="PPV2" s="104"/>
      <c r="PPZ2" s="104"/>
      <c r="PQD2" s="104"/>
      <c r="PQH2" s="104"/>
      <c r="PQL2" s="104"/>
      <c r="PQP2" s="104"/>
      <c r="PQT2" s="104"/>
      <c r="PQX2" s="104"/>
      <c r="PRB2" s="104"/>
      <c r="PRF2" s="104"/>
      <c r="PRJ2" s="104"/>
      <c r="PRN2" s="104"/>
      <c r="PRR2" s="104"/>
      <c r="PRV2" s="104"/>
      <c r="PRZ2" s="104"/>
      <c r="PSD2" s="104"/>
      <c r="PSH2" s="104"/>
      <c r="PSL2" s="104"/>
      <c r="PSP2" s="104"/>
      <c r="PST2" s="104"/>
      <c r="PSX2" s="104"/>
      <c r="PTB2" s="104"/>
      <c r="PTF2" s="104"/>
      <c r="PTJ2" s="104"/>
      <c r="PTN2" s="104"/>
      <c r="PTR2" s="104"/>
      <c r="PTV2" s="104"/>
      <c r="PTZ2" s="104"/>
      <c r="PUD2" s="104"/>
      <c r="PUH2" s="104"/>
      <c r="PUL2" s="104"/>
      <c r="PUP2" s="104"/>
      <c r="PUT2" s="104"/>
      <c r="PUX2" s="104"/>
      <c r="PVB2" s="104"/>
      <c r="PVF2" s="104"/>
      <c r="PVJ2" s="104"/>
      <c r="PVN2" s="104"/>
      <c r="PVR2" s="104"/>
      <c r="PVV2" s="104"/>
      <c r="PVZ2" s="104"/>
      <c r="PWD2" s="104"/>
      <c r="PWH2" s="104"/>
      <c r="PWL2" s="104"/>
      <c r="PWP2" s="104"/>
      <c r="PWT2" s="104"/>
      <c r="PWX2" s="104"/>
      <c r="PXB2" s="104"/>
      <c r="PXF2" s="104"/>
      <c r="PXJ2" s="104"/>
      <c r="PXN2" s="104"/>
      <c r="PXR2" s="104"/>
      <c r="PXV2" s="104"/>
      <c r="PXZ2" s="104"/>
      <c r="PYD2" s="104"/>
      <c r="PYH2" s="104"/>
      <c r="PYL2" s="104"/>
      <c r="PYP2" s="104"/>
      <c r="PYT2" s="104"/>
      <c r="PYX2" s="104"/>
      <c r="PZB2" s="104"/>
      <c r="PZF2" s="104"/>
      <c r="PZJ2" s="104"/>
      <c r="PZN2" s="104"/>
      <c r="PZR2" s="104"/>
      <c r="PZV2" s="104"/>
      <c r="PZZ2" s="104"/>
      <c r="QAD2" s="104"/>
      <c r="QAH2" s="104"/>
      <c r="QAL2" s="104"/>
      <c r="QAP2" s="104"/>
      <c r="QAT2" s="104"/>
      <c r="QAX2" s="104"/>
      <c r="QBB2" s="104"/>
      <c r="QBF2" s="104"/>
      <c r="QBJ2" s="104"/>
      <c r="QBN2" s="104"/>
      <c r="QBR2" s="104"/>
      <c r="QBV2" s="104"/>
      <c r="QBZ2" s="104"/>
      <c r="QCD2" s="104"/>
      <c r="QCH2" s="104"/>
      <c r="QCL2" s="104"/>
      <c r="QCP2" s="104"/>
      <c r="QCT2" s="104"/>
      <c r="QCX2" s="104"/>
      <c r="QDB2" s="104"/>
      <c r="QDF2" s="104"/>
      <c r="QDJ2" s="104"/>
      <c r="QDN2" s="104"/>
      <c r="QDR2" s="104"/>
      <c r="QDV2" s="104"/>
      <c r="QDZ2" s="104"/>
      <c r="QED2" s="104"/>
      <c r="QEH2" s="104"/>
      <c r="QEL2" s="104"/>
      <c r="QEP2" s="104"/>
      <c r="QET2" s="104"/>
      <c r="QEX2" s="104"/>
      <c r="QFB2" s="104"/>
      <c r="QFF2" s="104"/>
      <c r="QFJ2" s="104"/>
      <c r="QFN2" s="104"/>
      <c r="QFR2" s="104"/>
      <c r="QFV2" s="104"/>
      <c r="QFZ2" s="104"/>
      <c r="QGD2" s="104"/>
      <c r="QGH2" s="104"/>
      <c r="QGL2" s="104"/>
      <c r="QGP2" s="104"/>
      <c r="QGT2" s="104"/>
      <c r="QGX2" s="104"/>
      <c r="QHB2" s="104"/>
      <c r="QHF2" s="104"/>
      <c r="QHJ2" s="104"/>
      <c r="QHN2" s="104"/>
      <c r="QHR2" s="104"/>
      <c r="QHV2" s="104"/>
      <c r="QHZ2" s="104"/>
      <c r="QID2" s="104"/>
      <c r="QIH2" s="104"/>
      <c r="QIL2" s="104"/>
      <c r="QIP2" s="104"/>
      <c r="QIT2" s="104"/>
      <c r="QIX2" s="104"/>
      <c r="QJB2" s="104"/>
      <c r="QJF2" s="104"/>
      <c r="QJJ2" s="104"/>
      <c r="QJN2" s="104"/>
      <c r="QJR2" s="104"/>
      <c r="QJV2" s="104"/>
      <c r="QJZ2" s="104"/>
      <c r="QKD2" s="104"/>
      <c r="QKH2" s="104"/>
      <c r="QKL2" s="104"/>
      <c r="QKP2" s="104"/>
      <c r="QKT2" s="104"/>
      <c r="QKX2" s="104"/>
      <c r="QLB2" s="104"/>
      <c r="QLF2" s="104"/>
      <c r="QLJ2" s="104"/>
      <c r="QLN2" s="104"/>
      <c r="QLR2" s="104"/>
      <c r="QLV2" s="104"/>
      <c r="QLZ2" s="104"/>
      <c r="QMD2" s="104"/>
      <c r="QMH2" s="104"/>
      <c r="QML2" s="104"/>
      <c r="QMP2" s="104"/>
      <c r="QMT2" s="104"/>
      <c r="QMX2" s="104"/>
      <c r="QNB2" s="104"/>
      <c r="QNF2" s="104"/>
      <c r="QNJ2" s="104"/>
      <c r="QNN2" s="104"/>
      <c r="QNR2" s="104"/>
      <c r="QNV2" s="104"/>
      <c r="QNZ2" s="104"/>
      <c r="QOD2" s="104"/>
      <c r="QOH2" s="104"/>
      <c r="QOL2" s="104"/>
      <c r="QOP2" s="104"/>
      <c r="QOT2" s="104"/>
      <c r="QOX2" s="104"/>
      <c r="QPB2" s="104"/>
      <c r="QPF2" s="104"/>
      <c r="QPJ2" s="104"/>
      <c r="QPN2" s="104"/>
      <c r="QPR2" s="104"/>
      <c r="QPV2" s="104"/>
      <c r="QPZ2" s="104"/>
      <c r="QQD2" s="104"/>
      <c r="QQH2" s="104"/>
      <c r="QQL2" s="104"/>
      <c r="QQP2" s="104"/>
      <c r="QQT2" s="104"/>
      <c r="QQX2" s="104"/>
      <c r="QRB2" s="104"/>
      <c r="QRF2" s="104"/>
      <c r="QRJ2" s="104"/>
      <c r="QRN2" s="104"/>
      <c r="QRR2" s="104"/>
      <c r="QRV2" s="104"/>
      <c r="QRZ2" s="104"/>
      <c r="QSD2" s="104"/>
      <c r="QSH2" s="104"/>
      <c r="QSL2" s="104"/>
      <c r="QSP2" s="104"/>
      <c r="QST2" s="104"/>
      <c r="QSX2" s="104"/>
      <c r="QTB2" s="104"/>
      <c r="QTF2" s="104"/>
      <c r="QTJ2" s="104"/>
      <c r="QTN2" s="104"/>
      <c r="QTR2" s="104"/>
      <c r="QTV2" s="104"/>
      <c r="QTZ2" s="104"/>
      <c r="QUD2" s="104"/>
      <c r="QUH2" s="104"/>
      <c r="QUL2" s="104"/>
      <c r="QUP2" s="104"/>
      <c r="QUT2" s="104"/>
      <c r="QUX2" s="104"/>
      <c r="QVB2" s="104"/>
      <c r="QVF2" s="104"/>
      <c r="QVJ2" s="104"/>
      <c r="QVN2" s="104"/>
      <c r="QVR2" s="104"/>
      <c r="QVV2" s="104"/>
      <c r="QVZ2" s="104"/>
      <c r="QWD2" s="104"/>
      <c r="QWH2" s="104"/>
      <c r="QWL2" s="104"/>
      <c r="QWP2" s="104"/>
      <c r="QWT2" s="104"/>
      <c r="QWX2" s="104"/>
      <c r="QXB2" s="104"/>
      <c r="QXF2" s="104"/>
      <c r="QXJ2" s="104"/>
      <c r="QXN2" s="104"/>
      <c r="QXR2" s="104"/>
      <c r="QXV2" s="104"/>
      <c r="QXZ2" s="104"/>
      <c r="QYD2" s="104"/>
      <c r="QYH2" s="104"/>
      <c r="QYL2" s="104"/>
      <c r="QYP2" s="104"/>
      <c r="QYT2" s="104"/>
      <c r="QYX2" s="104"/>
      <c r="QZB2" s="104"/>
      <c r="QZF2" s="104"/>
      <c r="QZJ2" s="104"/>
      <c r="QZN2" s="104"/>
      <c r="QZR2" s="104"/>
      <c r="QZV2" s="104"/>
      <c r="QZZ2" s="104"/>
      <c r="RAD2" s="104"/>
      <c r="RAH2" s="104"/>
      <c r="RAL2" s="104"/>
      <c r="RAP2" s="104"/>
      <c r="RAT2" s="104"/>
      <c r="RAX2" s="104"/>
      <c r="RBB2" s="104"/>
      <c r="RBF2" s="104"/>
      <c r="RBJ2" s="104"/>
      <c r="RBN2" s="104"/>
      <c r="RBR2" s="104"/>
      <c r="RBV2" s="104"/>
      <c r="RBZ2" s="104"/>
      <c r="RCD2" s="104"/>
      <c r="RCH2" s="104"/>
      <c r="RCL2" s="104"/>
      <c r="RCP2" s="104"/>
      <c r="RCT2" s="104"/>
      <c r="RCX2" s="104"/>
      <c r="RDB2" s="104"/>
      <c r="RDF2" s="104"/>
      <c r="RDJ2" s="104"/>
      <c r="RDN2" s="104"/>
      <c r="RDR2" s="104"/>
      <c r="RDV2" s="104"/>
      <c r="RDZ2" s="104"/>
      <c r="RED2" s="104"/>
      <c r="REH2" s="104"/>
      <c r="REL2" s="104"/>
      <c r="REP2" s="104"/>
      <c r="RET2" s="104"/>
      <c r="REX2" s="104"/>
      <c r="RFB2" s="104"/>
      <c r="RFF2" s="104"/>
      <c r="RFJ2" s="104"/>
      <c r="RFN2" s="104"/>
      <c r="RFR2" s="104"/>
      <c r="RFV2" s="104"/>
      <c r="RFZ2" s="104"/>
      <c r="RGD2" s="104"/>
      <c r="RGH2" s="104"/>
      <c r="RGL2" s="104"/>
      <c r="RGP2" s="104"/>
      <c r="RGT2" s="104"/>
      <c r="RGX2" s="104"/>
      <c r="RHB2" s="104"/>
      <c r="RHF2" s="104"/>
      <c r="RHJ2" s="104"/>
      <c r="RHN2" s="104"/>
      <c r="RHR2" s="104"/>
      <c r="RHV2" s="104"/>
      <c r="RHZ2" s="104"/>
      <c r="RID2" s="104"/>
      <c r="RIH2" s="104"/>
      <c r="RIL2" s="104"/>
      <c r="RIP2" s="104"/>
      <c r="RIT2" s="104"/>
      <c r="RIX2" s="104"/>
      <c r="RJB2" s="104"/>
      <c r="RJF2" s="104"/>
      <c r="RJJ2" s="104"/>
      <c r="RJN2" s="104"/>
      <c r="RJR2" s="104"/>
      <c r="RJV2" s="104"/>
      <c r="RJZ2" s="104"/>
      <c r="RKD2" s="104"/>
      <c r="RKH2" s="104"/>
      <c r="RKL2" s="104"/>
      <c r="RKP2" s="104"/>
      <c r="RKT2" s="104"/>
      <c r="RKX2" s="104"/>
      <c r="RLB2" s="104"/>
      <c r="RLF2" s="104"/>
      <c r="RLJ2" s="104"/>
      <c r="RLN2" s="104"/>
      <c r="RLR2" s="104"/>
      <c r="RLV2" s="104"/>
      <c r="RLZ2" s="104"/>
      <c r="RMD2" s="104"/>
      <c r="RMH2" s="104"/>
      <c r="RML2" s="104"/>
      <c r="RMP2" s="104"/>
      <c r="RMT2" s="104"/>
      <c r="RMX2" s="104"/>
      <c r="RNB2" s="104"/>
      <c r="RNF2" s="104"/>
      <c r="RNJ2" s="104"/>
      <c r="RNN2" s="104"/>
      <c r="RNR2" s="104"/>
      <c r="RNV2" s="104"/>
      <c r="RNZ2" s="104"/>
      <c r="ROD2" s="104"/>
      <c r="ROH2" s="104"/>
      <c r="ROL2" s="104"/>
      <c r="ROP2" s="104"/>
      <c r="ROT2" s="104"/>
      <c r="ROX2" s="104"/>
      <c r="RPB2" s="104"/>
      <c r="RPF2" s="104"/>
      <c r="RPJ2" s="104"/>
      <c r="RPN2" s="104"/>
      <c r="RPR2" s="104"/>
      <c r="RPV2" s="104"/>
      <c r="RPZ2" s="104"/>
      <c r="RQD2" s="104"/>
      <c r="RQH2" s="104"/>
      <c r="RQL2" s="104"/>
      <c r="RQP2" s="104"/>
      <c r="RQT2" s="104"/>
      <c r="RQX2" s="104"/>
      <c r="RRB2" s="104"/>
      <c r="RRF2" s="104"/>
      <c r="RRJ2" s="104"/>
      <c r="RRN2" s="104"/>
      <c r="RRR2" s="104"/>
      <c r="RRV2" s="104"/>
      <c r="RRZ2" s="104"/>
      <c r="RSD2" s="104"/>
      <c r="RSH2" s="104"/>
      <c r="RSL2" s="104"/>
      <c r="RSP2" s="104"/>
      <c r="RST2" s="104"/>
      <c r="RSX2" s="104"/>
      <c r="RTB2" s="104"/>
      <c r="RTF2" s="104"/>
      <c r="RTJ2" s="104"/>
      <c r="RTN2" s="104"/>
      <c r="RTR2" s="104"/>
      <c r="RTV2" s="104"/>
      <c r="RTZ2" s="104"/>
      <c r="RUD2" s="104"/>
      <c r="RUH2" s="104"/>
      <c r="RUL2" s="104"/>
      <c r="RUP2" s="104"/>
      <c r="RUT2" s="104"/>
      <c r="RUX2" s="104"/>
      <c r="RVB2" s="104"/>
      <c r="RVF2" s="104"/>
      <c r="RVJ2" s="104"/>
      <c r="RVN2" s="104"/>
      <c r="RVR2" s="104"/>
      <c r="RVV2" s="104"/>
      <c r="RVZ2" s="104"/>
      <c r="RWD2" s="104"/>
      <c r="RWH2" s="104"/>
      <c r="RWL2" s="104"/>
      <c r="RWP2" s="104"/>
      <c r="RWT2" s="104"/>
      <c r="RWX2" s="104"/>
      <c r="RXB2" s="104"/>
      <c r="RXF2" s="104"/>
      <c r="RXJ2" s="104"/>
      <c r="RXN2" s="104"/>
      <c r="RXR2" s="104"/>
      <c r="RXV2" s="104"/>
      <c r="RXZ2" s="104"/>
      <c r="RYD2" s="104"/>
      <c r="RYH2" s="104"/>
      <c r="RYL2" s="104"/>
      <c r="RYP2" s="104"/>
      <c r="RYT2" s="104"/>
      <c r="RYX2" s="104"/>
      <c r="RZB2" s="104"/>
      <c r="RZF2" s="104"/>
      <c r="RZJ2" s="104"/>
      <c r="RZN2" s="104"/>
      <c r="RZR2" s="104"/>
      <c r="RZV2" s="104"/>
      <c r="RZZ2" s="104"/>
      <c r="SAD2" s="104"/>
      <c r="SAH2" s="104"/>
      <c r="SAL2" s="104"/>
      <c r="SAP2" s="104"/>
      <c r="SAT2" s="104"/>
      <c r="SAX2" s="104"/>
      <c r="SBB2" s="104"/>
      <c r="SBF2" s="104"/>
      <c r="SBJ2" s="104"/>
      <c r="SBN2" s="104"/>
      <c r="SBR2" s="104"/>
      <c r="SBV2" s="104"/>
      <c r="SBZ2" s="104"/>
      <c r="SCD2" s="104"/>
      <c r="SCH2" s="104"/>
      <c r="SCL2" s="104"/>
      <c r="SCP2" s="104"/>
      <c r="SCT2" s="104"/>
      <c r="SCX2" s="104"/>
      <c r="SDB2" s="104"/>
      <c r="SDF2" s="104"/>
      <c r="SDJ2" s="104"/>
      <c r="SDN2" s="104"/>
      <c r="SDR2" s="104"/>
      <c r="SDV2" s="104"/>
      <c r="SDZ2" s="104"/>
      <c r="SED2" s="104"/>
      <c r="SEH2" s="104"/>
      <c r="SEL2" s="104"/>
      <c r="SEP2" s="104"/>
      <c r="SET2" s="104"/>
      <c r="SEX2" s="104"/>
      <c r="SFB2" s="104"/>
      <c r="SFF2" s="104"/>
      <c r="SFJ2" s="104"/>
      <c r="SFN2" s="104"/>
      <c r="SFR2" s="104"/>
      <c r="SFV2" s="104"/>
      <c r="SFZ2" s="104"/>
      <c r="SGD2" s="104"/>
      <c r="SGH2" s="104"/>
      <c r="SGL2" s="104"/>
      <c r="SGP2" s="104"/>
      <c r="SGT2" s="104"/>
      <c r="SGX2" s="104"/>
      <c r="SHB2" s="104"/>
      <c r="SHF2" s="104"/>
      <c r="SHJ2" s="104"/>
      <c r="SHN2" s="104"/>
      <c r="SHR2" s="104"/>
      <c r="SHV2" s="104"/>
      <c r="SHZ2" s="104"/>
      <c r="SID2" s="104"/>
      <c r="SIH2" s="104"/>
      <c r="SIL2" s="104"/>
      <c r="SIP2" s="104"/>
      <c r="SIT2" s="104"/>
      <c r="SIX2" s="104"/>
      <c r="SJB2" s="104"/>
      <c r="SJF2" s="104"/>
      <c r="SJJ2" s="104"/>
      <c r="SJN2" s="104"/>
      <c r="SJR2" s="104"/>
      <c r="SJV2" s="104"/>
      <c r="SJZ2" s="104"/>
      <c r="SKD2" s="104"/>
      <c r="SKH2" s="104"/>
      <c r="SKL2" s="104"/>
      <c r="SKP2" s="104"/>
      <c r="SKT2" s="104"/>
      <c r="SKX2" s="104"/>
      <c r="SLB2" s="104"/>
      <c r="SLF2" s="104"/>
      <c r="SLJ2" s="104"/>
      <c r="SLN2" s="104"/>
      <c r="SLR2" s="104"/>
      <c r="SLV2" s="104"/>
      <c r="SLZ2" s="104"/>
      <c r="SMD2" s="104"/>
      <c r="SMH2" s="104"/>
      <c r="SML2" s="104"/>
      <c r="SMP2" s="104"/>
      <c r="SMT2" s="104"/>
      <c r="SMX2" s="104"/>
      <c r="SNB2" s="104"/>
      <c r="SNF2" s="104"/>
      <c r="SNJ2" s="104"/>
      <c r="SNN2" s="104"/>
      <c r="SNR2" s="104"/>
      <c r="SNV2" s="104"/>
      <c r="SNZ2" s="104"/>
      <c r="SOD2" s="104"/>
      <c r="SOH2" s="104"/>
      <c r="SOL2" s="104"/>
      <c r="SOP2" s="104"/>
      <c r="SOT2" s="104"/>
      <c r="SOX2" s="104"/>
      <c r="SPB2" s="104"/>
      <c r="SPF2" s="104"/>
      <c r="SPJ2" s="104"/>
      <c r="SPN2" s="104"/>
      <c r="SPR2" s="104"/>
      <c r="SPV2" s="104"/>
      <c r="SPZ2" s="104"/>
      <c r="SQD2" s="104"/>
      <c r="SQH2" s="104"/>
      <c r="SQL2" s="104"/>
      <c r="SQP2" s="104"/>
      <c r="SQT2" s="104"/>
      <c r="SQX2" s="104"/>
      <c r="SRB2" s="104"/>
      <c r="SRF2" s="104"/>
      <c r="SRJ2" s="104"/>
      <c r="SRN2" s="104"/>
      <c r="SRR2" s="104"/>
      <c r="SRV2" s="104"/>
      <c r="SRZ2" s="104"/>
      <c r="SSD2" s="104"/>
      <c r="SSH2" s="104"/>
      <c r="SSL2" s="104"/>
      <c r="SSP2" s="104"/>
      <c r="SST2" s="104"/>
      <c r="SSX2" s="104"/>
      <c r="STB2" s="104"/>
      <c r="STF2" s="104"/>
      <c r="STJ2" s="104"/>
      <c r="STN2" s="104"/>
      <c r="STR2" s="104"/>
      <c r="STV2" s="104"/>
      <c r="STZ2" s="104"/>
      <c r="SUD2" s="104"/>
      <c r="SUH2" s="104"/>
      <c r="SUL2" s="104"/>
      <c r="SUP2" s="104"/>
      <c r="SUT2" s="104"/>
      <c r="SUX2" s="104"/>
      <c r="SVB2" s="104"/>
      <c r="SVF2" s="104"/>
      <c r="SVJ2" s="104"/>
      <c r="SVN2" s="104"/>
      <c r="SVR2" s="104"/>
      <c r="SVV2" s="104"/>
      <c r="SVZ2" s="104"/>
      <c r="SWD2" s="104"/>
      <c r="SWH2" s="104"/>
      <c r="SWL2" s="104"/>
      <c r="SWP2" s="104"/>
      <c r="SWT2" s="104"/>
      <c r="SWX2" s="104"/>
      <c r="SXB2" s="104"/>
      <c r="SXF2" s="104"/>
      <c r="SXJ2" s="104"/>
      <c r="SXN2" s="104"/>
      <c r="SXR2" s="104"/>
      <c r="SXV2" s="104"/>
      <c r="SXZ2" s="104"/>
      <c r="SYD2" s="104"/>
      <c r="SYH2" s="104"/>
      <c r="SYL2" s="104"/>
      <c r="SYP2" s="104"/>
      <c r="SYT2" s="104"/>
      <c r="SYX2" s="104"/>
      <c r="SZB2" s="104"/>
      <c r="SZF2" s="104"/>
      <c r="SZJ2" s="104"/>
      <c r="SZN2" s="104"/>
      <c r="SZR2" s="104"/>
      <c r="SZV2" s="104"/>
      <c r="SZZ2" s="104"/>
      <c r="TAD2" s="104"/>
      <c r="TAH2" s="104"/>
      <c r="TAL2" s="104"/>
      <c r="TAP2" s="104"/>
      <c r="TAT2" s="104"/>
      <c r="TAX2" s="104"/>
      <c r="TBB2" s="104"/>
      <c r="TBF2" s="104"/>
      <c r="TBJ2" s="104"/>
      <c r="TBN2" s="104"/>
      <c r="TBR2" s="104"/>
      <c r="TBV2" s="104"/>
      <c r="TBZ2" s="104"/>
      <c r="TCD2" s="104"/>
      <c r="TCH2" s="104"/>
      <c r="TCL2" s="104"/>
      <c r="TCP2" s="104"/>
      <c r="TCT2" s="104"/>
      <c r="TCX2" s="104"/>
      <c r="TDB2" s="104"/>
      <c r="TDF2" s="104"/>
      <c r="TDJ2" s="104"/>
      <c r="TDN2" s="104"/>
      <c r="TDR2" s="104"/>
      <c r="TDV2" s="104"/>
      <c r="TDZ2" s="104"/>
      <c r="TED2" s="104"/>
      <c r="TEH2" s="104"/>
      <c r="TEL2" s="104"/>
      <c r="TEP2" s="104"/>
      <c r="TET2" s="104"/>
      <c r="TEX2" s="104"/>
      <c r="TFB2" s="104"/>
      <c r="TFF2" s="104"/>
      <c r="TFJ2" s="104"/>
      <c r="TFN2" s="104"/>
      <c r="TFR2" s="104"/>
      <c r="TFV2" s="104"/>
      <c r="TFZ2" s="104"/>
      <c r="TGD2" s="104"/>
      <c r="TGH2" s="104"/>
      <c r="TGL2" s="104"/>
      <c r="TGP2" s="104"/>
      <c r="TGT2" s="104"/>
      <c r="TGX2" s="104"/>
      <c r="THB2" s="104"/>
      <c r="THF2" s="104"/>
      <c r="THJ2" s="104"/>
      <c r="THN2" s="104"/>
      <c r="THR2" s="104"/>
      <c r="THV2" s="104"/>
      <c r="THZ2" s="104"/>
      <c r="TID2" s="104"/>
      <c r="TIH2" s="104"/>
      <c r="TIL2" s="104"/>
      <c r="TIP2" s="104"/>
      <c r="TIT2" s="104"/>
      <c r="TIX2" s="104"/>
      <c r="TJB2" s="104"/>
      <c r="TJF2" s="104"/>
      <c r="TJJ2" s="104"/>
      <c r="TJN2" s="104"/>
      <c r="TJR2" s="104"/>
      <c r="TJV2" s="104"/>
      <c r="TJZ2" s="104"/>
      <c r="TKD2" s="104"/>
      <c r="TKH2" s="104"/>
      <c r="TKL2" s="104"/>
      <c r="TKP2" s="104"/>
      <c r="TKT2" s="104"/>
      <c r="TKX2" s="104"/>
      <c r="TLB2" s="104"/>
      <c r="TLF2" s="104"/>
      <c r="TLJ2" s="104"/>
      <c r="TLN2" s="104"/>
      <c r="TLR2" s="104"/>
      <c r="TLV2" s="104"/>
      <c r="TLZ2" s="104"/>
      <c r="TMD2" s="104"/>
      <c r="TMH2" s="104"/>
      <c r="TML2" s="104"/>
      <c r="TMP2" s="104"/>
      <c r="TMT2" s="104"/>
      <c r="TMX2" s="104"/>
      <c r="TNB2" s="104"/>
      <c r="TNF2" s="104"/>
      <c r="TNJ2" s="104"/>
      <c r="TNN2" s="104"/>
      <c r="TNR2" s="104"/>
      <c r="TNV2" s="104"/>
      <c r="TNZ2" s="104"/>
      <c r="TOD2" s="104"/>
      <c r="TOH2" s="104"/>
      <c r="TOL2" s="104"/>
      <c r="TOP2" s="104"/>
      <c r="TOT2" s="104"/>
      <c r="TOX2" s="104"/>
      <c r="TPB2" s="104"/>
      <c r="TPF2" s="104"/>
      <c r="TPJ2" s="104"/>
      <c r="TPN2" s="104"/>
      <c r="TPR2" s="104"/>
      <c r="TPV2" s="104"/>
      <c r="TPZ2" s="104"/>
      <c r="TQD2" s="104"/>
      <c r="TQH2" s="104"/>
      <c r="TQL2" s="104"/>
      <c r="TQP2" s="104"/>
      <c r="TQT2" s="104"/>
      <c r="TQX2" s="104"/>
      <c r="TRB2" s="104"/>
      <c r="TRF2" s="104"/>
      <c r="TRJ2" s="104"/>
      <c r="TRN2" s="104"/>
      <c r="TRR2" s="104"/>
      <c r="TRV2" s="104"/>
      <c r="TRZ2" s="104"/>
      <c r="TSD2" s="104"/>
      <c r="TSH2" s="104"/>
      <c r="TSL2" s="104"/>
      <c r="TSP2" s="104"/>
      <c r="TST2" s="104"/>
      <c r="TSX2" s="104"/>
      <c r="TTB2" s="104"/>
      <c r="TTF2" s="104"/>
      <c r="TTJ2" s="104"/>
      <c r="TTN2" s="104"/>
      <c r="TTR2" s="104"/>
      <c r="TTV2" s="104"/>
      <c r="TTZ2" s="104"/>
      <c r="TUD2" s="104"/>
      <c r="TUH2" s="104"/>
      <c r="TUL2" s="104"/>
      <c r="TUP2" s="104"/>
      <c r="TUT2" s="104"/>
      <c r="TUX2" s="104"/>
      <c r="TVB2" s="104"/>
      <c r="TVF2" s="104"/>
      <c r="TVJ2" s="104"/>
      <c r="TVN2" s="104"/>
      <c r="TVR2" s="104"/>
      <c r="TVV2" s="104"/>
      <c r="TVZ2" s="104"/>
      <c r="TWD2" s="104"/>
      <c r="TWH2" s="104"/>
      <c r="TWL2" s="104"/>
      <c r="TWP2" s="104"/>
      <c r="TWT2" s="104"/>
      <c r="TWX2" s="104"/>
      <c r="TXB2" s="104"/>
      <c r="TXF2" s="104"/>
      <c r="TXJ2" s="104"/>
      <c r="TXN2" s="104"/>
      <c r="TXR2" s="104"/>
      <c r="TXV2" s="104"/>
      <c r="TXZ2" s="104"/>
      <c r="TYD2" s="104"/>
      <c r="TYH2" s="104"/>
      <c r="TYL2" s="104"/>
      <c r="TYP2" s="104"/>
      <c r="TYT2" s="104"/>
      <c r="TYX2" s="104"/>
      <c r="TZB2" s="104"/>
      <c r="TZF2" s="104"/>
      <c r="TZJ2" s="104"/>
      <c r="TZN2" s="104"/>
      <c r="TZR2" s="104"/>
      <c r="TZV2" s="104"/>
      <c r="TZZ2" s="104"/>
      <c r="UAD2" s="104"/>
      <c r="UAH2" s="104"/>
      <c r="UAL2" s="104"/>
      <c r="UAP2" s="104"/>
      <c r="UAT2" s="104"/>
      <c r="UAX2" s="104"/>
      <c r="UBB2" s="104"/>
      <c r="UBF2" s="104"/>
      <c r="UBJ2" s="104"/>
      <c r="UBN2" s="104"/>
      <c r="UBR2" s="104"/>
      <c r="UBV2" s="104"/>
      <c r="UBZ2" s="104"/>
      <c r="UCD2" s="104"/>
      <c r="UCH2" s="104"/>
      <c r="UCL2" s="104"/>
      <c r="UCP2" s="104"/>
      <c r="UCT2" s="104"/>
      <c r="UCX2" s="104"/>
      <c r="UDB2" s="104"/>
      <c r="UDF2" s="104"/>
      <c r="UDJ2" s="104"/>
      <c r="UDN2" s="104"/>
      <c r="UDR2" s="104"/>
      <c r="UDV2" s="104"/>
      <c r="UDZ2" s="104"/>
      <c r="UED2" s="104"/>
      <c r="UEH2" s="104"/>
      <c r="UEL2" s="104"/>
      <c r="UEP2" s="104"/>
      <c r="UET2" s="104"/>
      <c r="UEX2" s="104"/>
      <c r="UFB2" s="104"/>
      <c r="UFF2" s="104"/>
      <c r="UFJ2" s="104"/>
      <c r="UFN2" s="104"/>
      <c r="UFR2" s="104"/>
      <c r="UFV2" s="104"/>
      <c r="UFZ2" s="104"/>
      <c r="UGD2" s="104"/>
      <c r="UGH2" s="104"/>
      <c r="UGL2" s="104"/>
      <c r="UGP2" s="104"/>
      <c r="UGT2" s="104"/>
      <c r="UGX2" s="104"/>
      <c r="UHB2" s="104"/>
      <c r="UHF2" s="104"/>
      <c r="UHJ2" s="104"/>
      <c r="UHN2" s="104"/>
      <c r="UHR2" s="104"/>
      <c r="UHV2" s="104"/>
      <c r="UHZ2" s="104"/>
      <c r="UID2" s="104"/>
      <c r="UIH2" s="104"/>
      <c r="UIL2" s="104"/>
      <c r="UIP2" s="104"/>
      <c r="UIT2" s="104"/>
      <c r="UIX2" s="104"/>
      <c r="UJB2" s="104"/>
      <c r="UJF2" s="104"/>
      <c r="UJJ2" s="104"/>
      <c r="UJN2" s="104"/>
      <c r="UJR2" s="104"/>
      <c r="UJV2" s="104"/>
      <c r="UJZ2" s="104"/>
      <c r="UKD2" s="104"/>
      <c r="UKH2" s="104"/>
      <c r="UKL2" s="104"/>
      <c r="UKP2" s="104"/>
      <c r="UKT2" s="104"/>
      <c r="UKX2" s="104"/>
      <c r="ULB2" s="104"/>
      <c r="ULF2" s="104"/>
      <c r="ULJ2" s="104"/>
      <c r="ULN2" s="104"/>
      <c r="ULR2" s="104"/>
      <c r="ULV2" s="104"/>
      <c r="ULZ2" s="104"/>
      <c r="UMD2" s="104"/>
      <c r="UMH2" s="104"/>
      <c r="UML2" s="104"/>
      <c r="UMP2" s="104"/>
      <c r="UMT2" s="104"/>
      <c r="UMX2" s="104"/>
      <c r="UNB2" s="104"/>
      <c r="UNF2" s="104"/>
      <c r="UNJ2" s="104"/>
      <c r="UNN2" s="104"/>
      <c r="UNR2" s="104"/>
      <c r="UNV2" s="104"/>
      <c r="UNZ2" s="104"/>
      <c r="UOD2" s="104"/>
      <c r="UOH2" s="104"/>
      <c r="UOL2" s="104"/>
      <c r="UOP2" s="104"/>
      <c r="UOT2" s="104"/>
      <c r="UOX2" s="104"/>
      <c r="UPB2" s="104"/>
      <c r="UPF2" s="104"/>
      <c r="UPJ2" s="104"/>
      <c r="UPN2" s="104"/>
      <c r="UPR2" s="104"/>
      <c r="UPV2" s="104"/>
      <c r="UPZ2" s="104"/>
      <c r="UQD2" s="104"/>
      <c r="UQH2" s="104"/>
      <c r="UQL2" s="104"/>
      <c r="UQP2" s="104"/>
      <c r="UQT2" s="104"/>
      <c r="UQX2" s="104"/>
      <c r="URB2" s="104"/>
      <c r="URF2" s="104"/>
      <c r="URJ2" s="104"/>
      <c r="URN2" s="104"/>
      <c r="URR2" s="104"/>
      <c r="URV2" s="104"/>
      <c r="URZ2" s="104"/>
      <c r="USD2" s="104"/>
      <c r="USH2" s="104"/>
      <c r="USL2" s="104"/>
      <c r="USP2" s="104"/>
      <c r="UST2" s="104"/>
      <c r="USX2" s="104"/>
      <c r="UTB2" s="104"/>
      <c r="UTF2" s="104"/>
      <c r="UTJ2" s="104"/>
      <c r="UTN2" s="104"/>
      <c r="UTR2" s="104"/>
      <c r="UTV2" s="104"/>
      <c r="UTZ2" s="104"/>
      <c r="UUD2" s="104"/>
      <c r="UUH2" s="104"/>
      <c r="UUL2" s="104"/>
      <c r="UUP2" s="104"/>
      <c r="UUT2" s="104"/>
      <c r="UUX2" s="104"/>
      <c r="UVB2" s="104"/>
      <c r="UVF2" s="104"/>
      <c r="UVJ2" s="104"/>
      <c r="UVN2" s="104"/>
      <c r="UVR2" s="104"/>
      <c r="UVV2" s="104"/>
      <c r="UVZ2" s="104"/>
      <c r="UWD2" s="104"/>
      <c r="UWH2" s="104"/>
      <c r="UWL2" s="104"/>
      <c r="UWP2" s="104"/>
      <c r="UWT2" s="104"/>
      <c r="UWX2" s="104"/>
      <c r="UXB2" s="104"/>
      <c r="UXF2" s="104"/>
      <c r="UXJ2" s="104"/>
      <c r="UXN2" s="104"/>
      <c r="UXR2" s="104"/>
      <c r="UXV2" s="104"/>
      <c r="UXZ2" s="104"/>
      <c r="UYD2" s="104"/>
      <c r="UYH2" s="104"/>
      <c r="UYL2" s="104"/>
      <c r="UYP2" s="104"/>
      <c r="UYT2" s="104"/>
      <c r="UYX2" s="104"/>
      <c r="UZB2" s="104"/>
      <c r="UZF2" s="104"/>
      <c r="UZJ2" s="104"/>
      <c r="UZN2" s="104"/>
      <c r="UZR2" s="104"/>
      <c r="UZV2" s="104"/>
      <c r="UZZ2" s="104"/>
      <c r="VAD2" s="104"/>
      <c r="VAH2" s="104"/>
      <c r="VAL2" s="104"/>
      <c r="VAP2" s="104"/>
      <c r="VAT2" s="104"/>
      <c r="VAX2" s="104"/>
      <c r="VBB2" s="104"/>
      <c r="VBF2" s="104"/>
      <c r="VBJ2" s="104"/>
      <c r="VBN2" s="104"/>
      <c r="VBR2" s="104"/>
      <c r="VBV2" s="104"/>
      <c r="VBZ2" s="104"/>
      <c r="VCD2" s="104"/>
      <c r="VCH2" s="104"/>
      <c r="VCL2" s="104"/>
      <c r="VCP2" s="104"/>
      <c r="VCT2" s="104"/>
      <c r="VCX2" s="104"/>
      <c r="VDB2" s="104"/>
      <c r="VDF2" s="104"/>
      <c r="VDJ2" s="104"/>
      <c r="VDN2" s="104"/>
      <c r="VDR2" s="104"/>
      <c r="VDV2" s="104"/>
      <c r="VDZ2" s="104"/>
      <c r="VED2" s="104"/>
      <c r="VEH2" s="104"/>
      <c r="VEL2" s="104"/>
      <c r="VEP2" s="104"/>
      <c r="VET2" s="104"/>
      <c r="VEX2" s="104"/>
      <c r="VFB2" s="104"/>
      <c r="VFF2" s="104"/>
      <c r="VFJ2" s="104"/>
      <c r="VFN2" s="104"/>
      <c r="VFR2" s="104"/>
      <c r="VFV2" s="104"/>
      <c r="VFZ2" s="104"/>
      <c r="VGD2" s="104"/>
      <c r="VGH2" s="104"/>
      <c r="VGL2" s="104"/>
      <c r="VGP2" s="104"/>
      <c r="VGT2" s="104"/>
      <c r="VGX2" s="104"/>
      <c r="VHB2" s="104"/>
      <c r="VHF2" s="104"/>
      <c r="VHJ2" s="104"/>
      <c r="VHN2" s="104"/>
      <c r="VHR2" s="104"/>
      <c r="VHV2" s="104"/>
      <c r="VHZ2" s="104"/>
      <c r="VID2" s="104"/>
      <c r="VIH2" s="104"/>
      <c r="VIL2" s="104"/>
      <c r="VIP2" s="104"/>
      <c r="VIT2" s="104"/>
      <c r="VIX2" s="104"/>
      <c r="VJB2" s="104"/>
      <c r="VJF2" s="104"/>
      <c r="VJJ2" s="104"/>
      <c r="VJN2" s="104"/>
      <c r="VJR2" s="104"/>
      <c r="VJV2" s="104"/>
      <c r="VJZ2" s="104"/>
      <c r="VKD2" s="104"/>
      <c r="VKH2" s="104"/>
      <c r="VKL2" s="104"/>
      <c r="VKP2" s="104"/>
      <c r="VKT2" s="104"/>
      <c r="VKX2" s="104"/>
      <c r="VLB2" s="104"/>
      <c r="VLF2" s="104"/>
      <c r="VLJ2" s="104"/>
      <c r="VLN2" s="104"/>
      <c r="VLR2" s="104"/>
      <c r="VLV2" s="104"/>
      <c r="VLZ2" s="104"/>
      <c r="VMD2" s="104"/>
      <c r="VMH2" s="104"/>
      <c r="VML2" s="104"/>
      <c r="VMP2" s="104"/>
      <c r="VMT2" s="104"/>
      <c r="VMX2" s="104"/>
      <c r="VNB2" s="104"/>
      <c r="VNF2" s="104"/>
      <c r="VNJ2" s="104"/>
      <c r="VNN2" s="104"/>
      <c r="VNR2" s="104"/>
      <c r="VNV2" s="104"/>
      <c r="VNZ2" s="104"/>
      <c r="VOD2" s="104"/>
      <c r="VOH2" s="104"/>
      <c r="VOL2" s="104"/>
      <c r="VOP2" s="104"/>
      <c r="VOT2" s="104"/>
      <c r="VOX2" s="104"/>
      <c r="VPB2" s="104"/>
      <c r="VPF2" s="104"/>
      <c r="VPJ2" s="104"/>
      <c r="VPN2" s="104"/>
      <c r="VPR2" s="104"/>
      <c r="VPV2" s="104"/>
      <c r="VPZ2" s="104"/>
      <c r="VQD2" s="104"/>
      <c r="VQH2" s="104"/>
      <c r="VQL2" s="104"/>
      <c r="VQP2" s="104"/>
      <c r="VQT2" s="104"/>
      <c r="VQX2" s="104"/>
      <c r="VRB2" s="104"/>
      <c r="VRF2" s="104"/>
      <c r="VRJ2" s="104"/>
      <c r="VRN2" s="104"/>
      <c r="VRR2" s="104"/>
      <c r="VRV2" s="104"/>
      <c r="VRZ2" s="104"/>
      <c r="VSD2" s="104"/>
      <c r="VSH2" s="104"/>
      <c r="VSL2" s="104"/>
      <c r="VSP2" s="104"/>
      <c r="VST2" s="104"/>
      <c r="VSX2" s="104"/>
      <c r="VTB2" s="104"/>
      <c r="VTF2" s="104"/>
      <c r="VTJ2" s="104"/>
      <c r="VTN2" s="104"/>
      <c r="VTR2" s="104"/>
      <c r="VTV2" s="104"/>
      <c r="VTZ2" s="104"/>
      <c r="VUD2" s="104"/>
      <c r="VUH2" s="104"/>
      <c r="VUL2" s="104"/>
      <c r="VUP2" s="104"/>
      <c r="VUT2" s="104"/>
      <c r="VUX2" s="104"/>
      <c r="VVB2" s="104"/>
      <c r="VVF2" s="104"/>
      <c r="VVJ2" s="104"/>
      <c r="VVN2" s="104"/>
      <c r="VVR2" s="104"/>
      <c r="VVV2" s="104"/>
      <c r="VVZ2" s="104"/>
      <c r="VWD2" s="104"/>
      <c r="VWH2" s="104"/>
      <c r="VWL2" s="104"/>
      <c r="VWP2" s="104"/>
      <c r="VWT2" s="104"/>
      <c r="VWX2" s="104"/>
      <c r="VXB2" s="104"/>
      <c r="VXF2" s="104"/>
      <c r="VXJ2" s="104"/>
      <c r="VXN2" s="104"/>
      <c r="VXR2" s="104"/>
      <c r="VXV2" s="104"/>
      <c r="VXZ2" s="104"/>
      <c r="VYD2" s="104"/>
      <c r="VYH2" s="104"/>
      <c r="VYL2" s="104"/>
      <c r="VYP2" s="104"/>
      <c r="VYT2" s="104"/>
      <c r="VYX2" s="104"/>
      <c r="VZB2" s="104"/>
      <c r="VZF2" s="104"/>
      <c r="VZJ2" s="104"/>
      <c r="VZN2" s="104"/>
      <c r="VZR2" s="104"/>
      <c r="VZV2" s="104"/>
      <c r="VZZ2" s="104"/>
      <c r="WAD2" s="104"/>
      <c r="WAH2" s="104"/>
      <c r="WAL2" s="104"/>
      <c r="WAP2" s="104"/>
      <c r="WAT2" s="104"/>
      <c r="WAX2" s="104"/>
      <c r="WBB2" s="104"/>
      <c r="WBF2" s="104"/>
      <c r="WBJ2" s="104"/>
      <c r="WBN2" s="104"/>
      <c r="WBR2" s="104"/>
      <c r="WBV2" s="104"/>
      <c r="WBZ2" s="104"/>
      <c r="WCD2" s="104"/>
      <c r="WCH2" s="104"/>
      <c r="WCL2" s="104"/>
      <c r="WCP2" s="104"/>
      <c r="WCT2" s="104"/>
      <c r="WCX2" s="104"/>
      <c r="WDB2" s="104"/>
      <c r="WDF2" s="104"/>
      <c r="WDJ2" s="104"/>
      <c r="WDN2" s="104"/>
      <c r="WDR2" s="104"/>
      <c r="WDV2" s="104"/>
      <c r="WDZ2" s="104"/>
      <c r="WED2" s="104"/>
      <c r="WEH2" s="104"/>
      <c r="WEL2" s="104"/>
      <c r="WEP2" s="104"/>
      <c r="WET2" s="104"/>
      <c r="WEX2" s="104"/>
      <c r="WFB2" s="104"/>
      <c r="WFF2" s="104"/>
      <c r="WFJ2" s="104"/>
      <c r="WFN2" s="104"/>
      <c r="WFR2" s="104"/>
      <c r="WFV2" s="104"/>
      <c r="WFZ2" s="104"/>
      <c r="WGD2" s="104"/>
      <c r="WGH2" s="104"/>
      <c r="WGL2" s="104"/>
      <c r="WGP2" s="104"/>
      <c r="WGT2" s="104"/>
      <c r="WGX2" s="104"/>
      <c r="WHB2" s="104"/>
      <c r="WHF2" s="104"/>
      <c r="WHJ2" s="104"/>
      <c r="WHN2" s="104"/>
      <c r="WHR2" s="104"/>
      <c r="WHV2" s="104"/>
      <c r="WHZ2" s="104"/>
      <c r="WID2" s="104"/>
      <c r="WIH2" s="104"/>
      <c r="WIL2" s="104"/>
      <c r="WIP2" s="104"/>
      <c r="WIT2" s="104"/>
      <c r="WIX2" s="104"/>
      <c r="WJB2" s="104"/>
      <c r="WJF2" s="104"/>
      <c r="WJJ2" s="104"/>
      <c r="WJN2" s="104"/>
      <c r="WJR2" s="104"/>
      <c r="WJV2" s="104"/>
      <c r="WJZ2" s="104"/>
      <c r="WKD2" s="104"/>
      <c r="WKH2" s="104"/>
      <c r="WKL2" s="104"/>
      <c r="WKP2" s="104"/>
      <c r="WKT2" s="104"/>
      <c r="WKX2" s="104"/>
      <c r="WLB2" s="104"/>
      <c r="WLF2" s="104"/>
      <c r="WLJ2" s="104"/>
      <c r="WLN2" s="104"/>
      <c r="WLR2" s="104"/>
      <c r="WLV2" s="104"/>
      <c r="WLZ2" s="104"/>
      <c r="WMD2" s="104"/>
      <c r="WMH2" s="104"/>
      <c r="WML2" s="104"/>
      <c r="WMP2" s="104"/>
      <c r="WMT2" s="104"/>
      <c r="WMX2" s="104"/>
      <c r="WNB2" s="104"/>
      <c r="WNF2" s="104"/>
      <c r="WNJ2" s="104"/>
      <c r="WNN2" s="104"/>
      <c r="WNR2" s="104"/>
      <c r="WNV2" s="104"/>
      <c r="WNZ2" s="104"/>
      <c r="WOD2" s="104"/>
      <c r="WOH2" s="104"/>
      <c r="WOL2" s="104"/>
      <c r="WOP2" s="104"/>
      <c r="WOT2" s="104"/>
      <c r="WOX2" s="104"/>
      <c r="WPB2" s="104"/>
      <c r="WPF2" s="104"/>
      <c r="WPJ2" s="104"/>
      <c r="WPN2" s="104"/>
      <c r="WPR2" s="104"/>
      <c r="WPV2" s="104"/>
      <c r="WPZ2" s="104"/>
      <c r="WQD2" s="104"/>
      <c r="WQH2" s="104"/>
      <c r="WQL2" s="104"/>
      <c r="WQP2" s="104"/>
      <c r="WQT2" s="104"/>
      <c r="WQX2" s="104"/>
      <c r="WRB2" s="104"/>
      <c r="WRF2" s="104"/>
      <c r="WRJ2" s="104"/>
      <c r="WRN2" s="104"/>
      <c r="WRR2" s="104"/>
      <c r="WRV2" s="104"/>
      <c r="WRZ2" s="104"/>
      <c r="WSD2" s="104"/>
      <c r="WSH2" s="104"/>
      <c r="WSL2" s="104"/>
      <c r="WSP2" s="104"/>
      <c r="WST2" s="104"/>
      <c r="WSX2" s="104"/>
      <c r="WTB2" s="104"/>
      <c r="WTF2" s="104"/>
      <c r="WTJ2" s="104"/>
      <c r="WTN2" s="104"/>
      <c r="WTR2" s="104"/>
      <c r="WTV2" s="104"/>
      <c r="WTZ2" s="104"/>
      <c r="WUD2" s="104"/>
      <c r="WUH2" s="104"/>
      <c r="WUL2" s="104"/>
      <c r="WUP2" s="104"/>
      <c r="WUT2" s="104"/>
      <c r="WUX2" s="104"/>
      <c r="WVB2" s="104"/>
      <c r="WVF2" s="104"/>
      <c r="WVJ2" s="104"/>
      <c r="WVN2" s="104"/>
      <c r="WVR2" s="104"/>
      <c r="WVV2" s="104"/>
      <c r="WVZ2" s="104"/>
      <c r="WWD2" s="104"/>
      <c r="WWH2" s="104"/>
      <c r="WWL2" s="104"/>
      <c r="WWP2" s="104"/>
      <c r="WWT2" s="104"/>
      <c r="WWX2" s="104"/>
      <c r="WXB2" s="104"/>
      <c r="WXF2" s="104"/>
      <c r="WXJ2" s="104"/>
      <c r="WXN2" s="104"/>
      <c r="WXR2" s="104"/>
      <c r="WXV2" s="104"/>
      <c r="WXZ2" s="104"/>
      <c r="WYD2" s="104"/>
      <c r="WYH2" s="104"/>
      <c r="WYL2" s="104"/>
      <c r="WYP2" s="104"/>
      <c r="WYT2" s="104"/>
      <c r="WYX2" s="104"/>
      <c r="WZB2" s="104"/>
      <c r="WZF2" s="104"/>
      <c r="WZJ2" s="104"/>
      <c r="WZN2" s="104"/>
      <c r="WZR2" s="104"/>
      <c r="WZV2" s="104"/>
      <c r="WZZ2" s="104"/>
      <c r="XAD2" s="104"/>
      <c r="XAH2" s="104"/>
      <c r="XAL2" s="104"/>
      <c r="XAP2" s="104"/>
      <c r="XAT2" s="104"/>
      <c r="XAX2" s="104"/>
      <c r="XBB2" s="104"/>
      <c r="XBF2" s="104"/>
      <c r="XBJ2" s="104"/>
      <c r="XBN2" s="104"/>
      <c r="XBR2" s="104"/>
      <c r="XBV2" s="104"/>
      <c r="XBZ2" s="104"/>
      <c r="XCD2" s="104"/>
      <c r="XCH2" s="104"/>
      <c r="XCL2" s="104"/>
      <c r="XCP2" s="104"/>
      <c r="XCT2" s="104"/>
      <c r="XCX2" s="104"/>
      <c r="XDB2" s="104"/>
      <c r="XDF2" s="104"/>
      <c r="XDJ2" s="104"/>
      <c r="XDN2" s="104"/>
      <c r="XDR2" s="104"/>
      <c r="XDV2" s="104"/>
      <c r="XDZ2" s="104"/>
      <c r="XED2" s="104"/>
      <c r="XEH2" s="104"/>
      <c r="XEL2" s="104"/>
      <c r="XEP2" s="104"/>
      <c r="XET2" s="104"/>
      <c r="XEX2" s="104"/>
      <c r="XFB2" s="104"/>
    </row>
    <row r="3" spans="1:1022 1026:2046 2050:3070 3074:4094 4098:5118 5122:6142 6146:7166 7170:8190 8194:9214 9218:10238 10242:11262 11266:12286 12290:13310 13314:14334 14338:15358 15362:16382" ht="15" customHeight="1" x14ac:dyDescent="0.25">
      <c r="A3" s="103" t="s">
        <v>135</v>
      </c>
      <c r="C3" s="102"/>
      <c r="D3" s="102"/>
      <c r="E3" s="101"/>
      <c r="F3" s="101"/>
    </row>
    <row r="4" spans="1:1022 1026:2046 2050:3070 3074:4094 4098:5118 5122:6142 6146:7166 7170:8190 8194:9214 9218:10238 10242:11262 11266:12286 12290:13310 13314:14334 14338:15358 15362:16382" ht="15" customHeight="1" x14ac:dyDescent="0.2">
      <c r="B4" s="100"/>
    </row>
    <row r="5" spans="1:1022 1026:2046 2050:3070 3074:4094 4098:5118 5122:6142 6146:7166 7170:8190 8194:9214 9218:10238 10242:11262 11266:12286 12290:13310 13314:14334 14338:15358 15362:16382" ht="15" customHeight="1" x14ac:dyDescent="0.2"/>
    <row r="6" spans="1:1022 1026:2046 2050:3070 3074:4094 4098:5118 5122:6142 6146:7166 7170:8190 8194:9214 9218:10238 10242:11262 11266:12286 12290:13310 13314:14334 14338:15358 15362:16382" ht="54.75" customHeight="1" thickBot="1" x14ac:dyDescent="0.25">
      <c r="A6" s="106" t="s">
        <v>134</v>
      </c>
      <c r="B6" s="106" t="s">
        <v>133</v>
      </c>
      <c r="C6" s="106" t="s">
        <v>132</v>
      </c>
      <c r="D6" s="106" t="s">
        <v>131</v>
      </c>
      <c r="E6" s="106" t="s">
        <v>130</v>
      </c>
      <c r="F6" s="106" t="s">
        <v>129</v>
      </c>
      <c r="G6" s="106" t="s">
        <v>128</v>
      </c>
      <c r="H6" s="106" t="s">
        <v>127</v>
      </c>
      <c r="I6" s="106" t="s">
        <v>126</v>
      </c>
    </row>
    <row r="7" spans="1:1022 1026:2046 2050:3070 3074:4094 4098:5118 5122:6142 6146:7166 7170:8190 8194:9214 9218:10238 10242:11262 11266:12286 12290:13310 13314:14334 14338:15358 15362:16382" ht="30" customHeight="1" x14ac:dyDescent="0.2">
      <c r="A7" s="118">
        <v>1</v>
      </c>
      <c r="B7" s="119" t="s">
        <v>139</v>
      </c>
      <c r="C7" s="120">
        <v>4.1500000000000004</v>
      </c>
      <c r="D7" s="120">
        <v>3.31</v>
      </c>
      <c r="E7" s="99">
        <v>1155</v>
      </c>
      <c r="F7" s="99"/>
      <c r="G7" s="99">
        <f t="shared" ref="G7:G15" si="0">E7+F7</f>
        <v>1155</v>
      </c>
      <c r="H7" s="127">
        <f t="shared" ref="H7:H15" si="1">G7*C7</f>
        <v>4793.25</v>
      </c>
      <c r="I7" s="127">
        <f t="shared" ref="I7:I15" si="2">G7*D7</f>
        <v>3823.05</v>
      </c>
    </row>
    <row r="8" spans="1:1022 1026:2046 2050:3070 3074:4094 4098:5118 5122:6142 6146:7166 7170:8190 8194:9214 9218:10238 10242:11262 11266:12286 12290:13310 13314:14334 14338:15358 15362:16382" ht="30" customHeight="1" x14ac:dyDescent="0.2">
      <c r="A8" s="121">
        <v>2</v>
      </c>
      <c r="B8" s="122" t="s">
        <v>138</v>
      </c>
      <c r="C8" s="123">
        <v>4.38</v>
      </c>
      <c r="D8" s="123">
        <v>3.31</v>
      </c>
      <c r="E8" s="97"/>
      <c r="F8" s="97">
        <v>64.099999999999994</v>
      </c>
      <c r="G8" s="97">
        <f t="shared" si="0"/>
        <v>64.099999999999994</v>
      </c>
      <c r="H8" s="128">
        <f t="shared" si="1"/>
        <v>280.75799999999998</v>
      </c>
      <c r="I8" s="128">
        <f t="shared" si="2"/>
        <v>212.17099999999999</v>
      </c>
    </row>
    <row r="9" spans="1:1022 1026:2046 2050:3070 3074:4094 4098:5118 5122:6142 6146:7166 7170:8190 8194:9214 9218:10238 10242:11262 11266:12286 12290:13310 13314:14334 14338:15358 15362:16382" ht="30" customHeight="1" x14ac:dyDescent="0.2">
      <c r="A9" s="121">
        <v>3</v>
      </c>
      <c r="B9" s="122" t="s">
        <v>140</v>
      </c>
      <c r="C9" s="123">
        <v>0.22500000000000001</v>
      </c>
      <c r="D9" s="123">
        <v>0.315</v>
      </c>
      <c r="E9" s="97">
        <v>71698</v>
      </c>
      <c r="F9" s="97">
        <v>9883</v>
      </c>
      <c r="G9" s="97">
        <f t="shared" si="0"/>
        <v>81581</v>
      </c>
      <c r="H9" s="128">
        <f t="shared" si="1"/>
        <v>18355.725000000002</v>
      </c>
      <c r="I9" s="128">
        <f t="shared" si="2"/>
        <v>25698.014999999999</v>
      </c>
    </row>
    <row r="10" spans="1:1022 1026:2046 2050:3070 3074:4094 4098:5118 5122:6142 6146:7166 7170:8190 8194:9214 9218:10238 10242:11262 11266:12286 12290:13310 13314:14334 14338:15358 15362:16382" ht="30" customHeight="1" x14ac:dyDescent="0.2">
      <c r="A10" s="121">
        <v>4</v>
      </c>
      <c r="B10" s="122" t="s">
        <v>141</v>
      </c>
      <c r="C10" s="123">
        <v>0.67</v>
      </c>
      <c r="D10" s="123">
        <v>1.05</v>
      </c>
      <c r="E10" s="97">
        <v>106551</v>
      </c>
      <c r="F10" s="97">
        <v>28735.5</v>
      </c>
      <c r="G10" s="97">
        <f t="shared" si="0"/>
        <v>135286.5</v>
      </c>
      <c r="H10" s="128">
        <f t="shared" si="1"/>
        <v>90641.955000000002</v>
      </c>
      <c r="I10" s="128">
        <f t="shared" si="2"/>
        <v>142050.82500000001</v>
      </c>
    </row>
    <row r="11" spans="1:1022 1026:2046 2050:3070 3074:4094 4098:5118 5122:6142 6146:7166 7170:8190 8194:9214 9218:10238 10242:11262 11266:12286 12290:13310 13314:14334 14338:15358 15362:16382" ht="30" customHeight="1" x14ac:dyDescent="0.2">
      <c r="A11" s="121">
        <v>5</v>
      </c>
      <c r="B11" s="122" t="s">
        <v>142</v>
      </c>
      <c r="C11" s="123">
        <v>0.71499999999999997</v>
      </c>
      <c r="D11" s="123">
        <v>0.88</v>
      </c>
      <c r="E11" s="97">
        <v>100226</v>
      </c>
      <c r="F11" s="97"/>
      <c r="G11" s="97">
        <f t="shared" si="0"/>
        <v>100226</v>
      </c>
      <c r="H11" s="128">
        <f t="shared" si="1"/>
        <v>71661.59</v>
      </c>
      <c r="I11" s="128">
        <f t="shared" si="2"/>
        <v>88198.88</v>
      </c>
    </row>
    <row r="12" spans="1:1022 1026:2046 2050:3070 3074:4094 4098:5118 5122:6142 6146:7166 7170:8190 8194:9214 9218:10238 10242:11262 11266:12286 12290:13310 13314:14334 14338:15358 15362:16382" ht="30" customHeight="1" x14ac:dyDescent="0.2">
      <c r="A12" s="121">
        <v>6</v>
      </c>
      <c r="B12" s="122" t="s">
        <v>143</v>
      </c>
      <c r="C12" s="123">
        <v>0.745</v>
      </c>
      <c r="D12" s="123">
        <v>1.03</v>
      </c>
      <c r="E12" s="97"/>
      <c r="F12" s="97">
        <v>1805.5</v>
      </c>
      <c r="G12" s="97">
        <f t="shared" si="0"/>
        <v>1805.5</v>
      </c>
      <c r="H12" s="128">
        <f t="shared" si="1"/>
        <v>1345.0975000000001</v>
      </c>
      <c r="I12" s="128">
        <f t="shared" si="2"/>
        <v>1859.665</v>
      </c>
    </row>
    <row r="13" spans="1:1022 1026:2046 2050:3070 3074:4094 4098:5118 5122:6142 6146:7166 7170:8190 8194:9214 9218:10238 10242:11262 11266:12286 12290:13310 13314:14334 14338:15358 15362:16382" ht="30" customHeight="1" x14ac:dyDescent="0.2">
      <c r="A13" s="121">
        <v>7</v>
      </c>
      <c r="B13" s="122" t="s">
        <v>144</v>
      </c>
      <c r="C13" s="123">
        <v>0.21</v>
      </c>
      <c r="D13" s="123">
        <v>0.2495</v>
      </c>
      <c r="E13" s="97">
        <v>1547534</v>
      </c>
      <c r="F13" s="97">
        <v>323105</v>
      </c>
      <c r="G13" s="97">
        <f t="shared" si="0"/>
        <v>1870639</v>
      </c>
      <c r="H13" s="128">
        <f t="shared" si="1"/>
        <v>392834.19</v>
      </c>
      <c r="I13" s="128">
        <f t="shared" si="2"/>
        <v>466724.43050000002</v>
      </c>
    </row>
    <row r="14" spans="1:1022 1026:2046 2050:3070 3074:4094 4098:5118 5122:6142 6146:7166 7170:8190 8194:9214 9218:10238 10242:11262 11266:12286 12290:13310 13314:14334 14338:15358 15362:16382" ht="30" customHeight="1" x14ac:dyDescent="0.2">
      <c r="A14" s="121">
        <v>8</v>
      </c>
      <c r="B14" s="122" t="s">
        <v>148</v>
      </c>
      <c r="C14" s="123">
        <v>0.11269999999999999</v>
      </c>
      <c r="D14" s="123">
        <v>0.15659999999999999</v>
      </c>
      <c r="E14" s="98">
        <v>683459</v>
      </c>
      <c r="F14" s="97"/>
      <c r="G14" s="97">
        <f t="shared" si="0"/>
        <v>683459</v>
      </c>
      <c r="H14" s="128">
        <f t="shared" si="1"/>
        <v>77025.829299999998</v>
      </c>
      <c r="I14" s="128">
        <f t="shared" si="2"/>
        <v>107029.67939999999</v>
      </c>
    </row>
    <row r="15" spans="1:1022 1026:2046 2050:3070 3074:4094 4098:5118 5122:6142 6146:7166 7170:8190 8194:9214 9218:10238 10242:11262 11266:12286 12290:13310 13314:14334 14338:15358 15362:16382" ht="30" customHeight="1" thickBot="1" x14ac:dyDescent="0.25">
      <c r="A15" s="124">
        <v>9</v>
      </c>
      <c r="B15" s="125" t="s">
        <v>145</v>
      </c>
      <c r="C15" s="126">
        <v>0.22</v>
      </c>
      <c r="D15" s="126">
        <v>0.25</v>
      </c>
      <c r="E15" s="96">
        <v>178510</v>
      </c>
      <c r="F15" s="96">
        <v>81248</v>
      </c>
      <c r="G15" s="96">
        <f t="shared" si="0"/>
        <v>259758</v>
      </c>
      <c r="H15" s="129">
        <f t="shared" si="1"/>
        <v>57146.76</v>
      </c>
      <c r="I15" s="129">
        <f t="shared" si="2"/>
        <v>64939.5</v>
      </c>
    </row>
    <row r="16" spans="1:1022 1026:2046 2050:3070 3074:4094 4098:5118 5122:6142 6146:7166 7170:8190 8194:9214 9218:10238 10242:11262 11266:12286 12290:13310 13314:14334 14338:15358 15362:16382" ht="30" customHeight="1" thickTop="1" x14ac:dyDescent="0.2">
      <c r="A16" s="107"/>
      <c r="B16" s="108"/>
      <c r="C16" s="109"/>
      <c r="D16" s="109" t="s">
        <v>147</v>
      </c>
      <c r="E16" s="110"/>
      <c r="F16" s="110"/>
      <c r="G16" s="111"/>
      <c r="H16" s="130">
        <f>SUM(H7:H15)</f>
        <v>714085.15480000002</v>
      </c>
      <c r="I16" s="131">
        <f>SUM(I7:I15)</f>
        <v>900536.21590000007</v>
      </c>
    </row>
    <row r="17" spans="1:9" ht="27.75" customHeight="1" x14ac:dyDescent="0.2">
      <c r="A17" s="112"/>
      <c r="B17" s="113"/>
      <c r="C17" s="114"/>
      <c r="D17" s="114" t="s">
        <v>146</v>
      </c>
      <c r="E17" s="115"/>
      <c r="F17" s="115"/>
      <c r="G17" s="115"/>
      <c r="H17" s="116"/>
      <c r="I17" s="117">
        <f>(I16-H16)/H16</f>
        <v>0.26110479940199988</v>
      </c>
    </row>
    <row r="18" spans="1:9" x14ac:dyDescent="0.2">
      <c r="H18" s="95"/>
    </row>
    <row r="20" spans="1:9" ht="20.100000000000001" customHeight="1" x14ac:dyDescent="0.2">
      <c r="D20" t="s">
        <v>149</v>
      </c>
      <c r="E20"/>
      <c r="F20"/>
      <c r="G20"/>
      <c r="I20" s="21">
        <v>678241</v>
      </c>
    </row>
    <row r="21" spans="1:9" ht="20.100000000000001" customHeight="1" x14ac:dyDescent="0.2">
      <c r="D21" s="3" t="s">
        <v>150</v>
      </c>
      <c r="E21" s="3"/>
      <c r="F21" s="3"/>
      <c r="G21" s="3"/>
      <c r="H21" s="45"/>
      <c r="I21" s="64">
        <f>I17</f>
        <v>0.26110479940199988</v>
      </c>
    </row>
    <row r="22" spans="1:9" ht="20.100000000000001" customHeight="1" x14ac:dyDescent="0.2">
      <c r="D22" s="1" t="s">
        <v>151</v>
      </c>
      <c r="E22"/>
      <c r="F22"/>
      <c r="G22"/>
      <c r="I22" s="21">
        <f>I20*I21</f>
        <v>177091.98025121179</v>
      </c>
    </row>
    <row r="23" spans="1:9" ht="20.100000000000001" customHeight="1" x14ac:dyDescent="0.2">
      <c r="G23" s="94"/>
    </row>
    <row r="31" spans="1:9" x14ac:dyDescent="0.2">
      <c r="H31" s="19"/>
    </row>
  </sheetData>
  <printOptions horizontalCentered="1"/>
  <pageMargins left="0.25" right="0.25" top="0.5" bottom="0.5" header="0.5" footer="0.5"/>
  <pageSetup scale="71" orientation="landscape" horizontalDpi="4294967294" verticalDpi="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CAB5A1EBFF1343B6AAADD4FF252BEC" ma:contentTypeVersion="9" ma:contentTypeDescription="Create a new document." ma:contentTypeScope="" ma:versionID="eca72e97bba3f068198355297f0454f7">
  <xsd:schema xmlns:xsd="http://www.w3.org/2001/XMLSchema" xmlns:xs="http://www.w3.org/2001/XMLSchema" xmlns:p="http://schemas.microsoft.com/office/2006/metadata/properties" xmlns:ns2="9b9ba3d6-7156-40de-a57e-5822106df7c1" xmlns:ns3="495d4cd9-8825-4de7-af28-0c513c8f20dd" targetNamespace="http://schemas.microsoft.com/office/2006/metadata/properties" ma:root="true" ma:fieldsID="20c4d9fbc995f2f8aae6fd2d38aaf945" ns2:_="" ns3:_="">
    <xsd:import namespace="9b9ba3d6-7156-40de-a57e-5822106df7c1"/>
    <xsd:import namespace="495d4cd9-8825-4de7-af28-0c513c8f20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9ba3d6-7156-40de-a57e-5822106df7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6c267996-58d6-489c-8081-e2fdda6bb3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5d4cd9-8825-4de7-af28-0c513c8f20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c9690f8-7683-435c-9d6e-ef09cab123c1}" ma:internalName="TaxCatchAll" ma:showField="CatchAllData" ma:web="495d4cd9-8825-4de7-af28-0c513c8f20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9ba3d6-7156-40de-a57e-5822106df7c1">
      <Terms xmlns="http://schemas.microsoft.com/office/infopath/2007/PartnerControls"/>
    </lcf76f155ced4ddcb4097134ff3c332f>
    <TaxCatchAll xmlns="495d4cd9-8825-4de7-af28-0c513c8f20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D3CEB2-3C59-4A17-86A9-810BD6F65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9ba3d6-7156-40de-a57e-5822106df7c1"/>
    <ds:schemaRef ds:uri="495d4cd9-8825-4de7-af28-0c513c8f2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6EDE21-12D7-4268-8D71-E23804CAF567}">
  <ds:schemaRefs>
    <ds:schemaRef ds:uri="http://schemas.microsoft.com/office/2006/metadata/properties"/>
    <ds:schemaRef ds:uri="http://schemas.microsoft.com/office/infopath/2007/PartnerControls"/>
    <ds:schemaRef ds:uri="9b9ba3d6-7156-40de-a57e-5822106df7c1"/>
    <ds:schemaRef ds:uri="495d4cd9-8825-4de7-af28-0c513c8f20dd"/>
  </ds:schemaRefs>
</ds:datastoreItem>
</file>

<file path=customXml/itemProps3.xml><?xml version="1.0" encoding="utf-8"?>
<ds:datastoreItem xmlns:ds="http://schemas.openxmlformats.org/officeDocument/2006/customXml" ds:itemID="{3F6767C1-2923-44DA-8AB4-48C7FB3846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Salary Adjust</vt:lpstr>
      <vt:lpstr>Benefit Adjust 1</vt:lpstr>
      <vt:lpstr>Benefit Adjust 2</vt:lpstr>
      <vt:lpstr>Water Purchase Adjust</vt:lpstr>
      <vt:lpstr>Chemical Adjust</vt:lpstr>
      <vt:lpstr>'Chemical Adjust'!Print_Area</vt:lpstr>
      <vt:lpstr>'Salary Adjust'!Print_Area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VAUGHN WILLIAMS</dc:creator>
  <cp:keywords/>
  <dc:description/>
  <cp:lastModifiedBy>VAUGHN WILLIAMS</cp:lastModifiedBy>
  <cp:revision/>
  <dcterms:created xsi:type="dcterms:W3CDTF">2023-03-17T19:57:22Z</dcterms:created>
  <dcterms:modified xsi:type="dcterms:W3CDTF">2023-06-29T22:00:02Z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0x01010064CAB5A1EBFF1343B6AAADD4FF252BEC</vt:lpwstr>
  </property>
</Properties>
</file>