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202300"/>
  <mc:AlternateContent xmlns:mc="http://schemas.openxmlformats.org/markup-compatibility/2006">
    <mc:Choice Requires="x15">
      <x15ac:absPath xmlns:x15ac="http://schemas.microsoft.com/office/spreadsheetml/2010/11/ac" url="C:\Users\emily.childress\OneDrive - Stoll Keenon Ogden\Emily Utility Documents\Water Districts\Hardin Co. WD No. 2\HCWD2 Rate Case\Responses to PSC-2\"/>
    </mc:Choice>
  </mc:AlternateContent>
  <xr:revisionPtr revIDLastSave="0" documentId="13_ncr:1_{49AF9EA5-1DE3-4E9E-934B-C6AFA1F3220C}" xr6:coauthVersionLast="47" xr6:coauthVersionMax="47" xr10:uidLastSave="{00000000-0000-0000-0000-000000000000}"/>
  <bookViews>
    <workbookView xWindow="-120" yWindow="-120" windowWidth="19440" windowHeight="15000" xr2:uid="{712B97CD-BC47-4721-906D-95A1E9EF6172}"/>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6" i="1" l="1"/>
  <c r="K14" i="1"/>
  <c r="K7" i="1"/>
  <c r="K8" i="1"/>
  <c r="K9" i="1"/>
  <c r="K10" i="1"/>
  <c r="K11" i="1"/>
  <c r="K12" i="1"/>
  <c r="K13" i="1"/>
  <c r="G7" i="1"/>
  <c r="G8" i="1"/>
  <c r="G9" i="1"/>
  <c r="G10" i="1"/>
  <c r="G11" i="1"/>
  <c r="G12" i="1"/>
  <c r="G13" i="1"/>
  <c r="G6" i="1"/>
  <c r="H13" i="1"/>
  <c r="I7" i="1"/>
  <c r="I8" i="1"/>
  <c r="I9" i="1"/>
  <c r="I10" i="1"/>
  <c r="I11" i="1"/>
  <c r="I12" i="1"/>
  <c r="I13" i="1"/>
  <c r="I6" i="1"/>
  <c r="H7" i="1"/>
  <c r="H8" i="1"/>
  <c r="H9" i="1"/>
  <c r="H10" i="1"/>
  <c r="H11" i="1"/>
  <c r="H12" i="1"/>
  <c r="H6" i="1"/>
  <c r="I14" i="1" l="1"/>
  <c r="H14" i="1"/>
</calcChain>
</file>

<file path=xl/sharedStrings.xml><?xml version="1.0" encoding="utf-8"?>
<sst xmlns="http://schemas.openxmlformats.org/spreadsheetml/2006/main" count="45" uniqueCount="26">
  <si>
    <t>Hardin County Water District No. 2</t>
  </si>
  <si>
    <t>Chemical Cost Comparisons</t>
  </si>
  <si>
    <t>Pounds Used in 2022</t>
  </si>
  <si>
    <t>Chemical</t>
  </si>
  <si>
    <t>Chlorine</t>
  </si>
  <si>
    <t>Hydrofluosilicic Acid</t>
  </si>
  <si>
    <t>2022 Unit Price per lb.</t>
  </si>
  <si>
    <t>2023 Unit Price per lb.</t>
  </si>
  <si>
    <t>Unit Price Trend 2022 to 2023</t>
  </si>
  <si>
    <t>(Bulk delivery)</t>
  </si>
  <si>
    <t>(40-55 lb. bags)</t>
  </si>
  <si>
    <t>(Bulk bags)</t>
  </si>
  <si>
    <t>(Ton cylinders)</t>
  </si>
  <si>
    <t xml:space="preserve">Liquid Ammonium Sulfate 40% </t>
  </si>
  <si>
    <r>
      <t>Polyaluminum Chloride</t>
    </r>
    <r>
      <rPr>
        <sz val="12"/>
        <color theme="1"/>
        <rFont val="Times New Roman"/>
        <family val="1"/>
      </rPr>
      <t xml:space="preserve"> </t>
    </r>
  </si>
  <si>
    <t xml:space="preserve">Powdered Activated Carbon </t>
  </si>
  <si>
    <t xml:space="preserve">Sodium Hydroxide 25% </t>
  </si>
  <si>
    <t>2022 Total Cost</t>
  </si>
  <si>
    <t>2023 Total Cost Estimate*</t>
  </si>
  <si>
    <t>Potassium Permanganate**</t>
  </si>
  <si>
    <t>(55 lb. buckets - 330.75 lb. drums)</t>
  </si>
  <si>
    <t>Total Cost Trend 2022 to 2023</t>
  </si>
  <si>
    <t>* The Total Cost Estimate for 2023 assumes that the same volume of chemicals were purchased in 2023 as in 2022.</t>
  </si>
  <si>
    <t>▼</t>
  </si>
  <si>
    <t>▲</t>
  </si>
  <si>
    <t xml:space="preserve">** Hardin County Water District No. 2 purchased both 55 lb. buckets and 330.75 lb. drums of Potassium Permanganate in 2022, but it has instead purchased only 55 lb. buckets in 2023. While there is a minor difference in unit price between the two (with 55 lb. buckets priced 23¢ higher than 330.75 lb. drums in 2022), this comparison uses the unit price for the 330.75 lb. drums for 2022, and the unit price for the 55 lb. buckets for 2023.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</si>
</sst>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_(&quot;$&quot;* #,##0.0000_);_(&quot;$&quot;* \(#,##0.0000\);_(&quot;$&quot;* &quot;-&quot;??_);_(@_)"/>
    <numFmt numFmtId="165" formatCode="_(&quot;$&quot;* #,##0_);_(&quot;$&quot;* \(#,##0\);_(&quot;$&quot;* &quot;-&quot;??_);_(@_)"/>
  </numFmts>
  <fonts count="10" x14ac:knownFonts="1">
    <font>
      <sz val="11"/>
      <color theme="1"/>
      <name val="Aptos Narrow"/>
      <family val="2"/>
      <scheme val="minor"/>
    </font>
    <font>
      <sz val="11"/>
      <color theme="1"/>
      <name val="Aptos Narrow"/>
      <family val="2"/>
      <scheme val="minor"/>
    </font>
    <font>
      <sz val="10"/>
      <name val="Arial"/>
      <family val="2"/>
    </font>
    <font>
      <sz val="14"/>
      <color theme="1"/>
      <name val="Times New Roman"/>
      <family val="1"/>
    </font>
    <font>
      <sz val="14"/>
      <color theme="6"/>
      <name val="Times New Roman"/>
      <family val="1"/>
    </font>
    <font>
      <sz val="14"/>
      <color rgb="FFC00000"/>
      <name val="Times New Roman"/>
      <family val="1"/>
    </font>
    <font>
      <sz val="12"/>
      <color theme="1"/>
      <name val="Times New Roman"/>
      <family val="1"/>
    </font>
    <font>
      <b/>
      <sz val="16"/>
      <color theme="1"/>
      <name val="Times New Roman"/>
      <family val="1"/>
    </font>
    <font>
      <b/>
      <sz val="16"/>
      <color theme="6"/>
      <name val="Times New Roman"/>
      <family val="1"/>
    </font>
    <font>
      <b/>
      <sz val="16"/>
      <name val="Times New Roman"/>
      <family val="1"/>
    </font>
  </fonts>
  <fills count="2">
    <fill>
      <patternFill patternType="none"/>
    </fill>
    <fill>
      <patternFill patternType="gray125"/>
    </fill>
  </fills>
  <borders count="15">
    <border>
      <left/>
      <right/>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s>
  <cellStyleXfs count="4">
    <xf numFmtId="0" fontId="0" fillId="0" borderId="0"/>
    <xf numFmtId="44" fontId="1" fillId="0" borderId="0" applyFont="0" applyFill="0" applyBorder="0" applyAlignment="0" applyProtection="0"/>
    <xf numFmtId="9" fontId="1" fillId="0" borderId="0" applyFont="0" applyFill="0" applyBorder="0" applyAlignment="0" applyProtection="0"/>
    <xf numFmtId="0" fontId="2" fillId="0" borderId="0"/>
  </cellStyleXfs>
  <cellXfs count="36">
    <xf numFmtId="0" fontId="0" fillId="0" borderId="0" xfId="0"/>
    <xf numFmtId="9" fontId="0" fillId="0" borderId="0" xfId="2" applyFont="1"/>
    <xf numFmtId="10" fontId="0" fillId="0" borderId="0" xfId="2" applyNumberFormat="1" applyFont="1"/>
    <xf numFmtId="0" fontId="3" fillId="0" borderId="0" xfId="0" applyFont="1"/>
    <xf numFmtId="0" fontId="3" fillId="0" borderId="1" xfId="0" applyFont="1" applyBorder="1" applyAlignment="1">
      <alignment vertical="center" wrapText="1"/>
    </xf>
    <xf numFmtId="0" fontId="6" fillId="0" borderId="2" xfId="0" applyFont="1" applyBorder="1" applyAlignment="1">
      <alignment vertical="center" wrapText="1"/>
    </xf>
    <xf numFmtId="0" fontId="6" fillId="0" borderId="3" xfId="0" applyFont="1" applyBorder="1" applyAlignment="1">
      <alignment vertical="center" wrapText="1"/>
    </xf>
    <xf numFmtId="0" fontId="3" fillId="0" borderId="6" xfId="0" applyFont="1" applyBorder="1" applyAlignment="1">
      <alignment vertical="center" wrapText="1"/>
    </xf>
    <xf numFmtId="3" fontId="3" fillId="0" borderId="2" xfId="0" applyNumberFormat="1" applyFont="1" applyBorder="1" applyAlignment="1">
      <alignment vertical="center"/>
    </xf>
    <xf numFmtId="164" fontId="3" fillId="0" borderId="5" xfId="1" applyNumberFormat="1" applyFont="1" applyBorder="1" applyAlignment="1">
      <alignment vertical="center"/>
    </xf>
    <xf numFmtId="165" fontId="0" fillId="0" borderId="0" xfId="0" applyNumberFormat="1"/>
    <xf numFmtId="3" fontId="3" fillId="0" borderId="3" xfId="0" applyNumberFormat="1" applyFont="1" applyBorder="1" applyAlignment="1">
      <alignment vertical="center"/>
    </xf>
    <xf numFmtId="164" fontId="3" fillId="0" borderId="7" xfId="1" applyNumberFormat="1" applyFont="1" applyBorder="1" applyAlignment="1">
      <alignment vertical="center"/>
    </xf>
    <xf numFmtId="0" fontId="3" fillId="0" borderId="4" xfId="0" applyFont="1" applyBorder="1" applyAlignment="1">
      <alignment horizontal="center" vertical="center" wrapText="1"/>
    </xf>
    <xf numFmtId="164" fontId="3" fillId="0" borderId="5" xfId="1" applyNumberFormat="1" applyFont="1" applyBorder="1" applyAlignment="1">
      <alignment vertical="center" wrapText="1"/>
    </xf>
    <xf numFmtId="165" fontId="3" fillId="0" borderId="7" xfId="0" applyNumberFormat="1" applyFont="1" applyBorder="1" applyAlignment="1">
      <alignment vertical="center"/>
    </xf>
    <xf numFmtId="165" fontId="3" fillId="0" borderId="5" xfId="0" applyNumberFormat="1" applyFont="1" applyBorder="1" applyAlignment="1">
      <alignment vertical="center"/>
    </xf>
    <xf numFmtId="0" fontId="0" fillId="0" borderId="0" xfId="0" applyAlignment="1">
      <alignment vertical="center"/>
    </xf>
    <xf numFmtId="165" fontId="7" fillId="0" borderId="8" xfId="0" applyNumberFormat="1" applyFont="1" applyBorder="1" applyAlignment="1">
      <alignment vertical="center"/>
    </xf>
    <xf numFmtId="10" fontId="4" fillId="0" borderId="2" xfId="2" applyNumberFormat="1" applyFont="1" applyBorder="1" applyAlignment="1">
      <alignment horizontal="right" vertical="center"/>
    </xf>
    <xf numFmtId="10" fontId="5" fillId="0" borderId="2" xfId="2" applyNumberFormat="1" applyFont="1" applyBorder="1" applyAlignment="1">
      <alignment horizontal="right" vertical="center"/>
    </xf>
    <xf numFmtId="164" fontId="4" fillId="0" borderId="1" xfId="1" applyNumberFormat="1" applyFont="1" applyBorder="1" applyAlignment="1">
      <alignment horizontal="right" vertical="center"/>
    </xf>
    <xf numFmtId="164" fontId="5" fillId="0" borderId="1" xfId="1" applyNumberFormat="1" applyFont="1" applyBorder="1" applyAlignment="1">
      <alignment horizontal="right" vertical="center"/>
    </xf>
    <xf numFmtId="165" fontId="4" fillId="0" borderId="3" xfId="1" applyNumberFormat="1" applyFont="1" applyBorder="1" applyAlignment="1">
      <alignment horizontal="right" vertical="center"/>
    </xf>
    <xf numFmtId="165" fontId="4" fillId="0" borderId="2" xfId="1" applyNumberFormat="1" applyFont="1" applyBorder="1" applyAlignment="1">
      <alignment horizontal="right" vertical="center"/>
    </xf>
    <xf numFmtId="165" fontId="8" fillId="0" borderId="12" xfId="1" applyNumberFormat="1" applyFont="1" applyBorder="1" applyAlignment="1">
      <alignment horizontal="center" vertical="center"/>
    </xf>
    <xf numFmtId="165" fontId="5" fillId="0" borderId="3" xfId="1" applyNumberFormat="1" applyFont="1" applyBorder="1" applyAlignment="1">
      <alignment horizontal="right" vertical="center"/>
    </xf>
    <xf numFmtId="165" fontId="7" fillId="0" borderId="14" xfId="0" applyNumberFormat="1" applyFont="1" applyBorder="1" applyAlignment="1">
      <alignment vertical="center"/>
    </xf>
    <xf numFmtId="165" fontId="5" fillId="0" borderId="11" xfId="0" applyNumberFormat="1" applyFont="1" applyBorder="1" applyAlignment="1">
      <alignment horizontal="right" vertical="center"/>
    </xf>
    <xf numFmtId="165" fontId="8" fillId="0" borderId="13" xfId="0" applyNumberFormat="1" applyFont="1" applyBorder="1" applyAlignment="1">
      <alignment horizontal="right" vertical="center"/>
    </xf>
    <xf numFmtId="0" fontId="9" fillId="0" borderId="0" xfId="3" applyFont="1" applyAlignment="1">
      <alignment horizontal="center"/>
    </xf>
    <xf numFmtId="0" fontId="7" fillId="0" borderId="0" xfId="0" applyFont="1" applyAlignment="1">
      <alignment horizontal="center"/>
    </xf>
    <xf numFmtId="0" fontId="3" fillId="0" borderId="4" xfId="0" applyFont="1" applyBorder="1" applyAlignment="1">
      <alignment horizontal="center" vertical="center"/>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0" xfId="0" applyFont="1" applyAlignment="1">
      <alignment horizontal="left" vertical="center" wrapText="1"/>
    </xf>
  </cellXfs>
  <cellStyles count="4">
    <cellStyle name="Currency" xfId="1" builtinId="4"/>
    <cellStyle name="Normal" xfId="0" builtinId="0"/>
    <cellStyle name="Normal 2" xfId="3" xr:uid="{34E57444-1866-430E-9FAE-2F17FE95317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1EC53C-C632-4264-B71B-4BCCA6E0935E}">
  <sheetPr>
    <pageSetUpPr fitToPage="1"/>
  </sheetPr>
  <dimension ref="A1:K22"/>
  <sheetViews>
    <sheetView tabSelected="1" zoomScale="85" zoomScaleNormal="85" workbookViewId="0">
      <selection activeCell="F1" sqref="F1"/>
    </sheetView>
  </sheetViews>
  <sheetFormatPr defaultRowHeight="15" x14ac:dyDescent="0.25"/>
  <cols>
    <col min="1" max="1" width="24.5703125" customWidth="1"/>
    <col min="2" max="2" width="19.28515625" customWidth="1"/>
    <col min="3" max="4" width="15.42578125" customWidth="1"/>
    <col min="5" max="5" width="14.85546875" customWidth="1"/>
    <col min="6" max="6" width="6.140625" customWidth="1"/>
    <col min="7" max="7" width="11.5703125" customWidth="1"/>
    <col min="8" max="8" width="16.140625" bestFit="1" customWidth="1"/>
    <col min="9" max="9" width="16.28515625" bestFit="1" customWidth="1"/>
    <col min="10" max="10" width="5" customWidth="1"/>
    <col min="11" max="11" width="14.5703125" customWidth="1"/>
  </cols>
  <sheetData>
    <row r="1" spans="1:11" ht="49.5" customHeight="1" x14ac:dyDescent="0.25"/>
    <row r="2" spans="1:11" ht="20.25" customHeight="1" x14ac:dyDescent="0.3">
      <c r="A2" s="30" t="s">
        <v>0</v>
      </c>
      <c r="B2" s="30"/>
      <c r="C2" s="30"/>
      <c r="D2" s="30"/>
      <c r="E2" s="30"/>
      <c r="F2" s="30"/>
      <c r="G2" s="30"/>
      <c r="H2" s="30"/>
      <c r="I2" s="30"/>
      <c r="J2" s="30"/>
      <c r="K2" s="30"/>
    </row>
    <row r="3" spans="1:11" ht="20.25" customHeight="1" x14ac:dyDescent="0.3">
      <c r="A3" s="31" t="s">
        <v>1</v>
      </c>
      <c r="B3" s="31"/>
      <c r="C3" s="31"/>
      <c r="D3" s="31"/>
      <c r="E3" s="31"/>
      <c r="F3" s="31"/>
      <c r="G3" s="31"/>
      <c r="H3" s="31"/>
      <c r="I3" s="31"/>
      <c r="J3" s="31"/>
      <c r="K3" s="31"/>
    </row>
    <row r="4" spans="1:11" ht="18.75" x14ac:dyDescent="0.3">
      <c r="A4" s="3"/>
      <c r="B4" s="3"/>
      <c r="C4" s="3"/>
      <c r="D4" s="3"/>
      <c r="E4" s="3"/>
      <c r="F4" s="3"/>
      <c r="G4" s="3"/>
      <c r="H4" s="3"/>
      <c r="I4" s="3"/>
      <c r="J4" s="3"/>
    </row>
    <row r="5" spans="1:11" ht="57" thickBot="1" x14ac:dyDescent="0.3">
      <c r="A5" s="32" t="s">
        <v>3</v>
      </c>
      <c r="B5" s="32"/>
      <c r="C5" s="13" t="s">
        <v>2</v>
      </c>
      <c r="D5" s="13" t="s">
        <v>6</v>
      </c>
      <c r="E5" s="13" t="s">
        <v>7</v>
      </c>
      <c r="F5" s="33" t="s">
        <v>8</v>
      </c>
      <c r="G5" s="34"/>
      <c r="H5" s="13" t="s">
        <v>17</v>
      </c>
      <c r="I5" s="13" t="s">
        <v>18</v>
      </c>
      <c r="J5" s="33" t="s">
        <v>21</v>
      </c>
      <c r="K5" s="34"/>
    </row>
    <row r="6" spans="1:11" ht="19.5" thickBot="1" x14ac:dyDescent="0.3">
      <c r="A6" s="7" t="s">
        <v>4</v>
      </c>
      <c r="B6" s="6" t="s">
        <v>12</v>
      </c>
      <c r="C6" s="11">
        <v>135287</v>
      </c>
      <c r="D6" s="12">
        <v>0.67</v>
      </c>
      <c r="E6" s="12">
        <v>1.05</v>
      </c>
      <c r="F6" s="21" t="s">
        <v>24</v>
      </c>
      <c r="G6" s="19">
        <f>(E6-D6)/D6</f>
        <v>0.56716417910447758</v>
      </c>
      <c r="H6" s="15">
        <f>C6*D6</f>
        <v>90642.290000000008</v>
      </c>
      <c r="I6" s="16">
        <f>C6*E6</f>
        <v>142051.35</v>
      </c>
      <c r="J6" s="21" t="s">
        <v>24</v>
      </c>
      <c r="K6" s="23">
        <f>I6-H6</f>
        <v>51409.06</v>
      </c>
    </row>
    <row r="7" spans="1:11" ht="38.25" thickBot="1" x14ac:dyDescent="0.3">
      <c r="A7" s="4" t="s">
        <v>13</v>
      </c>
      <c r="B7" s="5" t="s">
        <v>9</v>
      </c>
      <c r="C7" s="8">
        <v>259758</v>
      </c>
      <c r="D7" s="9">
        <v>0.22</v>
      </c>
      <c r="E7" s="9">
        <v>0.255</v>
      </c>
      <c r="F7" s="21" t="s">
        <v>24</v>
      </c>
      <c r="G7" s="19">
        <f t="shared" ref="G7:G13" si="0">(E7-D7)/D7</f>
        <v>0.15909090909090912</v>
      </c>
      <c r="H7" s="16">
        <f t="shared" ref="H7:H12" si="1">C7*D7</f>
        <v>57146.76</v>
      </c>
      <c r="I7" s="16">
        <f t="shared" ref="I7:I13" si="2">C7*E7</f>
        <v>66238.290000000008</v>
      </c>
      <c r="J7" s="21" t="s">
        <v>24</v>
      </c>
      <c r="K7" s="24">
        <f t="shared" ref="K7:K13" si="3">I7-H7</f>
        <v>9091.5300000000061</v>
      </c>
    </row>
    <row r="8" spans="1:11" ht="38.25" thickBot="1" x14ac:dyDescent="0.3">
      <c r="A8" s="4" t="s">
        <v>14</v>
      </c>
      <c r="B8" s="5" t="s">
        <v>9</v>
      </c>
      <c r="C8" s="8">
        <v>1870639</v>
      </c>
      <c r="D8" s="9">
        <v>0.21</v>
      </c>
      <c r="E8" s="9">
        <v>0.2495</v>
      </c>
      <c r="F8" s="21" t="s">
        <v>24</v>
      </c>
      <c r="G8" s="19">
        <f t="shared" si="0"/>
        <v>0.18809523809523815</v>
      </c>
      <c r="H8" s="16">
        <f t="shared" si="1"/>
        <v>392834.19</v>
      </c>
      <c r="I8" s="16">
        <f t="shared" si="2"/>
        <v>466724.43050000002</v>
      </c>
      <c r="J8" s="21" t="s">
        <v>24</v>
      </c>
      <c r="K8" s="24">
        <f t="shared" si="3"/>
        <v>73890.240500000014</v>
      </c>
    </row>
    <row r="9" spans="1:11" ht="19.5" thickBot="1" x14ac:dyDescent="0.3">
      <c r="A9" s="4" t="s">
        <v>5</v>
      </c>
      <c r="B9" s="5" t="s">
        <v>9</v>
      </c>
      <c r="C9" s="8">
        <v>81581</v>
      </c>
      <c r="D9" s="9">
        <v>0.22500000000000001</v>
      </c>
      <c r="E9" s="9">
        <v>0.315</v>
      </c>
      <c r="F9" s="21" t="s">
        <v>24</v>
      </c>
      <c r="G9" s="19">
        <f t="shared" si="0"/>
        <v>0.39999999999999997</v>
      </c>
      <c r="H9" s="16">
        <f t="shared" si="1"/>
        <v>18355.725000000002</v>
      </c>
      <c r="I9" s="16">
        <f t="shared" si="2"/>
        <v>25698.014999999999</v>
      </c>
      <c r="J9" s="21" t="s">
        <v>24</v>
      </c>
      <c r="K9" s="24">
        <f t="shared" si="3"/>
        <v>7342.2899999999972</v>
      </c>
    </row>
    <row r="10" spans="1:11" ht="38.25" thickBot="1" x14ac:dyDescent="0.3">
      <c r="A10" s="4" t="s">
        <v>15</v>
      </c>
      <c r="B10" s="5" t="s">
        <v>11</v>
      </c>
      <c r="C10" s="8">
        <v>100226</v>
      </c>
      <c r="D10" s="9">
        <v>0.71499999999999997</v>
      </c>
      <c r="E10" s="9">
        <v>0.88</v>
      </c>
      <c r="F10" s="21" t="s">
        <v>24</v>
      </c>
      <c r="G10" s="19">
        <f t="shared" si="0"/>
        <v>0.23076923076923084</v>
      </c>
      <c r="H10" s="16">
        <f t="shared" si="1"/>
        <v>71661.59</v>
      </c>
      <c r="I10" s="16">
        <f t="shared" si="2"/>
        <v>88198.88</v>
      </c>
      <c r="J10" s="21" t="s">
        <v>24</v>
      </c>
      <c r="K10" s="24">
        <f t="shared" si="3"/>
        <v>16537.290000000008</v>
      </c>
    </row>
    <row r="11" spans="1:11" ht="38.25" thickBot="1" x14ac:dyDescent="0.3">
      <c r="A11" s="4" t="s">
        <v>15</v>
      </c>
      <c r="B11" s="5" t="s">
        <v>10</v>
      </c>
      <c r="C11" s="8">
        <v>1806</v>
      </c>
      <c r="D11" s="9">
        <v>0.745</v>
      </c>
      <c r="E11" s="9">
        <v>1.03</v>
      </c>
      <c r="F11" s="21" t="s">
        <v>24</v>
      </c>
      <c r="G11" s="19">
        <f t="shared" si="0"/>
        <v>0.38255033557046986</v>
      </c>
      <c r="H11" s="16">
        <f t="shared" si="1"/>
        <v>1345.47</v>
      </c>
      <c r="I11" s="16">
        <f t="shared" si="2"/>
        <v>1860.18</v>
      </c>
      <c r="J11" s="21" t="s">
        <v>24</v>
      </c>
      <c r="K11" s="24">
        <f t="shared" si="3"/>
        <v>514.71</v>
      </c>
    </row>
    <row r="12" spans="1:11" ht="38.25" thickBot="1" x14ac:dyDescent="0.3">
      <c r="A12" s="4" t="s">
        <v>16</v>
      </c>
      <c r="B12" s="5" t="s">
        <v>9</v>
      </c>
      <c r="C12" s="8">
        <v>683459</v>
      </c>
      <c r="D12" s="9">
        <v>0.11269999999999999</v>
      </c>
      <c r="E12" s="9">
        <v>0.15659999999999999</v>
      </c>
      <c r="F12" s="21" t="s">
        <v>24</v>
      </c>
      <c r="G12" s="19">
        <f t="shared" si="0"/>
        <v>0.38952972493345162</v>
      </c>
      <c r="H12" s="16">
        <f t="shared" si="1"/>
        <v>77025.829299999998</v>
      </c>
      <c r="I12" s="16">
        <f t="shared" si="2"/>
        <v>107029.67939999999</v>
      </c>
      <c r="J12" s="21" t="s">
        <v>24</v>
      </c>
      <c r="K12" s="24">
        <f t="shared" si="3"/>
        <v>30003.850099999996</v>
      </c>
    </row>
    <row r="13" spans="1:11" ht="45" customHeight="1" thickBot="1" x14ac:dyDescent="0.3">
      <c r="A13" s="4" t="s">
        <v>19</v>
      </c>
      <c r="B13" s="5" t="s">
        <v>20</v>
      </c>
      <c r="C13" s="8">
        <v>1219</v>
      </c>
      <c r="D13" s="14">
        <v>5.5</v>
      </c>
      <c r="E13" s="9">
        <v>5.24</v>
      </c>
      <c r="F13" s="22" t="s">
        <v>23</v>
      </c>
      <c r="G13" s="20">
        <f t="shared" si="0"/>
        <v>-4.7272727272727237E-2</v>
      </c>
      <c r="H13" s="16">
        <f>C13*D13</f>
        <v>6704.5</v>
      </c>
      <c r="I13" s="16">
        <f t="shared" si="2"/>
        <v>6387.56</v>
      </c>
      <c r="J13" s="28" t="s">
        <v>23</v>
      </c>
      <c r="K13" s="26">
        <f t="shared" si="3"/>
        <v>-316.9399999999996</v>
      </c>
    </row>
    <row r="14" spans="1:11" ht="21" thickBot="1" x14ac:dyDescent="0.3">
      <c r="C14" s="17"/>
      <c r="D14" s="17"/>
      <c r="E14" s="17"/>
      <c r="F14" s="17"/>
      <c r="G14" s="17"/>
      <c r="H14" s="18">
        <f>SUM(H6:H13)</f>
        <v>715716.35429999989</v>
      </c>
      <c r="I14" s="27">
        <f>SUM(I6:I13)</f>
        <v>904188.38490000018</v>
      </c>
      <c r="J14" s="29" t="s">
        <v>24</v>
      </c>
      <c r="K14" s="25">
        <f>I14-H14</f>
        <v>188472.03060000029</v>
      </c>
    </row>
    <row r="15" spans="1:11" ht="39" customHeight="1" x14ac:dyDescent="0.25"/>
    <row r="16" spans="1:11" ht="18.75" x14ac:dyDescent="0.3">
      <c r="A16" s="3" t="s">
        <v>22</v>
      </c>
      <c r="J16" s="2"/>
    </row>
    <row r="17" spans="1:11" ht="15" customHeight="1" x14ac:dyDescent="0.25">
      <c r="A17" s="35" t="s">
        <v>25</v>
      </c>
      <c r="B17" s="35"/>
      <c r="C17" s="35"/>
      <c r="D17" s="35"/>
      <c r="E17" s="35"/>
      <c r="F17" s="35"/>
      <c r="G17" s="35"/>
      <c r="H17" s="35"/>
      <c r="I17" s="35"/>
      <c r="J17" s="35"/>
      <c r="K17" s="35"/>
    </row>
    <row r="18" spans="1:11" ht="58.5" customHeight="1" x14ac:dyDescent="0.25">
      <c r="A18" s="35"/>
      <c r="B18" s="35"/>
      <c r="C18" s="35"/>
      <c r="D18" s="35"/>
      <c r="E18" s="35"/>
      <c r="F18" s="35"/>
      <c r="G18" s="35"/>
      <c r="H18" s="35"/>
      <c r="I18" s="35"/>
      <c r="J18" s="35"/>
      <c r="K18" s="35"/>
    </row>
    <row r="21" spans="1:11" x14ac:dyDescent="0.25">
      <c r="H21" s="2"/>
      <c r="I21" s="1"/>
    </row>
    <row r="22" spans="1:11" x14ac:dyDescent="0.25">
      <c r="E22" s="2"/>
      <c r="F22" s="2"/>
      <c r="G22" s="10"/>
    </row>
  </sheetData>
  <mergeCells count="6">
    <mergeCell ref="A17:K18"/>
    <mergeCell ref="A2:K2"/>
    <mergeCell ref="A3:K3"/>
    <mergeCell ref="A5:B5"/>
    <mergeCell ref="J5:K5"/>
    <mergeCell ref="F5:G5"/>
  </mergeCells>
  <pageMargins left="0.7" right="0.7" top="0.75" bottom="0.75" header="0.3" footer="0.3"/>
  <pageSetup scale="7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Emily Childress</dc:creator>
  <cp:lastModifiedBy>Emily Childress</cp:lastModifiedBy>
  <cp:lastPrinted>2023-11-17T13:41:06Z</cp:lastPrinted>
  <dcterms:created xsi:type="dcterms:W3CDTF">2023-11-16T13:36:01Z</dcterms:created>
  <dcterms:modified xsi:type="dcterms:W3CDTF">2023-11-17T13:50:53Z</dcterms:modified>
</cp:coreProperties>
</file>