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BH\Desktop\"/>
    </mc:Choice>
  </mc:AlternateContent>
  <bookViews>
    <workbookView xWindow="0" yWindow="0" windowWidth="28800" windowHeight="11745" activeTab="1"/>
  </bookViews>
  <sheets>
    <sheet name="Table GRM-1" sheetId="1" r:id="rId1"/>
    <sheet name="Table GRM-2" sheetId="2" r:id="rId2"/>
    <sheet name="Table GRM-3" sheetId="3" r:id="rId3"/>
    <sheet name="Table GRM-4" sheetId="4" r:id="rId4"/>
    <sheet name="Table GRM-5" sheetId="5" r:id="rId5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" l="1"/>
  <c r="F10" i="5"/>
  <c r="F8" i="5"/>
  <c r="F12" i="5" s="1"/>
  <c r="F16" i="5" s="1"/>
  <c r="J17" i="4"/>
  <c r="H17" i="4"/>
  <c r="F17" i="4"/>
  <c r="D17" i="4"/>
  <c r="F18" i="5" l="1"/>
  <c r="F20" i="5" s="1"/>
  <c r="F23" i="5" l="1"/>
  <c r="G25" i="2" l="1"/>
  <c r="G23" i="2"/>
  <c r="G15" i="1" l="1"/>
  <c r="G17" i="1" s="1"/>
</calcChain>
</file>

<file path=xl/sharedStrings.xml><?xml version="1.0" encoding="utf-8"?>
<sst xmlns="http://schemas.openxmlformats.org/spreadsheetml/2006/main" count="71" uniqueCount="65">
  <si>
    <t>Line</t>
  </si>
  <si>
    <t>Amount</t>
  </si>
  <si>
    <t>Fleming-Mason Detailed Revenue Deficiency</t>
  </si>
  <si>
    <t>Total Revenue Deficiency</t>
  </si>
  <si>
    <t>_____________</t>
  </si>
  <si>
    <t>Source:</t>
  </si>
  <si>
    <t>AG1-7-RevReq-2022-REVISED2023-10-24 Tab "RevReq"</t>
  </si>
  <si>
    <t>1. Cell C55</t>
  </si>
  <si>
    <t>2. Cell D11 - D14</t>
  </si>
  <si>
    <t>3. Σ of Cells D16, D20, D23, and D27</t>
  </si>
  <si>
    <t>4. Cell D25 x 1.85</t>
  </si>
  <si>
    <t>Description</t>
  </si>
  <si>
    <t>Table GRM-1</t>
  </si>
  <si>
    <r>
      <t>Actual Test Year Rev. Req. for Target OTIER Before Adjustments</t>
    </r>
    <r>
      <rPr>
        <vertAlign val="superscript"/>
        <sz val="11"/>
        <color theme="1"/>
        <rFont val="Times New Roman"/>
        <family val="1"/>
      </rPr>
      <t>1</t>
    </r>
  </si>
  <si>
    <r>
      <t>Net Expense Adjustments</t>
    </r>
    <r>
      <rPr>
        <vertAlign val="superscript"/>
        <sz val="11"/>
        <color theme="1"/>
        <rFont val="Times New Roman"/>
        <family val="1"/>
      </rPr>
      <t>3</t>
    </r>
  </si>
  <si>
    <r>
      <t xml:space="preserve">OTIER Interest Coverage Needed for Increased Interest Expense </t>
    </r>
    <r>
      <rPr>
        <vertAlign val="superscript"/>
        <sz val="11"/>
        <color theme="1"/>
        <rFont val="Times New Roman"/>
        <family val="1"/>
      </rPr>
      <t>4</t>
    </r>
  </si>
  <si>
    <r>
      <t>Net Fuel Adjustment Clause/
Environmental Surcharge Adjustments</t>
    </r>
    <r>
      <rPr>
        <vertAlign val="superscript"/>
        <sz val="11"/>
        <color theme="1"/>
        <rFont val="Times New Roman"/>
        <family val="1"/>
      </rPr>
      <t>2</t>
    </r>
  </si>
  <si>
    <t>Table GRM-2</t>
  </si>
  <si>
    <t>Fleming-Mason's Revenue Requirement Adjustments and Deficiency</t>
  </si>
  <si>
    <t>Fleming-Mason's Claimed Revenue Deficiency</t>
  </si>
  <si>
    <t>Rate Case</t>
  </si>
  <si>
    <t>Rate Schedule Revenues</t>
  </si>
  <si>
    <t>Regular Time Wages and Salaries</t>
  </si>
  <si>
    <t>Overtime Wages and Salaries</t>
  </si>
  <si>
    <t>Healthcare</t>
  </si>
  <si>
    <t>OTIER</t>
  </si>
  <si>
    <t>Total OAG Adjustment (Σ of Lines 2 through 7)</t>
  </si>
  <si>
    <t>OAG Adjusted Revenue Deficiency (Line 1 + Line 8)</t>
  </si>
  <si>
    <t>Table GRM-3</t>
  </si>
  <si>
    <t>Fleming-Mason Rate Case Filing History</t>
  </si>
  <si>
    <t>Rate Case Filing Date</t>
  </si>
  <si>
    <t>Case Number</t>
  </si>
  <si>
    <t>Interval Between Rate Cases</t>
  </si>
  <si>
    <t>2023-00223</t>
  </si>
  <si>
    <t>16 Years, 2 Months</t>
  </si>
  <si>
    <t>2007-00022</t>
  </si>
  <si>
    <t>5 Years, 7 Months</t>
  </si>
  <si>
    <t>2001-00244</t>
  </si>
  <si>
    <t>7 Years, 1 Month</t>
  </si>
  <si>
    <t>1994-00396</t>
  </si>
  <si>
    <t>Table GRM-4</t>
  </si>
  <si>
    <t>Medical Insurance Premiums Under KREC Plan</t>
  </si>
  <si>
    <t>Year</t>
  </si>
  <si>
    <t>Employee</t>
  </si>
  <si>
    <t>Employee W/ Children</t>
  </si>
  <si>
    <t>Employee W/ Spouse</t>
  </si>
  <si>
    <t>Employee / Family</t>
  </si>
  <si>
    <t>Compound Annual Growth Rate 
(2019 - 2023)</t>
  </si>
  <si>
    <t xml:space="preserve">                                              </t>
  </si>
  <si>
    <t>Source: Fleming-Mason Response to Staff Data Request 2-16.</t>
  </si>
  <si>
    <t>Table GRM-5</t>
  </si>
  <si>
    <t>OAG's Health Care Cost Adjustment</t>
  </si>
  <si>
    <t>Adjustment 1 - Moving to Employer Portion Only</t>
  </si>
  <si>
    <t>Corrected Company Proposed Health Care Costs (Line 1 + Line 2)</t>
  </si>
  <si>
    <t>Adjusted Employer Portion Health Care Costs (Line 3 + Line 4)</t>
  </si>
  <si>
    <t>OAG Proposed Health Care Cost Expense (Line 5 + Line 6)</t>
  </si>
  <si>
    <t>Total Health Care Cost Adjustments Proposed by OAG (Line 2 + Line 4 + Line 6)</t>
  </si>
  <si>
    <t xml:space="preserve">                            </t>
  </si>
  <si>
    <t>Sources:</t>
  </si>
  <si>
    <r>
      <t>Company Proposed Health Care Costs</t>
    </r>
    <r>
      <rPr>
        <vertAlign val="superscript"/>
        <sz val="11"/>
        <color theme="1"/>
        <rFont val="Times New Roman"/>
        <family val="1"/>
      </rPr>
      <t>1</t>
    </r>
  </si>
  <si>
    <r>
      <t>Adjustment 2 - Changing Escalation from 9% to 6.5%</t>
    </r>
    <r>
      <rPr>
        <vertAlign val="superscript"/>
        <sz val="11"/>
        <color theme="1"/>
        <rFont val="Times New Roman"/>
        <family val="1"/>
      </rPr>
      <t>2</t>
    </r>
  </si>
  <si>
    <r>
      <t>Adjustment 3 - Capitalizing Similar to Payroll Costs at 31%</t>
    </r>
    <r>
      <rPr>
        <vertAlign val="superscript"/>
        <sz val="11"/>
        <color theme="1"/>
        <rFont val="Times New Roman"/>
        <family val="1"/>
      </rPr>
      <t xml:space="preserve">3 </t>
    </r>
    <r>
      <rPr>
        <sz val="11"/>
        <color theme="1"/>
        <rFont val="Times New Roman"/>
        <family val="1"/>
      </rPr>
      <t>( -1 x Line 5 x 31%)</t>
    </r>
  </si>
  <si>
    <r>
      <rPr>
        <vertAlign val="superscript"/>
        <sz val="9"/>
        <color theme="1"/>
        <rFont val="Times New Roman"/>
        <family val="1"/>
      </rPr>
      <t>1</t>
    </r>
    <r>
      <rPr>
        <sz val="9"/>
        <color theme="1"/>
        <rFont val="Times New Roman"/>
        <family val="1"/>
      </rPr>
      <t>Exhibit JW-2, Reference Schedule 1.12 - adds the Expense Adjustment found on Line 8 to the Test Year Expense Level on Line 3, column (B).</t>
    </r>
  </si>
  <si>
    <r>
      <rPr>
        <vertAlign val="super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Formula: =$427,350*1.065-$427,350*1.09 -- $427,350 is the test year employer portion of health care premiums. This is found on Exhibit JW-2, Reference Schedule 1.12, Line 3, column (B).</t>
    </r>
  </si>
  <si>
    <r>
      <rPr>
        <vertAlign val="superscript"/>
        <sz val="9"/>
        <color theme="1"/>
        <rFont val="Times New Roman"/>
        <family val="1"/>
      </rPr>
      <t>3</t>
    </r>
    <r>
      <rPr>
        <sz val="9"/>
        <color theme="1"/>
        <rFont val="Times New Roman"/>
        <family val="1"/>
      </rPr>
      <t>Exhibit JW-2, Reference Schedule 1.10, Line 14, Column (e). The capitalization rate presented in the description is rounded to 31%. The actual rate used is 30.8743671004963%.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</si>
</sst>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m\.\ dd\,\ yyyy"/>
    <numFmt numFmtId="166" formatCode="[$-409]mmmm\ d\,\ yyyy;@"/>
    <numFmt numFmtId="167" formatCode="&quot;$&quot;#,##0.00"/>
    <numFmt numFmtId="168" formatCode="&quot;$&quot;#,##0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"/>
      <name val="Times New Roman"/>
      <family val="1"/>
    </font>
    <font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0" borderId="0" xfId="0" applyFont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164" fontId="2" fillId="2" borderId="0" xfId="1" applyNumberFormat="1" applyFont="1" applyFill="1" applyBorder="1"/>
    <xf numFmtId="164" fontId="2" fillId="2" borderId="1" xfId="1" applyNumberFormat="1" applyFont="1" applyFill="1" applyBorder="1"/>
    <xf numFmtId="0" fontId="6" fillId="2" borderId="0" xfId="0" applyFont="1" applyFill="1" applyBorder="1" applyAlignment="1"/>
    <xf numFmtId="0" fontId="2" fillId="2" borderId="7" xfId="0" applyFont="1" applyFill="1" applyBorder="1"/>
    <xf numFmtId="0" fontId="6" fillId="2" borderId="1" xfId="0" applyFont="1" applyFill="1" applyBorder="1" applyAlignment="1"/>
    <xf numFmtId="0" fontId="2" fillId="2" borderId="1" xfId="0" applyFont="1" applyFill="1" applyBorder="1"/>
    <xf numFmtId="0" fontId="2" fillId="2" borderId="8" xfId="0" applyFont="1" applyFill="1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44" fontId="2" fillId="2" borderId="0" xfId="1" applyFont="1" applyFill="1" applyBorder="1"/>
    <xf numFmtId="164" fontId="2" fillId="0" borderId="0" xfId="1" applyNumberFormat="1" applyFont="1"/>
    <xf numFmtId="164" fontId="2" fillId="2" borderId="0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5" fontId="2" fillId="2" borderId="0" xfId="0" applyNumberFormat="1" applyFont="1" applyFill="1" applyBorder="1" applyAlignment="1">
      <alignment horizontal="left"/>
    </xf>
    <xf numFmtId="166" fontId="2" fillId="2" borderId="0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5" fontId="2" fillId="2" borderId="0" xfId="0" applyNumberFormat="1" applyFont="1" applyFill="1" applyBorder="1"/>
    <xf numFmtId="5" fontId="2" fillId="2" borderId="1" xfId="0" applyNumberFormat="1" applyFont="1" applyFill="1" applyBorder="1"/>
    <xf numFmtId="5" fontId="2" fillId="2" borderId="6" xfId="0" applyNumberFormat="1" applyFont="1" applyFill="1" applyBorder="1"/>
    <xf numFmtId="5" fontId="2" fillId="2" borderId="9" xfId="0" applyNumberFormat="1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/>
    <xf numFmtId="0" fontId="10" fillId="2" borderId="1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167" fontId="6" fillId="2" borderId="0" xfId="0" applyNumberFormat="1" applyFont="1" applyFill="1" applyBorder="1"/>
    <xf numFmtId="168" fontId="6" fillId="2" borderId="0" xfId="0" applyNumberFormat="1" applyFont="1" applyFill="1" applyBorder="1" applyAlignment="1">
      <alignment horizontal="center"/>
    </xf>
    <xf numFmtId="168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10" fontId="2" fillId="2" borderId="0" xfId="2" applyNumberFormat="1" applyFont="1" applyFill="1" applyBorder="1" applyAlignment="1">
      <alignment horizontal="center" vertical="center"/>
    </xf>
    <xf numFmtId="10" fontId="2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workbookViewId="0">
      <selection activeCell="N23" sqref="N23"/>
    </sheetView>
  </sheetViews>
  <sheetFormatPr defaultRowHeight="15" x14ac:dyDescent="0.25"/>
  <cols>
    <col min="1" max="2" width="1.625" style="5" customWidth="1"/>
    <col min="3" max="3" width="4.25" style="21" bestFit="1" customWidth="1"/>
    <col min="4" max="4" width="1.625" style="5" customWidth="1"/>
    <col min="5" max="5" width="31.875" style="5" bestFit="1" customWidth="1"/>
    <col min="6" max="6" width="1.625" style="5" customWidth="1"/>
    <col min="7" max="7" width="11.125" style="5" bestFit="1" customWidth="1"/>
    <col min="8" max="8" width="1.625" style="5" customWidth="1"/>
    <col min="9" max="16384" width="9" style="5"/>
  </cols>
  <sheetData>
    <row r="2" spans="2:8" x14ac:dyDescent="0.25">
      <c r="B2" s="1"/>
      <c r="C2" s="2"/>
      <c r="D2" s="3"/>
      <c r="E2" s="3"/>
      <c r="F2" s="3"/>
      <c r="G2" s="3"/>
      <c r="H2" s="4"/>
    </row>
    <row r="3" spans="2:8" x14ac:dyDescent="0.25">
      <c r="B3" s="6"/>
      <c r="C3" s="22" t="s">
        <v>12</v>
      </c>
      <c r="D3" s="22"/>
      <c r="E3" s="22"/>
      <c r="F3" s="22"/>
      <c r="G3" s="22"/>
      <c r="H3" s="7"/>
    </row>
    <row r="4" spans="2:8" x14ac:dyDescent="0.25">
      <c r="B4" s="6"/>
      <c r="C4" s="8"/>
      <c r="D4" s="9"/>
      <c r="E4" s="9"/>
      <c r="F4" s="9"/>
      <c r="G4" s="9"/>
      <c r="H4" s="7"/>
    </row>
    <row r="5" spans="2:8" x14ac:dyDescent="0.25">
      <c r="B5" s="6"/>
      <c r="C5" s="23" t="s">
        <v>2</v>
      </c>
      <c r="D5" s="23"/>
      <c r="E5" s="23"/>
      <c r="F5" s="23"/>
      <c r="G5" s="23"/>
      <c r="H5" s="7"/>
    </row>
    <row r="6" spans="2:8" x14ac:dyDescent="0.25">
      <c r="B6" s="6"/>
      <c r="C6" s="8"/>
      <c r="D6" s="9"/>
      <c r="E6" s="9"/>
      <c r="F6" s="9"/>
      <c r="G6" s="9"/>
      <c r="H6" s="7"/>
    </row>
    <row r="7" spans="2:8" x14ac:dyDescent="0.25">
      <c r="B7" s="6"/>
      <c r="C7" s="10" t="s">
        <v>0</v>
      </c>
      <c r="D7" s="9"/>
      <c r="E7" s="10" t="s">
        <v>11</v>
      </c>
      <c r="F7" s="9"/>
      <c r="G7" s="10" t="s">
        <v>1</v>
      </c>
      <c r="H7" s="7"/>
    </row>
    <row r="8" spans="2:8" x14ac:dyDescent="0.25">
      <c r="B8" s="6"/>
      <c r="C8" s="8"/>
      <c r="D8" s="9"/>
      <c r="E8" s="9"/>
      <c r="F8" s="9"/>
      <c r="G8" s="9"/>
      <c r="H8" s="7"/>
    </row>
    <row r="9" spans="2:8" ht="33" x14ac:dyDescent="0.25">
      <c r="B9" s="6"/>
      <c r="C9" s="11">
        <v>1</v>
      </c>
      <c r="D9" s="9"/>
      <c r="E9" s="12" t="s">
        <v>13</v>
      </c>
      <c r="F9" s="9"/>
      <c r="G9" s="13">
        <v>815184.99000000069</v>
      </c>
      <c r="H9" s="7"/>
    </row>
    <row r="10" spans="2:8" x14ac:dyDescent="0.25">
      <c r="B10" s="6"/>
      <c r="C10" s="11"/>
      <c r="D10" s="9"/>
      <c r="E10" s="9"/>
      <c r="F10" s="9"/>
      <c r="G10" s="13"/>
      <c r="H10" s="7"/>
    </row>
    <row r="11" spans="2:8" ht="33" x14ac:dyDescent="0.25">
      <c r="B11" s="6"/>
      <c r="C11" s="11">
        <v>2</v>
      </c>
      <c r="D11" s="9"/>
      <c r="E11" s="12" t="s">
        <v>16</v>
      </c>
      <c r="F11" s="9"/>
      <c r="G11" s="13">
        <v>54816.989999998303</v>
      </c>
      <c r="H11" s="7"/>
    </row>
    <row r="12" spans="2:8" x14ac:dyDescent="0.25">
      <c r="B12" s="6"/>
      <c r="C12" s="11"/>
      <c r="D12" s="9"/>
      <c r="E12" s="9"/>
      <c r="F12" s="9"/>
      <c r="G12" s="13"/>
      <c r="H12" s="7"/>
    </row>
    <row r="13" spans="2:8" ht="18" x14ac:dyDescent="0.25">
      <c r="B13" s="6"/>
      <c r="C13" s="11">
        <v>3</v>
      </c>
      <c r="D13" s="9"/>
      <c r="E13" s="9" t="s">
        <v>14</v>
      </c>
      <c r="F13" s="9"/>
      <c r="G13" s="13">
        <v>54027.808392381572</v>
      </c>
      <c r="H13" s="7"/>
    </row>
    <row r="14" spans="2:8" x14ac:dyDescent="0.25">
      <c r="B14" s="6"/>
      <c r="C14" s="11"/>
      <c r="D14" s="9"/>
      <c r="E14" s="9"/>
      <c r="F14" s="9"/>
      <c r="G14" s="13"/>
      <c r="H14" s="7"/>
    </row>
    <row r="15" spans="2:8" ht="33" x14ac:dyDescent="0.25">
      <c r="B15" s="6"/>
      <c r="C15" s="11">
        <v>4</v>
      </c>
      <c r="D15" s="9"/>
      <c r="E15" s="12" t="s">
        <v>15</v>
      </c>
      <c r="F15" s="9"/>
      <c r="G15" s="14">
        <f>510636.4836916*1.85</f>
        <v>944677.49482946005</v>
      </c>
      <c r="H15" s="7"/>
    </row>
    <row r="16" spans="2:8" x14ac:dyDescent="0.25">
      <c r="B16" s="6"/>
      <c r="C16" s="11"/>
      <c r="D16" s="9"/>
      <c r="E16" s="9"/>
      <c r="F16" s="9"/>
      <c r="G16" s="13"/>
      <c r="H16" s="7"/>
    </row>
    <row r="17" spans="2:8" x14ac:dyDescent="0.25">
      <c r="B17" s="6"/>
      <c r="C17" s="11">
        <v>5</v>
      </c>
      <c r="D17" s="9"/>
      <c r="E17" s="9" t="s">
        <v>3</v>
      </c>
      <c r="F17" s="9"/>
      <c r="G17" s="13">
        <f>SUM(G9:G15)</f>
        <v>1868707.2832218406</v>
      </c>
      <c r="H17" s="7"/>
    </row>
    <row r="18" spans="2:8" x14ac:dyDescent="0.25">
      <c r="B18" s="6"/>
      <c r="C18" s="8"/>
      <c r="D18" s="9"/>
      <c r="E18" s="9"/>
      <c r="F18" s="9"/>
      <c r="G18" s="13"/>
      <c r="H18" s="7"/>
    </row>
    <row r="19" spans="2:8" x14ac:dyDescent="0.25">
      <c r="B19" s="6"/>
      <c r="C19" s="15" t="s">
        <v>4</v>
      </c>
      <c r="D19" s="15"/>
      <c r="E19" s="15"/>
      <c r="F19" s="9"/>
      <c r="G19" s="13"/>
      <c r="H19" s="7"/>
    </row>
    <row r="20" spans="2:8" x14ac:dyDescent="0.25">
      <c r="B20" s="6"/>
      <c r="C20" s="15" t="s">
        <v>5</v>
      </c>
      <c r="D20" s="15"/>
      <c r="E20" s="15"/>
      <c r="F20" s="9"/>
      <c r="G20" s="13"/>
      <c r="H20" s="7"/>
    </row>
    <row r="21" spans="2:8" x14ac:dyDescent="0.25">
      <c r="B21" s="6"/>
      <c r="C21" s="15" t="s">
        <v>6</v>
      </c>
      <c r="D21" s="15"/>
      <c r="E21" s="15"/>
      <c r="F21" s="9"/>
      <c r="G21" s="13"/>
      <c r="H21" s="7"/>
    </row>
    <row r="22" spans="2:8" x14ac:dyDescent="0.25">
      <c r="B22" s="6"/>
      <c r="C22" s="15" t="s">
        <v>7</v>
      </c>
      <c r="D22" s="15"/>
      <c r="E22" s="15"/>
      <c r="F22" s="9"/>
      <c r="G22" s="13"/>
      <c r="H22" s="7"/>
    </row>
    <row r="23" spans="2:8" x14ac:dyDescent="0.25">
      <c r="B23" s="6"/>
      <c r="C23" s="15" t="s">
        <v>8</v>
      </c>
      <c r="D23" s="15"/>
      <c r="E23" s="15"/>
      <c r="F23" s="9"/>
      <c r="G23" s="13"/>
      <c r="H23" s="7"/>
    </row>
    <row r="24" spans="2:8" x14ac:dyDescent="0.25">
      <c r="B24" s="6"/>
      <c r="C24" s="15" t="s">
        <v>9</v>
      </c>
      <c r="D24" s="15"/>
      <c r="E24" s="15"/>
      <c r="F24" s="9"/>
      <c r="G24" s="13"/>
      <c r="H24" s="7"/>
    </row>
    <row r="25" spans="2:8" x14ac:dyDescent="0.25">
      <c r="B25" s="6"/>
      <c r="C25" s="15" t="s">
        <v>10</v>
      </c>
      <c r="D25" s="15"/>
      <c r="E25" s="15"/>
      <c r="F25" s="9"/>
      <c r="G25" s="13"/>
      <c r="H25" s="7"/>
    </row>
    <row r="26" spans="2:8" x14ac:dyDescent="0.25">
      <c r="B26" s="16"/>
      <c r="C26" s="17"/>
      <c r="D26" s="17"/>
      <c r="E26" s="17"/>
      <c r="F26" s="18"/>
      <c r="G26" s="14"/>
      <c r="H26" s="19"/>
    </row>
    <row r="27" spans="2:8" x14ac:dyDescent="0.25">
      <c r="C27" s="20"/>
      <c r="D27" s="20"/>
      <c r="E27" s="20"/>
    </row>
    <row r="28" spans="2:8" x14ac:dyDescent="0.25">
      <c r="C28" s="20"/>
      <c r="D28" s="20"/>
      <c r="E28" s="20"/>
    </row>
    <row r="29" spans="2:8" x14ac:dyDescent="0.25">
      <c r="C29" s="20"/>
      <c r="D29" s="20"/>
      <c r="E29" s="20"/>
    </row>
    <row r="30" spans="2:8" x14ac:dyDescent="0.25">
      <c r="C30" s="20"/>
      <c r="D30" s="20"/>
      <c r="E30" s="20"/>
    </row>
    <row r="31" spans="2:8" x14ac:dyDescent="0.25">
      <c r="C31" s="20"/>
      <c r="D31" s="20"/>
      <c r="E31" s="20"/>
    </row>
    <row r="32" spans="2:8" x14ac:dyDescent="0.25">
      <c r="C32" s="20"/>
      <c r="D32" s="20"/>
      <c r="E32" s="20"/>
    </row>
  </sheetData>
  <mergeCells count="2">
    <mergeCell ref="C3:G3"/>
    <mergeCell ref="C5:G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tabSelected="1" workbookViewId="0">
      <selection activeCell="M21" sqref="M21"/>
    </sheetView>
  </sheetViews>
  <sheetFormatPr defaultRowHeight="15" x14ac:dyDescent="0.25"/>
  <cols>
    <col min="1" max="2" width="1.625" style="5" customWidth="1"/>
    <col min="3" max="3" width="4.25" style="21" bestFit="1" customWidth="1"/>
    <col min="4" max="4" width="1.625" style="5" customWidth="1"/>
    <col min="5" max="5" width="41.25" style="5" bestFit="1" customWidth="1"/>
    <col min="6" max="6" width="1.625" style="5" customWidth="1"/>
    <col min="7" max="7" width="11.875" style="5" customWidth="1"/>
    <col min="8" max="8" width="1.625" style="5" customWidth="1"/>
    <col min="9" max="16384" width="9" style="5"/>
  </cols>
  <sheetData>
    <row r="2" spans="2:8" x14ac:dyDescent="0.25">
      <c r="B2" s="1"/>
      <c r="C2" s="2"/>
      <c r="D2" s="3"/>
      <c r="E2" s="3"/>
      <c r="F2" s="3"/>
      <c r="G2" s="3"/>
      <c r="H2" s="4"/>
    </row>
    <row r="3" spans="2:8" ht="15" customHeight="1" x14ac:dyDescent="0.25">
      <c r="B3" s="6"/>
      <c r="C3" s="24" t="s">
        <v>17</v>
      </c>
      <c r="D3" s="24"/>
      <c r="E3" s="24"/>
      <c r="F3" s="24"/>
      <c r="G3" s="24"/>
      <c r="H3" s="7"/>
    </row>
    <row r="4" spans="2:8" ht="14.25" customHeight="1" x14ac:dyDescent="0.25">
      <c r="B4" s="6"/>
      <c r="C4" s="25"/>
      <c r="D4" s="26"/>
      <c r="E4" s="26"/>
      <c r="F4" s="26"/>
      <c r="G4" s="26"/>
      <c r="H4" s="7"/>
    </row>
    <row r="5" spans="2:8" x14ac:dyDescent="0.25">
      <c r="B5" s="6"/>
      <c r="C5" s="23" t="s">
        <v>18</v>
      </c>
      <c r="D5" s="23"/>
      <c r="E5" s="23"/>
      <c r="F5" s="23"/>
      <c r="G5" s="23"/>
      <c r="H5" s="7"/>
    </row>
    <row r="6" spans="2:8" x14ac:dyDescent="0.25">
      <c r="B6" s="6"/>
      <c r="C6" s="8"/>
      <c r="D6" s="9"/>
      <c r="E6" s="9"/>
      <c r="F6" s="9"/>
      <c r="G6" s="9"/>
      <c r="H6" s="7"/>
    </row>
    <row r="7" spans="2:8" x14ac:dyDescent="0.25">
      <c r="B7" s="6"/>
      <c r="C7" s="10" t="s">
        <v>0</v>
      </c>
      <c r="D7" s="9"/>
      <c r="E7" s="10" t="s">
        <v>11</v>
      </c>
      <c r="F7" s="9"/>
      <c r="G7" s="10" t="s">
        <v>1</v>
      </c>
      <c r="H7" s="7"/>
    </row>
    <row r="8" spans="2:8" x14ac:dyDescent="0.25">
      <c r="B8" s="6"/>
      <c r="C8" s="8"/>
      <c r="D8" s="9"/>
      <c r="E8" s="9"/>
      <c r="F8" s="9"/>
      <c r="G8" s="9"/>
      <c r="H8" s="7"/>
    </row>
    <row r="9" spans="2:8" x14ac:dyDescent="0.25">
      <c r="B9" s="6"/>
      <c r="C9" s="8">
        <v>1</v>
      </c>
      <c r="D9" s="9"/>
      <c r="E9" s="9" t="s">
        <v>19</v>
      </c>
      <c r="F9" s="9"/>
      <c r="G9" s="13">
        <v>1868707.2832218495</v>
      </c>
      <c r="H9" s="7"/>
    </row>
    <row r="10" spans="2:8" x14ac:dyDescent="0.25">
      <c r="B10" s="6"/>
      <c r="C10" s="8"/>
      <c r="D10" s="9"/>
      <c r="E10" s="9"/>
      <c r="F10" s="9"/>
      <c r="G10" s="27"/>
      <c r="H10" s="7"/>
    </row>
    <row r="11" spans="2:8" x14ac:dyDescent="0.25">
      <c r="B11" s="6"/>
      <c r="C11" s="8">
        <v>2</v>
      </c>
      <c r="D11" s="9"/>
      <c r="E11" s="9" t="s">
        <v>20</v>
      </c>
      <c r="F11" s="9"/>
      <c r="G11" s="13">
        <v>-19333.329999998201</v>
      </c>
      <c r="H11" s="7"/>
    </row>
    <row r="12" spans="2:8" x14ac:dyDescent="0.25">
      <c r="B12" s="6"/>
      <c r="C12" s="8"/>
      <c r="D12" s="9"/>
      <c r="E12" s="9"/>
      <c r="F12" s="9"/>
      <c r="G12" s="13"/>
      <c r="H12" s="7"/>
    </row>
    <row r="13" spans="2:8" x14ac:dyDescent="0.25">
      <c r="B13" s="6"/>
      <c r="C13" s="8">
        <v>3</v>
      </c>
      <c r="D13" s="9"/>
      <c r="E13" s="9" t="s">
        <v>21</v>
      </c>
      <c r="F13" s="9"/>
      <c r="G13" s="13">
        <v>-16547.54999999702</v>
      </c>
      <c r="H13" s="7"/>
    </row>
    <row r="14" spans="2:8" x14ac:dyDescent="0.25">
      <c r="B14" s="6"/>
      <c r="C14" s="8"/>
      <c r="D14" s="9"/>
      <c r="E14" s="9"/>
      <c r="F14" s="9"/>
      <c r="G14" s="13"/>
      <c r="H14" s="7"/>
    </row>
    <row r="15" spans="2:8" x14ac:dyDescent="0.25">
      <c r="B15" s="6"/>
      <c r="C15" s="8">
        <v>4</v>
      </c>
      <c r="D15" s="9"/>
      <c r="E15" s="9" t="s">
        <v>22</v>
      </c>
      <c r="F15" s="9"/>
      <c r="G15" s="13">
        <v>-96461</v>
      </c>
      <c r="H15" s="7"/>
    </row>
    <row r="16" spans="2:8" x14ac:dyDescent="0.25">
      <c r="B16" s="6"/>
      <c r="C16" s="8"/>
      <c r="D16" s="9"/>
      <c r="E16" s="9"/>
      <c r="F16" s="9"/>
      <c r="G16" s="13"/>
      <c r="H16" s="7"/>
    </row>
    <row r="17" spans="2:9" x14ac:dyDescent="0.25">
      <c r="B17" s="6"/>
      <c r="C17" s="8">
        <v>5</v>
      </c>
      <c r="D17" s="9"/>
      <c r="E17" s="9" t="s">
        <v>23</v>
      </c>
      <c r="F17" s="9"/>
      <c r="G17" s="13">
        <v>-25773.583641767502</v>
      </c>
      <c r="H17" s="7"/>
    </row>
    <row r="18" spans="2:9" x14ac:dyDescent="0.25">
      <c r="B18" s="6"/>
      <c r="C18" s="8"/>
      <c r="D18" s="9"/>
      <c r="E18" s="9"/>
      <c r="F18" s="9"/>
      <c r="G18" s="13"/>
      <c r="H18" s="7"/>
    </row>
    <row r="19" spans="2:9" x14ac:dyDescent="0.25">
      <c r="B19" s="6"/>
      <c r="C19" s="8">
        <v>6</v>
      </c>
      <c r="D19" s="9"/>
      <c r="E19" s="9" t="s">
        <v>24</v>
      </c>
      <c r="F19" s="9"/>
      <c r="G19" s="13">
        <v>-181116.26913149701</v>
      </c>
      <c r="H19" s="7"/>
      <c r="I19" s="28"/>
    </row>
    <row r="20" spans="2:9" x14ac:dyDescent="0.25">
      <c r="B20" s="6"/>
      <c r="C20" s="8"/>
      <c r="D20" s="9"/>
      <c r="E20" s="9"/>
      <c r="F20" s="9"/>
      <c r="G20" s="13"/>
      <c r="H20" s="7"/>
    </row>
    <row r="21" spans="2:9" x14ac:dyDescent="0.25">
      <c r="B21" s="6"/>
      <c r="C21" s="8">
        <v>7</v>
      </c>
      <c r="D21" s="9"/>
      <c r="E21" s="9" t="s">
        <v>25</v>
      </c>
      <c r="F21" s="9"/>
      <c r="G21" s="13">
        <v>-545304.36929206003</v>
      </c>
      <c r="H21" s="7"/>
    </row>
    <row r="22" spans="2:9" x14ac:dyDescent="0.25">
      <c r="B22" s="6"/>
      <c r="C22" s="8"/>
      <c r="D22" s="9"/>
      <c r="E22" s="9"/>
      <c r="F22" s="9"/>
      <c r="G22" s="9"/>
      <c r="H22" s="7"/>
    </row>
    <row r="23" spans="2:9" x14ac:dyDescent="0.25">
      <c r="B23" s="6"/>
      <c r="C23" s="8">
        <v>8</v>
      </c>
      <c r="D23" s="9"/>
      <c r="E23" s="9" t="s">
        <v>26</v>
      </c>
      <c r="F23" s="9"/>
      <c r="G23" s="29">
        <f>SUM(G11:G21)</f>
        <v>-884536.10206531978</v>
      </c>
      <c r="H23" s="7"/>
    </row>
    <row r="24" spans="2:9" x14ac:dyDescent="0.25">
      <c r="B24" s="6"/>
      <c r="C24" s="8"/>
      <c r="D24" s="9"/>
      <c r="E24" s="9"/>
      <c r="F24" s="9"/>
      <c r="G24" s="13"/>
      <c r="H24" s="7"/>
    </row>
    <row r="25" spans="2:9" x14ac:dyDescent="0.25">
      <c r="B25" s="6"/>
      <c r="C25" s="8">
        <v>9</v>
      </c>
      <c r="D25" s="9"/>
      <c r="E25" s="9" t="s">
        <v>27</v>
      </c>
      <c r="F25" s="9"/>
      <c r="G25" s="13">
        <f>G9+G23</f>
        <v>984171.1811565297</v>
      </c>
      <c r="H25" s="7"/>
    </row>
    <row r="26" spans="2:9" x14ac:dyDescent="0.25">
      <c r="B26" s="16"/>
      <c r="C26" s="10"/>
      <c r="D26" s="18"/>
      <c r="E26" s="18"/>
      <c r="F26" s="18"/>
      <c r="G26" s="14"/>
      <c r="H26" s="19"/>
    </row>
    <row r="27" spans="2:9" x14ac:dyDescent="0.25">
      <c r="G27" s="28"/>
    </row>
    <row r="28" spans="2:9" x14ac:dyDescent="0.25">
      <c r="G28" s="28"/>
    </row>
    <row r="29" spans="2:9" x14ac:dyDescent="0.25">
      <c r="G29" s="28"/>
    </row>
    <row r="30" spans="2:9" x14ac:dyDescent="0.25">
      <c r="G30" s="28"/>
    </row>
    <row r="31" spans="2:9" x14ac:dyDescent="0.25">
      <c r="G31" s="28"/>
    </row>
    <row r="32" spans="2:9" x14ac:dyDescent="0.25">
      <c r="G32" s="28"/>
    </row>
    <row r="33" spans="7:7" x14ac:dyDescent="0.25">
      <c r="G33" s="28"/>
    </row>
    <row r="34" spans="7:7" x14ac:dyDescent="0.25">
      <c r="G34" s="28"/>
    </row>
    <row r="35" spans="7:7" x14ac:dyDescent="0.25">
      <c r="G35" s="28"/>
    </row>
    <row r="36" spans="7:7" x14ac:dyDescent="0.25">
      <c r="G36" s="28"/>
    </row>
  </sheetData>
  <mergeCells count="2">
    <mergeCell ref="C3:G3"/>
    <mergeCell ref="C5:G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1"/>
  <sheetViews>
    <sheetView workbookViewId="0">
      <selection activeCell="I31" sqref="I31"/>
    </sheetView>
  </sheetViews>
  <sheetFormatPr defaultRowHeight="14.25" x14ac:dyDescent="0.2"/>
  <cols>
    <col min="1" max="2" width="1.625" customWidth="1"/>
    <col min="3" max="3" width="12.25" bestFit="1" customWidth="1"/>
    <col min="4" max="4" width="1.625" customWidth="1"/>
    <col min="5" max="5" width="12.25" bestFit="1" customWidth="1"/>
    <col min="6" max="6" width="1.625" customWidth="1"/>
    <col min="7" max="7" width="16.625" bestFit="1" customWidth="1"/>
    <col min="8" max="8" width="1.625" customWidth="1"/>
  </cols>
  <sheetData>
    <row r="2" spans="2:9" ht="15" x14ac:dyDescent="0.25">
      <c r="B2" s="1"/>
      <c r="C2" s="3"/>
      <c r="D2" s="3"/>
      <c r="E2" s="3"/>
      <c r="F2" s="3"/>
      <c r="G2" s="3"/>
      <c r="H2" s="4"/>
    </row>
    <row r="3" spans="2:9" ht="15" x14ac:dyDescent="0.25">
      <c r="B3" s="6"/>
      <c r="C3" s="24" t="s">
        <v>28</v>
      </c>
      <c r="D3" s="24"/>
      <c r="E3" s="24"/>
      <c r="F3" s="24"/>
      <c r="G3" s="24"/>
      <c r="H3" s="7"/>
    </row>
    <row r="4" spans="2:9" ht="15" x14ac:dyDescent="0.25">
      <c r="B4" s="6"/>
      <c r="C4" s="9"/>
      <c r="D4" s="9"/>
      <c r="E4" s="9"/>
      <c r="F4" s="9"/>
      <c r="G4" s="9"/>
      <c r="H4" s="7"/>
    </row>
    <row r="5" spans="2:9" ht="15" x14ac:dyDescent="0.25">
      <c r="B5" s="6"/>
      <c r="C5" s="23" t="s">
        <v>29</v>
      </c>
      <c r="D5" s="23"/>
      <c r="E5" s="23"/>
      <c r="F5" s="23"/>
      <c r="G5" s="23"/>
      <c r="H5" s="7"/>
    </row>
    <row r="6" spans="2:9" ht="15" x14ac:dyDescent="0.25">
      <c r="B6" s="6"/>
      <c r="C6" s="9"/>
      <c r="D6" s="9"/>
      <c r="E6" s="9"/>
      <c r="F6" s="9"/>
      <c r="G6" s="9"/>
      <c r="H6" s="7"/>
    </row>
    <row r="7" spans="2:9" ht="30" x14ac:dyDescent="0.25">
      <c r="B7" s="6"/>
      <c r="C7" s="30" t="s">
        <v>30</v>
      </c>
      <c r="D7" s="9"/>
      <c r="E7" s="10" t="s">
        <v>31</v>
      </c>
      <c r="F7" s="9"/>
      <c r="G7" s="30" t="s">
        <v>32</v>
      </c>
      <c r="H7" s="7"/>
      <c r="I7" s="31"/>
    </row>
    <row r="8" spans="2:9" ht="15" x14ac:dyDescent="0.25">
      <c r="B8" s="6"/>
      <c r="C8" s="9"/>
      <c r="D8" s="9"/>
      <c r="E8" s="9"/>
      <c r="F8" s="9"/>
      <c r="G8" s="9"/>
      <c r="H8" s="7"/>
    </row>
    <row r="9" spans="2:9" ht="15" x14ac:dyDescent="0.25">
      <c r="B9" s="6"/>
      <c r="C9" s="32">
        <v>45166</v>
      </c>
      <c r="D9" s="9"/>
      <c r="E9" s="8" t="s">
        <v>33</v>
      </c>
      <c r="F9" s="9"/>
      <c r="G9" s="8" t="s">
        <v>34</v>
      </c>
      <c r="H9" s="7"/>
    </row>
    <row r="10" spans="2:9" ht="15" x14ac:dyDescent="0.25">
      <c r="B10" s="6"/>
      <c r="C10" s="33"/>
      <c r="D10" s="9"/>
      <c r="E10" s="8"/>
      <c r="F10" s="9"/>
      <c r="G10" s="8"/>
      <c r="H10" s="7"/>
    </row>
    <row r="11" spans="2:9" ht="15" x14ac:dyDescent="0.25">
      <c r="B11" s="6"/>
      <c r="C11" s="32">
        <v>39258</v>
      </c>
      <c r="D11" s="9"/>
      <c r="E11" s="8" t="s">
        <v>35</v>
      </c>
      <c r="F11" s="9"/>
      <c r="G11" s="8" t="s">
        <v>36</v>
      </c>
      <c r="H11" s="7"/>
    </row>
    <row r="12" spans="2:9" ht="15" x14ac:dyDescent="0.25">
      <c r="B12" s="6"/>
      <c r="C12" s="32"/>
      <c r="D12" s="9"/>
      <c r="E12" s="8"/>
      <c r="F12" s="9"/>
      <c r="G12" s="8"/>
      <c r="H12" s="7"/>
    </row>
    <row r="13" spans="2:9" ht="15" x14ac:dyDescent="0.25">
      <c r="B13" s="6"/>
      <c r="C13" s="32">
        <v>37224</v>
      </c>
      <c r="D13" s="9"/>
      <c r="E13" s="8" t="s">
        <v>37</v>
      </c>
      <c r="F13" s="9"/>
      <c r="G13" s="8" t="s">
        <v>38</v>
      </c>
      <c r="H13" s="7"/>
    </row>
    <row r="14" spans="2:9" ht="15" x14ac:dyDescent="0.25">
      <c r="B14" s="6"/>
      <c r="C14" s="32"/>
      <c r="D14" s="9"/>
      <c r="E14" s="8"/>
      <c r="F14" s="9"/>
      <c r="G14" s="8"/>
      <c r="H14" s="7"/>
    </row>
    <row r="15" spans="2:9" ht="15" x14ac:dyDescent="0.25">
      <c r="B15" s="6"/>
      <c r="C15" s="32">
        <v>34670</v>
      </c>
      <c r="D15" s="9"/>
      <c r="E15" s="8" t="s">
        <v>39</v>
      </c>
      <c r="F15" s="9"/>
      <c r="G15" s="8"/>
      <c r="H15" s="7"/>
    </row>
    <row r="16" spans="2:9" ht="15" x14ac:dyDescent="0.25">
      <c r="B16" s="16"/>
      <c r="C16" s="34"/>
      <c r="D16" s="18"/>
      <c r="E16" s="18"/>
      <c r="F16" s="18"/>
      <c r="G16" s="18"/>
      <c r="H16" s="19"/>
    </row>
    <row r="17" spans="3:3" x14ac:dyDescent="0.2">
      <c r="C17" s="35"/>
    </row>
    <row r="18" spans="3:3" x14ac:dyDescent="0.2">
      <c r="C18" s="35"/>
    </row>
    <row r="19" spans="3:3" x14ac:dyDescent="0.2">
      <c r="C19" s="35"/>
    </row>
    <row r="20" spans="3:3" x14ac:dyDescent="0.2">
      <c r="C20" s="35"/>
    </row>
    <row r="21" spans="3:3" x14ac:dyDescent="0.2">
      <c r="C21" s="35"/>
    </row>
    <row r="22" spans="3:3" x14ac:dyDescent="0.2">
      <c r="C22" s="35"/>
    </row>
    <row r="23" spans="3:3" x14ac:dyDescent="0.2">
      <c r="C23" s="35"/>
    </row>
    <row r="24" spans="3:3" x14ac:dyDescent="0.2">
      <c r="C24" s="35"/>
    </row>
    <row r="25" spans="3:3" x14ac:dyDescent="0.2">
      <c r="C25" s="35"/>
    </row>
    <row r="26" spans="3:3" x14ac:dyDescent="0.2">
      <c r="C26" s="36"/>
    </row>
    <row r="27" spans="3:3" x14ac:dyDescent="0.2">
      <c r="C27" s="36"/>
    </row>
    <row r="28" spans="3:3" x14ac:dyDescent="0.2">
      <c r="C28" s="36"/>
    </row>
    <row r="29" spans="3:3" x14ac:dyDescent="0.2">
      <c r="C29" s="36"/>
    </row>
    <row r="30" spans="3:3" x14ac:dyDescent="0.2">
      <c r="C30" s="36"/>
    </row>
    <row r="31" spans="3:3" x14ac:dyDescent="0.2">
      <c r="C31" s="36"/>
    </row>
  </sheetData>
  <mergeCells count="2">
    <mergeCell ref="C3:G3"/>
    <mergeCell ref="C5:G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N17" sqref="N17"/>
    </sheetView>
  </sheetViews>
  <sheetFormatPr defaultRowHeight="15" x14ac:dyDescent="0.25"/>
  <cols>
    <col min="1" max="1" width="1.625" style="5" customWidth="1"/>
    <col min="2" max="2" width="18.5" style="5" customWidth="1"/>
    <col min="3" max="3" width="1.625" style="5" customWidth="1"/>
    <col min="4" max="4" width="14.5" style="5" customWidth="1"/>
    <col min="5" max="5" width="1.625" style="5" customWidth="1"/>
    <col min="6" max="6" width="14.5" style="5" customWidth="1"/>
    <col min="7" max="7" width="1.625" style="5" customWidth="1"/>
    <col min="8" max="8" width="14.5" style="5" customWidth="1"/>
    <col min="9" max="9" width="1.625" style="5" customWidth="1"/>
    <col min="10" max="10" width="14.5" style="5" customWidth="1"/>
    <col min="11" max="11" width="1.625" style="5" customWidth="1"/>
    <col min="12" max="16384" width="9" style="5"/>
  </cols>
  <sheetData>
    <row r="1" spans="1:11" x14ac:dyDescent="0.25">
      <c r="A1" s="1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x14ac:dyDescent="0.25">
      <c r="A2" s="6"/>
      <c r="B2" s="24" t="s">
        <v>40</v>
      </c>
      <c r="C2" s="24"/>
      <c r="D2" s="24"/>
      <c r="E2" s="24"/>
      <c r="F2" s="24"/>
      <c r="G2" s="24"/>
      <c r="H2" s="24"/>
      <c r="I2" s="24"/>
      <c r="J2" s="24"/>
      <c r="K2" s="7"/>
    </row>
    <row r="3" spans="1:11" x14ac:dyDescent="0.25">
      <c r="A3" s="6"/>
      <c r="B3" s="9"/>
      <c r="C3" s="9"/>
      <c r="D3" s="9"/>
      <c r="E3" s="9"/>
      <c r="F3" s="9"/>
      <c r="G3" s="9"/>
      <c r="H3" s="9"/>
      <c r="I3" s="9"/>
      <c r="J3" s="9"/>
      <c r="K3" s="7"/>
    </row>
    <row r="4" spans="1:11" x14ac:dyDescent="0.25">
      <c r="A4" s="6"/>
      <c r="B4" s="9"/>
      <c r="C4" s="9"/>
      <c r="D4" s="50" t="s">
        <v>41</v>
      </c>
      <c r="E4" s="50"/>
      <c r="F4" s="50"/>
      <c r="G4" s="50"/>
      <c r="H4" s="50"/>
      <c r="I4" s="50"/>
      <c r="J4" s="50"/>
      <c r="K4" s="7"/>
    </row>
    <row r="5" spans="1:11" ht="29.25" x14ac:dyDescent="0.25">
      <c r="A5" s="6"/>
      <c r="B5" s="38" t="s">
        <v>42</v>
      </c>
      <c r="C5" s="51"/>
      <c r="D5" s="52" t="s">
        <v>43</v>
      </c>
      <c r="E5" s="53"/>
      <c r="F5" s="54" t="s">
        <v>44</v>
      </c>
      <c r="G5" s="55"/>
      <c r="H5" s="54" t="s">
        <v>45</v>
      </c>
      <c r="I5" s="55"/>
      <c r="J5" s="54" t="s">
        <v>46</v>
      </c>
      <c r="K5" s="7"/>
    </row>
    <row r="6" spans="1:11" x14ac:dyDescent="0.25">
      <c r="A6" s="6"/>
      <c r="B6" s="56"/>
      <c r="C6" s="56"/>
      <c r="D6" s="57"/>
      <c r="E6" s="57"/>
      <c r="F6" s="57"/>
      <c r="G6" s="57"/>
      <c r="H6" s="57"/>
      <c r="I6" s="57"/>
      <c r="J6" s="57"/>
      <c r="K6" s="7"/>
    </row>
    <row r="7" spans="1:11" x14ac:dyDescent="0.25">
      <c r="A7" s="6"/>
      <c r="B7" s="56">
        <v>2019</v>
      </c>
      <c r="C7" s="56"/>
      <c r="D7" s="58">
        <v>415.52</v>
      </c>
      <c r="E7" s="58"/>
      <c r="F7" s="58">
        <v>888.23</v>
      </c>
      <c r="G7" s="58"/>
      <c r="H7" s="58">
        <v>1033.76</v>
      </c>
      <c r="I7" s="58"/>
      <c r="J7" s="58">
        <v>1397.99</v>
      </c>
      <c r="K7" s="7"/>
    </row>
    <row r="8" spans="1:11" x14ac:dyDescent="0.25">
      <c r="A8" s="6"/>
      <c r="B8" s="56"/>
      <c r="C8" s="56"/>
      <c r="D8" s="58"/>
      <c r="E8" s="58"/>
      <c r="F8" s="58"/>
      <c r="G8" s="58"/>
      <c r="H8" s="58"/>
      <c r="I8" s="58"/>
      <c r="J8" s="58"/>
      <c r="K8" s="7"/>
    </row>
    <row r="9" spans="1:11" x14ac:dyDescent="0.25">
      <c r="A9" s="6"/>
      <c r="B9" s="56">
        <v>2020</v>
      </c>
      <c r="C9" s="56"/>
      <c r="D9" s="58">
        <v>432.88203302653278</v>
      </c>
      <c r="E9" s="58"/>
      <c r="F9" s="58">
        <v>929.24</v>
      </c>
      <c r="G9" s="58"/>
      <c r="H9" s="58">
        <v>1079.4121957782722</v>
      </c>
      <c r="I9" s="58"/>
      <c r="J9" s="58">
        <v>1461.8550400536731</v>
      </c>
      <c r="K9" s="7"/>
    </row>
    <row r="10" spans="1:11" x14ac:dyDescent="0.25">
      <c r="A10" s="6"/>
      <c r="B10" s="56"/>
      <c r="C10" s="56"/>
      <c r="D10" s="58"/>
      <c r="E10" s="58"/>
      <c r="F10" s="58"/>
      <c r="G10" s="58"/>
      <c r="H10" s="58"/>
      <c r="I10" s="58"/>
      <c r="J10" s="58"/>
      <c r="K10" s="7"/>
    </row>
    <row r="11" spans="1:11" x14ac:dyDescent="0.25">
      <c r="A11" s="6"/>
      <c r="B11" s="56">
        <v>2021</v>
      </c>
      <c r="C11" s="56"/>
      <c r="D11" s="58">
        <v>463.8</v>
      </c>
      <c r="E11" s="58"/>
      <c r="F11" s="58">
        <v>970.08</v>
      </c>
      <c r="G11" s="58"/>
      <c r="H11" s="58">
        <v>1122.21</v>
      </c>
      <c r="I11" s="58"/>
      <c r="J11" s="58">
        <v>1512.31</v>
      </c>
      <c r="K11" s="7"/>
    </row>
    <row r="12" spans="1:11" x14ac:dyDescent="0.25">
      <c r="A12" s="6"/>
      <c r="B12" s="56"/>
      <c r="C12" s="56"/>
      <c r="D12" s="58"/>
      <c r="E12" s="58"/>
      <c r="F12" s="58"/>
      <c r="G12" s="58"/>
      <c r="H12" s="58"/>
      <c r="I12" s="58"/>
      <c r="J12" s="58"/>
      <c r="K12" s="7"/>
    </row>
    <row r="13" spans="1:11" x14ac:dyDescent="0.25">
      <c r="A13" s="6"/>
      <c r="B13" s="56">
        <v>2022</v>
      </c>
      <c r="C13" s="56"/>
      <c r="D13" s="58">
        <v>498.22</v>
      </c>
      <c r="E13" s="58"/>
      <c r="F13" s="58">
        <v>1038.1500000000001</v>
      </c>
      <c r="G13" s="58"/>
      <c r="H13" s="58">
        <v>1194.67</v>
      </c>
      <c r="I13" s="58"/>
      <c r="J13" s="58">
        <v>1617.66</v>
      </c>
      <c r="K13" s="7"/>
    </row>
    <row r="14" spans="1:11" x14ac:dyDescent="0.25">
      <c r="A14" s="6"/>
      <c r="B14" s="56"/>
      <c r="C14" s="56"/>
      <c r="D14" s="58"/>
      <c r="E14" s="58"/>
      <c r="F14" s="58"/>
      <c r="G14" s="58"/>
      <c r="H14" s="58"/>
      <c r="I14" s="58"/>
      <c r="J14" s="58"/>
      <c r="K14" s="7"/>
    </row>
    <row r="15" spans="1:11" x14ac:dyDescent="0.25">
      <c r="A15" s="6"/>
      <c r="B15" s="56">
        <v>2023</v>
      </c>
      <c r="C15" s="56"/>
      <c r="D15" s="58">
        <v>548.23</v>
      </c>
      <c r="E15" s="58"/>
      <c r="F15" s="58">
        <v>1131.3599999999999</v>
      </c>
      <c r="G15" s="58"/>
      <c r="H15" s="58">
        <v>1296.2</v>
      </c>
      <c r="I15" s="58"/>
      <c r="J15" s="58">
        <v>1753.03</v>
      </c>
      <c r="K15" s="7"/>
    </row>
    <row r="16" spans="1:11" x14ac:dyDescent="0.25">
      <c r="A16" s="6"/>
      <c r="B16" s="9"/>
      <c r="C16" s="9"/>
      <c r="D16" s="59"/>
      <c r="E16" s="59"/>
      <c r="F16" s="59"/>
      <c r="G16" s="59"/>
      <c r="H16" s="59"/>
      <c r="I16" s="59"/>
      <c r="J16" s="59"/>
      <c r="K16" s="7"/>
    </row>
    <row r="17" spans="1:15" ht="45" x14ac:dyDescent="0.25">
      <c r="A17" s="6"/>
      <c r="B17" s="60" t="s">
        <v>47</v>
      </c>
      <c r="C17" s="9"/>
      <c r="D17" s="61">
        <f>(D15/D7)^(1/($B$15-$B$7))-1</f>
        <v>7.1748085059417877E-2</v>
      </c>
      <c r="E17" s="61"/>
      <c r="F17" s="61">
        <f>(F15/F7)^(1/($B$15-$B$7))-1</f>
        <v>6.2352992610634983E-2</v>
      </c>
      <c r="G17" s="61"/>
      <c r="H17" s="61">
        <f>(H15/H7)^(1/($B$15-$B$7))-1</f>
        <v>5.8188587435965999E-2</v>
      </c>
      <c r="I17" s="61"/>
      <c r="J17" s="61">
        <f>(J15/J7)^(1/($B$15-$B$7))-1</f>
        <v>5.8208683267829908E-2</v>
      </c>
      <c r="K17" s="7"/>
      <c r="O17" s="62"/>
    </row>
    <row r="18" spans="1:15" x14ac:dyDescent="0.25">
      <c r="A18" s="6"/>
      <c r="B18" s="45" t="s">
        <v>48</v>
      </c>
      <c r="C18" s="9"/>
      <c r="D18" s="9"/>
      <c r="E18" s="9"/>
      <c r="F18" s="9"/>
      <c r="G18" s="9"/>
      <c r="H18" s="9"/>
      <c r="I18" s="9"/>
      <c r="J18" s="9"/>
      <c r="K18" s="7"/>
    </row>
    <row r="19" spans="1:15" x14ac:dyDescent="0.25">
      <c r="A19" s="6"/>
      <c r="B19" s="46" t="s">
        <v>49</v>
      </c>
      <c r="C19" s="9"/>
      <c r="D19" s="9"/>
      <c r="E19" s="9"/>
      <c r="F19" s="9"/>
      <c r="G19" s="9"/>
      <c r="H19" s="9"/>
      <c r="I19" s="9"/>
      <c r="J19" s="9"/>
      <c r="K19" s="7"/>
    </row>
    <row r="20" spans="1:15" x14ac:dyDescent="0.25">
      <c r="A20" s="16"/>
      <c r="B20" s="18"/>
      <c r="C20" s="18"/>
      <c r="D20" s="18"/>
      <c r="E20" s="18"/>
      <c r="F20" s="18"/>
      <c r="G20" s="18"/>
      <c r="H20" s="18"/>
      <c r="I20" s="18"/>
      <c r="J20" s="18"/>
      <c r="K20" s="19"/>
    </row>
    <row r="29" spans="1:15" ht="27.95" customHeight="1" x14ac:dyDescent="0.25"/>
  </sheetData>
  <mergeCells count="2">
    <mergeCell ref="B2:J2"/>
    <mergeCell ref="D4:J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I27" sqref="I27"/>
    </sheetView>
  </sheetViews>
  <sheetFormatPr defaultRowHeight="15" x14ac:dyDescent="0.25"/>
  <cols>
    <col min="1" max="1" width="1.625" style="5" customWidth="1"/>
    <col min="2" max="2" width="9" style="5"/>
    <col min="3" max="3" width="1.625" style="5" customWidth="1"/>
    <col min="4" max="4" width="79" style="5" customWidth="1"/>
    <col min="5" max="5" width="1.625" style="5" customWidth="1"/>
    <col min="6" max="6" width="9.625" style="5" bestFit="1" customWidth="1"/>
    <col min="7" max="7" width="1.625" style="5" customWidth="1"/>
    <col min="8" max="16384" width="9" style="5"/>
  </cols>
  <sheetData>
    <row r="1" spans="1:7" x14ac:dyDescent="0.25">
      <c r="A1" s="1"/>
      <c r="B1" s="3"/>
      <c r="C1" s="3"/>
      <c r="D1" s="3"/>
      <c r="E1" s="3"/>
      <c r="F1" s="3"/>
      <c r="G1" s="4"/>
    </row>
    <row r="2" spans="1:7" x14ac:dyDescent="0.25">
      <c r="A2" s="6"/>
      <c r="B2" s="24" t="s">
        <v>50</v>
      </c>
      <c r="C2" s="24"/>
      <c r="D2" s="24"/>
      <c r="E2" s="24"/>
      <c r="F2" s="24"/>
      <c r="G2" s="7"/>
    </row>
    <row r="3" spans="1:7" x14ac:dyDescent="0.25">
      <c r="A3" s="6"/>
      <c r="B3" s="9"/>
      <c r="C3" s="9"/>
      <c r="D3" s="9"/>
      <c r="E3" s="9"/>
      <c r="F3" s="9"/>
      <c r="G3" s="7"/>
    </row>
    <row r="4" spans="1:7" x14ac:dyDescent="0.25">
      <c r="A4" s="6"/>
      <c r="B4" s="23" t="s">
        <v>51</v>
      </c>
      <c r="C4" s="23"/>
      <c r="D4" s="23"/>
      <c r="E4" s="23"/>
      <c r="F4" s="23"/>
      <c r="G4" s="7"/>
    </row>
    <row r="5" spans="1:7" x14ac:dyDescent="0.25">
      <c r="A5" s="6"/>
      <c r="B5" s="9"/>
      <c r="C5" s="9"/>
      <c r="D5" s="9"/>
      <c r="E5" s="9"/>
      <c r="F5" s="9"/>
      <c r="G5" s="7"/>
    </row>
    <row r="6" spans="1:7" s="40" customFormat="1" ht="14.25" x14ac:dyDescent="0.2">
      <c r="A6" s="37"/>
      <c r="B6" s="38" t="s">
        <v>0</v>
      </c>
      <c r="C6" s="25"/>
      <c r="D6" s="38" t="s">
        <v>11</v>
      </c>
      <c r="E6" s="25"/>
      <c r="F6" s="38" t="s">
        <v>1</v>
      </c>
      <c r="G6" s="39"/>
    </row>
    <row r="7" spans="1:7" x14ac:dyDescent="0.25">
      <c r="A7" s="6"/>
      <c r="B7" s="9"/>
      <c r="C7" s="9"/>
      <c r="D7" s="9"/>
      <c r="E7" s="9"/>
      <c r="F7" s="9"/>
      <c r="G7" s="7"/>
    </row>
    <row r="8" spans="1:7" ht="18" x14ac:dyDescent="0.25">
      <c r="A8" s="6"/>
      <c r="B8" s="8">
        <v>1</v>
      </c>
      <c r="C8" s="9"/>
      <c r="D8" s="9" t="s">
        <v>59</v>
      </c>
      <c r="E8" s="9"/>
      <c r="F8" s="41">
        <f>68376.08+427350.49</f>
        <v>495726.57</v>
      </c>
      <c r="G8" s="7"/>
    </row>
    <row r="9" spans="1:7" x14ac:dyDescent="0.25">
      <c r="A9" s="6"/>
      <c r="B9" s="8"/>
      <c r="C9" s="9"/>
      <c r="D9" s="9"/>
      <c r="E9" s="9"/>
      <c r="F9" s="9"/>
      <c r="G9" s="7"/>
    </row>
    <row r="10" spans="1:7" x14ac:dyDescent="0.25">
      <c r="A10" s="6"/>
      <c r="B10" s="8">
        <v>2</v>
      </c>
      <c r="C10" s="9"/>
      <c r="D10" s="9" t="s">
        <v>52</v>
      </c>
      <c r="E10" s="9"/>
      <c r="F10" s="42">
        <f>38461.54-68376.08</f>
        <v>-29914.54</v>
      </c>
      <c r="G10" s="43"/>
    </row>
    <row r="11" spans="1:7" x14ac:dyDescent="0.25">
      <c r="A11" s="6"/>
      <c r="B11" s="8"/>
      <c r="C11" s="9"/>
      <c r="D11" s="9"/>
      <c r="E11" s="9"/>
      <c r="F11" s="9"/>
      <c r="G11" s="7"/>
    </row>
    <row r="12" spans="1:7" x14ac:dyDescent="0.25">
      <c r="A12" s="6"/>
      <c r="B12" s="8">
        <v>3</v>
      </c>
      <c r="C12" s="9"/>
      <c r="D12" s="9" t="s">
        <v>53</v>
      </c>
      <c r="E12" s="9"/>
      <c r="F12" s="41">
        <f>F8+F10</f>
        <v>465812.03</v>
      </c>
      <c r="G12" s="7"/>
    </row>
    <row r="13" spans="1:7" x14ac:dyDescent="0.25">
      <c r="A13" s="6"/>
      <c r="B13" s="8"/>
      <c r="C13" s="9"/>
      <c r="D13" s="9"/>
      <c r="E13" s="9"/>
      <c r="F13" s="9"/>
      <c r="G13" s="7"/>
    </row>
    <row r="14" spans="1:7" ht="18" x14ac:dyDescent="0.25">
      <c r="A14" s="6"/>
      <c r="B14" s="8">
        <v>4</v>
      </c>
      <c r="C14" s="9"/>
      <c r="D14" s="9" t="s">
        <v>60</v>
      </c>
      <c r="E14" s="9"/>
      <c r="F14" s="42">
        <f>427350*1.065-427350*1.09</f>
        <v>-10683.750000000058</v>
      </c>
      <c r="G14" s="7"/>
    </row>
    <row r="15" spans="1:7" x14ac:dyDescent="0.25">
      <c r="A15" s="6"/>
      <c r="B15" s="8"/>
      <c r="C15" s="9"/>
      <c r="D15" s="9"/>
      <c r="E15" s="9"/>
      <c r="F15" s="9"/>
      <c r="G15" s="7"/>
    </row>
    <row r="16" spans="1:7" x14ac:dyDescent="0.25">
      <c r="A16" s="6"/>
      <c r="B16" s="8">
        <v>5</v>
      </c>
      <c r="C16" s="9"/>
      <c r="D16" s="9" t="s">
        <v>54</v>
      </c>
      <c r="E16" s="9"/>
      <c r="F16" s="41">
        <f>F12+F14</f>
        <v>455128.27999999997</v>
      </c>
      <c r="G16" s="7"/>
    </row>
    <row r="17" spans="1:7" x14ac:dyDescent="0.25">
      <c r="A17" s="6"/>
      <c r="B17" s="8"/>
      <c r="C17" s="9"/>
      <c r="D17" s="9"/>
      <c r="E17" s="9"/>
      <c r="F17" s="9"/>
      <c r="G17" s="7"/>
    </row>
    <row r="18" spans="1:7" ht="18" x14ac:dyDescent="0.25">
      <c r="A18" s="6"/>
      <c r="B18" s="8">
        <v>6</v>
      </c>
      <c r="C18" s="9"/>
      <c r="D18" s="9" t="s">
        <v>61</v>
      </c>
      <c r="E18" s="9"/>
      <c r="F18" s="42">
        <f>-F16*0.308743671004963</f>
        <v>-140517.9759453747</v>
      </c>
      <c r="G18" s="7"/>
    </row>
    <row r="19" spans="1:7" x14ac:dyDescent="0.25">
      <c r="A19" s="6"/>
      <c r="B19" s="8"/>
      <c r="C19" s="9"/>
      <c r="D19" s="9"/>
      <c r="E19" s="9"/>
      <c r="F19" s="9"/>
      <c r="G19" s="7"/>
    </row>
    <row r="20" spans="1:7" ht="15.75" thickBot="1" x14ac:dyDescent="0.3">
      <c r="A20" s="6"/>
      <c r="B20" s="8">
        <v>7</v>
      </c>
      <c r="C20" s="9"/>
      <c r="D20" s="9" t="s">
        <v>55</v>
      </c>
      <c r="E20" s="9"/>
      <c r="F20" s="44">
        <f>F16+F18</f>
        <v>314610.30405462527</v>
      </c>
      <c r="G20" s="7"/>
    </row>
    <row r="21" spans="1:7" ht="15.75" thickTop="1" x14ac:dyDescent="0.25">
      <c r="A21" s="6"/>
      <c r="B21" s="8"/>
      <c r="C21" s="9"/>
      <c r="D21" s="9"/>
      <c r="E21" s="9"/>
      <c r="F21" s="9"/>
      <c r="G21" s="7"/>
    </row>
    <row r="22" spans="1:7" x14ac:dyDescent="0.25">
      <c r="A22" s="6"/>
      <c r="B22" s="8"/>
      <c r="C22" s="9"/>
      <c r="D22" s="9"/>
      <c r="E22" s="9"/>
      <c r="F22" s="9"/>
      <c r="G22" s="7"/>
    </row>
    <row r="23" spans="1:7" x14ac:dyDescent="0.25">
      <c r="A23" s="6"/>
      <c r="B23" s="8">
        <v>8</v>
      </c>
      <c r="C23" s="9"/>
      <c r="D23" s="9" t="s">
        <v>56</v>
      </c>
      <c r="E23" s="9"/>
      <c r="F23" s="41">
        <f>F10+F14+F18</f>
        <v>-181116.26594537476</v>
      </c>
      <c r="G23" s="7"/>
    </row>
    <row r="24" spans="1:7" x14ac:dyDescent="0.25">
      <c r="A24" s="6"/>
      <c r="B24" s="45" t="s">
        <v>57</v>
      </c>
      <c r="C24" s="9"/>
      <c r="D24" s="9"/>
      <c r="E24" s="9"/>
      <c r="F24" s="9"/>
      <c r="G24" s="7"/>
    </row>
    <row r="25" spans="1:7" x14ac:dyDescent="0.25">
      <c r="A25" s="6"/>
      <c r="B25" s="46" t="s">
        <v>58</v>
      </c>
      <c r="C25" s="9"/>
      <c r="D25" s="9"/>
      <c r="E25" s="9"/>
      <c r="F25" s="9"/>
      <c r="G25" s="7"/>
    </row>
    <row r="26" spans="1:7" x14ac:dyDescent="0.25">
      <c r="A26" s="6"/>
      <c r="B26" s="47" t="s">
        <v>62</v>
      </c>
      <c r="C26" s="48"/>
      <c r="D26" s="48"/>
      <c r="E26" s="48"/>
      <c r="F26" s="48"/>
      <c r="G26" s="7"/>
    </row>
    <row r="27" spans="1:7" ht="26.25" customHeight="1" x14ac:dyDescent="0.25">
      <c r="A27" s="6"/>
      <c r="B27" s="49" t="s">
        <v>63</v>
      </c>
      <c r="C27" s="49"/>
      <c r="D27" s="49"/>
      <c r="E27" s="49"/>
      <c r="F27" s="49"/>
      <c r="G27" s="7"/>
    </row>
    <row r="28" spans="1:7" ht="28.5" customHeight="1" x14ac:dyDescent="0.25">
      <c r="A28" s="6"/>
      <c r="B28" s="49" t="s">
        <v>64</v>
      </c>
      <c r="C28" s="49"/>
      <c r="D28" s="49"/>
      <c r="E28" s="49"/>
      <c r="F28" s="49"/>
      <c r="G28" s="7"/>
    </row>
    <row r="29" spans="1:7" x14ac:dyDescent="0.25">
      <c r="A29" s="16"/>
      <c r="B29" s="18"/>
      <c r="C29" s="18"/>
      <c r="D29" s="18"/>
      <c r="E29" s="18"/>
      <c r="F29" s="18"/>
      <c r="G29" s="19"/>
    </row>
  </sheetData>
  <mergeCells count="4">
    <mergeCell ref="B2:F2"/>
    <mergeCell ref="B4:F4"/>
    <mergeCell ref="B27:F27"/>
    <mergeCell ref="B28:F28"/>
  </mergeCells>
  <pageMargins left="0.7" right="0.7" top="0.75" bottom="0.75" header="0.3" footer="0.3"/>
  <pageSetup paperSiz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GRM-1</vt:lpstr>
      <vt:lpstr>Table GRM-2</vt:lpstr>
      <vt:lpstr>Table GRM-3</vt:lpstr>
      <vt:lpstr>Table GRM-4</vt:lpstr>
      <vt:lpstr>Table GRM-5</vt:lpstr>
    </vt:vector>
  </TitlesOfParts>
  <Company>BAI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Haarmann</dc:creator>
  <cp:lastModifiedBy>Laura Haarmann</cp:lastModifiedBy>
  <dcterms:created xsi:type="dcterms:W3CDTF">2023-11-17T18:32:31Z</dcterms:created>
  <dcterms:modified xsi:type="dcterms:W3CDTF">2023-12-15T15:21:54Z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{FD6EEF92-0E8D-4298-A7AB-C3021F4470A6}</vt:lpwstr>
  </property>
</Properties>
</file>