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PSC-Second Data Request\"/>
    </mc:Choice>
  </mc:AlternateContent>
  <xr:revisionPtr revIDLastSave="0" documentId="13_ncr:1_{007BCDF6-6AB1-4D18-A7A3-9527DFAD20CD}" xr6:coauthVersionLast="47" xr6:coauthVersionMax="47" xr10:uidLastSave="{00000000-0000-0000-0000-000000000000}"/>
  <bookViews>
    <workbookView xWindow="19080" yWindow="-120" windowWidth="19440" windowHeight="15000" xr2:uid="{AD055F8F-8362-4363-A610-7D1E119707CD}"/>
  </bookViews>
  <sheets>
    <sheet name="Exhibit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F15" i="1"/>
  <c r="G15" i="1"/>
  <c r="C13" i="1"/>
  <c r="E13" i="1" s="1"/>
  <c r="C12" i="1"/>
  <c r="C11" i="1"/>
  <c r="E11" i="1" s="1"/>
  <c r="E12" i="1"/>
  <c r="C10" i="1"/>
  <c r="C15" i="1" s="1"/>
  <c r="H10" i="1"/>
  <c r="H11" i="1"/>
  <c r="H12" i="1"/>
  <c r="H13" i="1"/>
  <c r="I10" i="1"/>
  <c r="I11" i="1"/>
  <c r="I12" i="1"/>
  <c r="I13" i="1"/>
  <c r="E10" i="1"/>
  <c r="I9" i="1"/>
  <c r="I15" i="1" s="1"/>
  <c r="H9" i="1"/>
  <c r="H15" i="1" s="1"/>
  <c r="E9" i="1"/>
  <c r="E15" i="1" s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Fritz</author>
  </authors>
  <commentList>
    <comment ref="C9" authorId="0" shapeId="0" xr:uid="{36A0062A-1118-4AEC-9CC4-0BEAB4FC5C79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WA Kendall</t>
        </r>
      </text>
    </comment>
    <comment ref="F9" authorId="0" shapeId="0" xr:uid="{37B8BEC3-D0B2-4D13-8D3C-B749555AF0B7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Protecterra LLC</t>
        </r>
      </text>
    </comment>
    <comment ref="C10" authorId="0" shapeId="0" xr:uid="{C6FEF038-F863-4F62-A37C-58F4BEACA074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FMUR and WA Kendall, Davey Resource Group</t>
        </r>
      </text>
    </comment>
    <comment ref="F10" authorId="0" shapeId="0" xr:uid="{EBFC0A58-6AE7-4CA6-9B2D-94227F78265C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Protecterra</t>
        </r>
      </text>
    </comment>
    <comment ref="C11" authorId="0" shapeId="0" xr:uid="{8B9945FC-4E02-481E-956D-1AE08425A4C5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FMUR, Kendall</t>
        </r>
      </text>
    </comment>
    <comment ref="F11" authorId="0" shapeId="0" xr:uid="{B8B6FC1C-F4C0-4ED9-A884-649AA431856E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Protecterra</t>
        </r>
      </text>
    </comment>
    <comment ref="C12" authorId="0" shapeId="0" xr:uid="{543F1332-1150-4777-B51A-5A78EAD595A0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FMUR, Kendall</t>
        </r>
      </text>
    </comment>
    <comment ref="F12" authorId="0" shapeId="0" xr:uid="{193897F9-D098-47DE-AFE8-B2D3B2E7AA81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Protecterra</t>
        </r>
      </text>
    </comment>
    <comment ref="C13" authorId="0" shapeId="0" xr:uid="{8BFD3001-D129-46A5-A368-E908707DD357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SLT Aviation, FMUR, Asplundah, Arborworks</t>
        </r>
      </text>
    </comment>
    <comment ref="F13" authorId="0" shapeId="0" xr:uid="{4BD9DFAA-9836-49AC-B4BE-0F17DCFDC9DE}">
      <text>
        <r>
          <rPr>
            <b/>
            <sz val="9"/>
            <color indexed="81"/>
            <rFont val="Tahoma"/>
            <charset val="1"/>
          </rPr>
          <t>Lauren Fritz:</t>
        </r>
        <r>
          <rPr>
            <sz val="9"/>
            <color indexed="81"/>
            <rFont val="Tahoma"/>
            <charset val="1"/>
          </rPr>
          <t xml:space="preserve">
Protecterra</t>
        </r>
      </text>
    </comment>
  </commentList>
</comments>
</file>

<file path=xl/sharedStrings.xml><?xml version="1.0" encoding="utf-8"?>
<sst xmlns="http://schemas.openxmlformats.org/spreadsheetml/2006/main" count="14" uniqueCount="14">
  <si>
    <t>YEAR</t>
  </si>
  <si>
    <t>Jan - SEP 2023</t>
  </si>
  <si>
    <t xml:space="preserve">Fleming-Mason Energy Cooperative, Inc. </t>
  </si>
  <si>
    <t>Case No. 2023-00223</t>
  </si>
  <si>
    <t>Response 11</t>
  </si>
  <si>
    <t>ANNUAL 
ROW COSTS</t>
  </si>
  <si>
    <t>ANNUAL 
CLEARING COST</t>
  </si>
  <si>
    <t>CIRCUIT 
MILES CUT</t>
  </si>
  <si>
    <t>ROW COST 
PER CUT MILE</t>
  </si>
  <si>
    <t>ANNUAL 
SPRAYING COST</t>
  </si>
  <si>
    <t>CIRCUIT
 MILES SPRAYED</t>
  </si>
  <si>
    <t>TOTAL ROW COSTS 
PER MILE LINE</t>
  </si>
  <si>
    <t>ROW COST PER 
SPRAYED MILE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</si>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</sst>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44" fontId="7" fillId="0" borderId="0" xfId="1" applyFont="1"/>
    <xf numFmtId="164" fontId="7" fillId="0" borderId="0" xfId="0" applyNumberFormat="1" applyFont="1"/>
    <xf numFmtId="166" fontId="7" fillId="0" borderId="1" xfId="0" applyNumberFormat="1" applyFont="1" applyBorder="1" applyAlignment="1">
      <alignment horizontal="center"/>
    </xf>
    <xf numFmtId="44" fontId="7" fillId="0" borderId="1" xfId="1" applyFont="1" applyBorder="1"/>
    <xf numFmtId="164" fontId="7" fillId="0" borderId="1" xfId="0" applyNumberFormat="1" applyFont="1" applyBorder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04ED-7339-461B-B967-AC07740A419D}">
  <sheetPr>
    <pageSetUpPr fitToPage="1"/>
  </sheetPr>
  <dimension ref="A1:I18"/>
  <sheetViews>
    <sheetView tabSelected="1" workbookViewId="0">
      <selection activeCell="A16" sqref="A16"/>
    </sheetView>
  </sheetViews>
  <sheetFormatPr defaultRowHeight="14.25" x14ac:dyDescent="0.2"/>
  <cols>
    <col min="1" max="1" width="15.140625" style="2" customWidth="1"/>
    <col min="2" max="9" width="16.42578125" style="2" customWidth="1"/>
    <col min="10" max="10" width="12.85546875" style="2" customWidth="1"/>
    <col min="11" max="16384" width="9.140625" style="2"/>
  </cols>
  <sheetData>
    <row r="1" spans="1:9" s="1" customFormat="1" ht="15.75" x14ac:dyDescent="0.25">
      <c r="A1" s="3" t="s">
        <v>2</v>
      </c>
    </row>
    <row r="2" spans="1:9" s="1" customFormat="1" ht="15.75" x14ac:dyDescent="0.25">
      <c r="A2" s="3" t="s">
        <v>3</v>
      </c>
    </row>
    <row r="3" spans="1:9" s="1" customFormat="1" ht="15" x14ac:dyDescent="0.25">
      <c r="A3" s="1" t="s">
        <v>4</v>
      </c>
    </row>
    <row r="6" spans="1:9" s="4" customFormat="1" ht="12.75" x14ac:dyDescent="0.2"/>
    <row r="7" spans="1:9" s="4" customFormat="1" ht="12.75" x14ac:dyDescent="0.2"/>
    <row r="8" spans="1:9" s="12" customFormat="1" ht="25.5" x14ac:dyDescent="0.2">
      <c r="A8" s="15" t="s">
        <v>0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12</v>
      </c>
      <c r="I8" s="16" t="s">
        <v>11</v>
      </c>
    </row>
    <row r="9" spans="1:9" s="4" customFormat="1" ht="12.75" x14ac:dyDescent="0.2">
      <c r="A9" s="5">
        <v>2019</v>
      </c>
      <c r="B9" s="6">
        <v>1655655.57</v>
      </c>
      <c r="C9" s="6">
        <v>1161014.8700000001</v>
      </c>
      <c r="D9" s="17">
        <v>510</v>
      </c>
      <c r="E9" s="7">
        <f>C9/D9</f>
        <v>2276.4997450980395</v>
      </c>
      <c r="F9" s="6">
        <v>304328</v>
      </c>
      <c r="G9" s="19">
        <v>993</v>
      </c>
      <c r="H9" s="7">
        <f>F9/G9</f>
        <v>306.47331319234644</v>
      </c>
      <c r="I9" s="8">
        <f>B9/(D9+G9)</f>
        <v>1101.5672455089821</v>
      </c>
    </row>
    <row r="10" spans="1:9" s="4" customFormat="1" ht="12.75" x14ac:dyDescent="0.2">
      <c r="A10" s="5">
        <v>2020</v>
      </c>
      <c r="B10" s="6">
        <v>1557959.15</v>
      </c>
      <c r="C10" s="6">
        <f>127372.47+943714.92+95986.95</f>
        <v>1167074.3400000001</v>
      </c>
      <c r="D10" s="17">
        <v>413</v>
      </c>
      <c r="E10" s="7">
        <f>C10/D10</f>
        <v>2825.845859564165</v>
      </c>
      <c r="F10" s="6">
        <v>310780.76</v>
      </c>
      <c r="G10" s="19">
        <v>975</v>
      </c>
      <c r="H10" s="7">
        <f t="shared" ref="H10:H13" si="0">F10/G10</f>
        <v>318.74949743589747</v>
      </c>
      <c r="I10" s="8">
        <f t="shared" ref="I10:I13" si="1">B10/(D10+G10)</f>
        <v>1122.448955331412</v>
      </c>
    </row>
    <row r="11" spans="1:9" s="4" customFormat="1" ht="12.75" x14ac:dyDescent="0.2">
      <c r="A11" s="5">
        <v>2021</v>
      </c>
      <c r="B11" s="6">
        <v>1802014.39</v>
      </c>
      <c r="C11" s="6">
        <f>241678.95+1144144.82</f>
        <v>1385823.77</v>
      </c>
      <c r="D11" s="17">
        <v>484</v>
      </c>
      <c r="E11" s="7">
        <f t="shared" ref="E11:E13" si="2">C11/D11</f>
        <v>2863.2722520661159</v>
      </c>
      <c r="F11" s="6">
        <v>398443</v>
      </c>
      <c r="G11" s="19">
        <v>887</v>
      </c>
      <c r="H11" s="7">
        <f t="shared" si="0"/>
        <v>449.2029312288613</v>
      </c>
      <c r="I11" s="8">
        <f t="shared" si="1"/>
        <v>1314.3795696571844</v>
      </c>
    </row>
    <row r="12" spans="1:9" s="4" customFormat="1" ht="12.75" x14ac:dyDescent="0.2">
      <c r="A12" s="5">
        <v>2022</v>
      </c>
      <c r="B12" s="6">
        <v>1934951.35</v>
      </c>
      <c r="C12" s="6">
        <f>279593.76+1126437.83</f>
        <v>1406031.59</v>
      </c>
      <c r="D12" s="17">
        <v>328</v>
      </c>
      <c r="E12" s="7">
        <f t="shared" si="2"/>
        <v>4286.6816768292683</v>
      </c>
      <c r="F12" s="6">
        <v>402952</v>
      </c>
      <c r="G12" s="19">
        <v>1500.1</v>
      </c>
      <c r="H12" s="7">
        <f t="shared" si="0"/>
        <v>268.61675888274118</v>
      </c>
      <c r="I12" s="8">
        <f t="shared" si="1"/>
        <v>1058.4494010174499</v>
      </c>
    </row>
    <row r="13" spans="1:9" s="4" customFormat="1" ht="12.75" x14ac:dyDescent="0.2">
      <c r="A13" s="5" t="s">
        <v>1</v>
      </c>
      <c r="B13" s="9">
        <v>1533405.78</v>
      </c>
      <c r="C13" s="9">
        <f>173839.34+473958.7+181298.7+157220</f>
        <v>986316.74</v>
      </c>
      <c r="D13" s="18">
        <v>293</v>
      </c>
      <c r="E13" s="10">
        <f t="shared" si="2"/>
        <v>3366.2687372013652</v>
      </c>
      <c r="F13" s="9">
        <v>381700.5</v>
      </c>
      <c r="G13" s="20">
        <v>1342.6</v>
      </c>
      <c r="H13" s="10">
        <f t="shared" si="0"/>
        <v>284.29949352003575</v>
      </c>
      <c r="I13" s="11">
        <f t="shared" si="1"/>
        <v>937.51881878209838</v>
      </c>
    </row>
    <row r="14" spans="1:9" s="4" customFormat="1" ht="12.75" x14ac:dyDescent="0.2">
      <c r="B14" s="12"/>
      <c r="C14" s="12"/>
    </row>
    <row r="15" spans="1:9" s="4" customFormat="1" ht="12.75" x14ac:dyDescent="0.2">
      <c r="A15" s="5" t="s">
        <v>13</v>
      </c>
      <c r="B15" s="13">
        <f>SUM(B9:B13)</f>
        <v>8483986.2399999984</v>
      </c>
      <c r="C15" s="13">
        <f t="shared" ref="C15:I15" si="3">SUM(C9:C13)</f>
        <v>6106261.3100000005</v>
      </c>
      <c r="D15" s="14">
        <f t="shared" si="3"/>
        <v>2028</v>
      </c>
      <c r="E15" s="13">
        <f t="shared" si="3"/>
        <v>15618.568270758955</v>
      </c>
      <c r="F15" s="13">
        <f t="shared" si="3"/>
        <v>1798204.26</v>
      </c>
      <c r="G15" s="14">
        <f t="shared" si="3"/>
        <v>5697.7000000000007</v>
      </c>
      <c r="H15" s="13">
        <f t="shared" si="3"/>
        <v>1627.3419942598821</v>
      </c>
      <c r="I15" s="13">
        <f t="shared" si="3"/>
        <v>5534.3639902971263</v>
      </c>
    </row>
    <row r="16" spans="1:9" s="4" customFormat="1" ht="12.75" x14ac:dyDescent="0.2"/>
    <row r="17" s="4" customFormat="1" ht="12.75" x14ac:dyDescent="0.2"/>
    <row r="18" s="4" customFormat="1" ht="12.75" x14ac:dyDescent="0.2"/>
  </sheetData>
  <pageMargins left="0.7" right="0.7" top="0.75" bottom="0.75" header="0.3" footer="0.3"/>
  <pageSetup scale="83" orientation="landscape" r:id="rId1"/>
  <headerFooter>
    <oddHeader>&amp;R&amp;"Arial,Regular"&amp;10Exhibit 11
Page 1 of 1
Witness: Hunt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Jennifer McRoberts</cp:lastModifiedBy>
  <cp:lastPrinted>2023-10-23T14:58:58Z</cp:lastPrinted>
  <dcterms:created xsi:type="dcterms:W3CDTF">2023-07-15T17:14:00Z</dcterms:created>
  <dcterms:modified xsi:type="dcterms:W3CDTF">2023-10-23T14:59:08Z</dcterms:modified>
</cp:coreProperties>
</file>