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1"/>
  <workbookPr/>
  <mc:AlternateContent xmlns:mc="http://schemas.openxmlformats.org/markup-compatibility/2006">
    <mc:Choice Requires="x15">
      <x15ac:absPath xmlns:x15ac="http://schemas.microsoft.com/office/spreadsheetml/2010/11/ac" url="K:\PSC\RATE CASE\First Data Request\FINAL\"/>
    </mc:Choice>
  </mc:AlternateContent>
  <xr:revisionPtr revIDLastSave="0" documentId="8_{44DA8A17-437C-42B9-A482-B85AE826F448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Exhibit 6 - Schedule C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I32" i="1"/>
  <c r="H32" i="1"/>
  <c r="E32" i="1"/>
  <c r="D32" i="1"/>
  <c r="C32" i="1"/>
  <c r="I29" i="1"/>
  <c r="J29" i="1"/>
  <c r="H29" i="1"/>
  <c r="F29" i="1"/>
  <c r="D29" i="1"/>
  <c r="E29" i="1"/>
  <c r="C29" i="1"/>
  <c r="J28" i="1"/>
  <c r="F28" i="1"/>
  <c r="E28" i="1"/>
  <c r="J27" i="1"/>
  <c r="F27" i="1"/>
  <c r="E27" i="1"/>
  <c r="J25" i="1"/>
  <c r="F25" i="1"/>
  <c r="E25" i="1"/>
  <c r="J23" i="1"/>
  <c r="F23" i="1"/>
  <c r="E23" i="1"/>
  <c r="I21" i="1"/>
  <c r="J21" i="1"/>
  <c r="H21" i="1"/>
  <c r="F21" i="1"/>
  <c r="D21" i="1"/>
  <c r="E21" i="1"/>
  <c r="C21" i="1"/>
  <c r="J20" i="1"/>
  <c r="F20" i="1"/>
  <c r="E20" i="1"/>
  <c r="J19" i="1"/>
  <c r="F19" i="1"/>
  <c r="E19" i="1"/>
  <c r="J15" i="1"/>
  <c r="F15" i="1"/>
  <c r="E15" i="1"/>
  <c r="J13" i="1"/>
  <c r="F13" i="1"/>
  <c r="E13" i="1"/>
  <c r="I11" i="1"/>
  <c r="H11" i="1"/>
  <c r="D11" i="1"/>
  <c r="C11" i="1"/>
  <c r="J17" i="1"/>
  <c r="J10" i="1"/>
  <c r="J9" i="1"/>
  <c r="E10" i="1"/>
  <c r="F10" i="1"/>
  <c r="F17" i="1"/>
  <c r="E17" i="1"/>
  <c r="F9" i="1"/>
  <c r="E9" i="1"/>
  <c r="F32" i="1" l="1"/>
  <c r="F11" i="1"/>
  <c r="J11" i="1"/>
  <c r="E11" i="1"/>
</calcChain>
</file>

<file path=xl/sharedStrings.xml><?xml version="1.0" encoding="utf-8"?>
<sst xmlns="http://schemas.openxmlformats.org/spreadsheetml/2006/main" count="71" uniqueCount="48">
  <si>
    <t>Fleming-Mason Energy Cooperative, Inc.</t>
  </si>
  <si>
    <t>Case No. 2023-00223</t>
  </si>
  <si>
    <t>Request 6 - Construction Projects</t>
  </si>
  <si>
    <t xml:space="preserve"> Variance</t>
  </si>
  <si>
    <t>Total</t>
  </si>
  <si>
    <t>Variance</t>
  </si>
  <si>
    <t>Date</t>
  </si>
  <si>
    <t>Annual Actual Cost</t>
  </si>
  <si>
    <t>Annual Original Budget</t>
  </si>
  <si>
    <t xml:space="preserve"> In</t>
  </si>
  <si>
    <t>Percent</t>
  </si>
  <si>
    <t>Actual</t>
  </si>
  <si>
    <t>Budget</t>
  </si>
  <si>
    <t>In</t>
  </si>
  <si>
    <t>Original</t>
  </si>
  <si>
    <t>Project</t>
  </si>
  <si>
    <t>Dollars</t>
  </si>
  <si>
    <t>As</t>
  </si>
  <si>
    <t>Of</t>
  </si>
  <si>
    <t>No.</t>
  </si>
  <si>
    <t>Title/Description</t>
  </si>
  <si>
    <t>Under/(Over)</t>
  </si>
  <si>
    <t>Cost</t>
  </si>
  <si>
    <t>Start</t>
  </si>
  <si>
    <t>End</t>
  </si>
  <si>
    <t>13-00322</t>
  </si>
  <si>
    <t>Big Woods 1PH to 3PH</t>
  </si>
  <si>
    <t>19-313002</t>
  </si>
  <si>
    <t>New Sub / Big Woods 3PH</t>
  </si>
  <si>
    <t>19-311004</t>
  </si>
  <si>
    <t>KY 801 to Sharkey 1/0 ACSR to 336 ACSR</t>
  </si>
  <si>
    <t>19-311006</t>
  </si>
  <si>
    <t>KY 801 to Farmers 1/0 ACSR to 336 ACSR</t>
  </si>
  <si>
    <t>19-313004</t>
  </si>
  <si>
    <t>Big Woods Tie/Paris Lane</t>
  </si>
  <si>
    <t>19-302002</t>
  </si>
  <si>
    <t>Wallingford Rd Voltage Conversion</t>
  </si>
  <si>
    <t>19-309004</t>
  </si>
  <si>
    <t>Pea Ridge Rd 1PH to 2 PH</t>
  </si>
  <si>
    <t>-</t>
  </si>
  <si>
    <t>19-309003</t>
  </si>
  <si>
    <t>Big Run Rd 1PH to 3PH</t>
  </si>
  <si>
    <t>19-309001</t>
  </si>
  <si>
    <t>Wooley Rd Conductor Change</t>
  </si>
  <si>
    <t>19-301018</t>
  </si>
  <si>
    <t>KY 344 to Indian Creek Conductor Change</t>
  </si>
  <si>
    <t>19-301016</t>
  </si>
  <si>
    <t>KY 344 Voltage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</si>
</sst>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44" fontId="1" fillId="0" borderId="0" xfId="1" applyFont="1" applyFill="1"/>
    <xf numFmtId="44" fontId="1" fillId="0" borderId="0" xfId="0" applyNumberFormat="1" applyFont="1"/>
    <xf numFmtId="10" fontId="1" fillId="0" borderId="0" xfId="2" applyNumberFormat="1" applyFont="1" applyFill="1"/>
    <xf numFmtId="14" fontId="1" fillId="0" borderId="0" xfId="0" applyNumberFormat="1" applyFont="1"/>
    <xf numFmtId="44" fontId="1" fillId="0" borderId="0" xfId="1" applyFont="1" applyFill="1" applyBorder="1"/>
    <xf numFmtId="44" fontId="1" fillId="0" borderId="3" xfId="1" applyFont="1" applyFill="1" applyBorder="1"/>
    <xf numFmtId="44" fontId="1" fillId="0" borderId="3" xfId="0" applyNumberFormat="1" applyFont="1" applyBorder="1"/>
    <xf numFmtId="10" fontId="1" fillId="0" borderId="3" xfId="2" applyNumberFormat="1" applyFont="1" applyFill="1" applyBorder="1"/>
    <xf numFmtId="10" fontId="1" fillId="0" borderId="0" xfId="2" applyNumberFormat="1" applyFont="1" applyFill="1" applyBorder="1"/>
    <xf numFmtId="0" fontId="1" fillId="0" borderId="3" xfId="0" applyFont="1" applyBorder="1"/>
    <xf numFmtId="44" fontId="1" fillId="0" borderId="4" xfId="0" applyNumberFormat="1" applyFont="1" applyBorder="1"/>
    <xf numFmtId="10" fontId="1" fillId="0" borderId="4" xfId="2" applyNumberFormat="1" applyFont="1" applyFill="1" applyBorder="1"/>
    <xf numFmtId="0" fontId="3" fillId="0" borderId="0" xfId="0" applyFont="1" applyAlignment="1">
      <alignment vertical="center"/>
    </xf>
    <xf numFmtId="14" fontId="1" fillId="0" borderId="3" xfId="0" applyNumberFormat="1" applyFont="1" applyBorder="1"/>
    <xf numFmtId="10" fontId="1" fillId="0" borderId="5" xfId="2" applyNumberFormat="1" applyFont="1" applyFill="1" applyBorder="1"/>
    <xf numFmtId="44" fontId="1" fillId="0" borderId="4" xfId="1" applyFont="1" applyFill="1" applyBorder="1"/>
    <xf numFmtId="0" fontId="1" fillId="0" borderId="4" xfId="0" applyFont="1" applyBorder="1"/>
    <xf numFmtId="14" fontId="1" fillId="0" borderId="4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zoomScaleNormal="100" workbookViewId="0"/>
  </sheetViews>
  <sheetFormatPr defaultColWidth="9.140625" defaultRowHeight="14.25"/>
  <cols>
    <col min="1" max="1" width="11.85546875" style="3" customWidth="1"/>
    <col min="2" max="2" width="40.85546875" style="3" bestFit="1" customWidth="1"/>
    <col min="3" max="3" width="16.42578125" style="3" customWidth="1"/>
    <col min="4" max="4" width="15.42578125" style="3" customWidth="1"/>
    <col min="5" max="5" width="17.42578125" style="3" customWidth="1"/>
    <col min="6" max="6" width="9.85546875" style="3" bestFit="1" customWidth="1"/>
    <col min="7" max="7" width="9.7109375" style="3" hidden="1" customWidth="1"/>
    <col min="8" max="8" width="15.7109375" style="3" bestFit="1" customWidth="1"/>
    <col min="9" max="9" width="15.42578125" style="3" bestFit="1" customWidth="1"/>
    <col min="10" max="10" width="14.85546875" style="3" customWidth="1"/>
    <col min="11" max="11" width="12.42578125" style="3" customWidth="1"/>
    <col min="12" max="14" width="11.28515625" style="3" bestFit="1" customWidth="1"/>
    <col min="15" max="16384" width="9.140625" style="3"/>
  </cols>
  <sheetData>
    <row r="1" spans="1:14" ht="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>
      <c r="A5" s="22"/>
      <c r="B5" s="22"/>
      <c r="C5" s="22"/>
      <c r="D5" s="22"/>
      <c r="E5" s="22" t="s">
        <v>3</v>
      </c>
      <c r="F5" s="22"/>
      <c r="G5" s="22"/>
      <c r="H5" s="22" t="s">
        <v>4</v>
      </c>
      <c r="I5" s="22" t="s">
        <v>4</v>
      </c>
      <c r="J5" s="22" t="s">
        <v>5</v>
      </c>
      <c r="K5" s="22" t="s">
        <v>6</v>
      </c>
      <c r="L5" s="22" t="s">
        <v>6</v>
      </c>
      <c r="M5" s="22"/>
      <c r="N5" s="22"/>
    </row>
    <row r="6" spans="1:14">
      <c r="A6" s="22"/>
      <c r="B6" s="22"/>
      <c r="C6" s="25" t="s">
        <v>7</v>
      </c>
      <c r="D6" s="25" t="s">
        <v>8</v>
      </c>
      <c r="E6" s="22" t="s">
        <v>9</v>
      </c>
      <c r="F6" s="22" t="s">
        <v>5</v>
      </c>
      <c r="G6" s="22" t="s">
        <v>10</v>
      </c>
      <c r="H6" s="22" t="s">
        <v>11</v>
      </c>
      <c r="I6" s="22" t="s">
        <v>12</v>
      </c>
      <c r="J6" s="22" t="s">
        <v>13</v>
      </c>
      <c r="K6" s="22" t="s">
        <v>14</v>
      </c>
      <c r="L6" s="22" t="s">
        <v>14</v>
      </c>
      <c r="M6" s="22" t="s">
        <v>6</v>
      </c>
      <c r="N6" s="22" t="s">
        <v>6</v>
      </c>
    </row>
    <row r="7" spans="1:14">
      <c r="A7" s="22" t="s">
        <v>15</v>
      </c>
      <c r="B7" s="22" t="s">
        <v>15</v>
      </c>
      <c r="C7" s="25"/>
      <c r="D7" s="25"/>
      <c r="E7" s="2" t="s">
        <v>16</v>
      </c>
      <c r="F7" s="22" t="s">
        <v>17</v>
      </c>
      <c r="G7" s="22" t="s">
        <v>18</v>
      </c>
      <c r="H7" s="22" t="s">
        <v>15</v>
      </c>
      <c r="I7" s="22" t="s">
        <v>15</v>
      </c>
      <c r="J7" s="22" t="s">
        <v>16</v>
      </c>
      <c r="K7" s="22" t="s">
        <v>12</v>
      </c>
      <c r="L7" s="22" t="s">
        <v>12</v>
      </c>
      <c r="M7" s="22" t="s">
        <v>11</v>
      </c>
      <c r="N7" s="22" t="s">
        <v>11</v>
      </c>
    </row>
    <row r="8" spans="1:14" ht="15" thickBot="1">
      <c r="A8" s="23" t="s">
        <v>19</v>
      </c>
      <c r="B8" s="23" t="s">
        <v>20</v>
      </c>
      <c r="C8" s="26"/>
      <c r="D8" s="26"/>
      <c r="E8" s="23" t="s">
        <v>21</v>
      </c>
      <c r="F8" s="23" t="s">
        <v>10</v>
      </c>
      <c r="G8" s="23" t="s">
        <v>12</v>
      </c>
      <c r="H8" s="23" t="s">
        <v>22</v>
      </c>
      <c r="I8" s="23" t="s">
        <v>22</v>
      </c>
      <c r="J8" s="1" t="s">
        <v>21</v>
      </c>
      <c r="K8" s="23" t="s">
        <v>23</v>
      </c>
      <c r="L8" s="23" t="s">
        <v>24</v>
      </c>
      <c r="M8" s="23" t="s">
        <v>23</v>
      </c>
      <c r="N8" s="23" t="s">
        <v>24</v>
      </c>
    </row>
    <row r="9" spans="1:14">
      <c r="A9" s="3" t="s">
        <v>25</v>
      </c>
      <c r="B9" s="3" t="s">
        <v>26</v>
      </c>
      <c r="C9" s="4">
        <v>282930.28999999998</v>
      </c>
      <c r="D9" s="4">
        <v>79500</v>
      </c>
      <c r="E9" s="5">
        <f>D9-C9</f>
        <v>-203430.28999999998</v>
      </c>
      <c r="F9" s="6">
        <f>(C9-D9)/D9</f>
        <v>2.5588715723270439</v>
      </c>
      <c r="H9" s="4">
        <v>282930.28999999998</v>
      </c>
      <c r="I9" s="4">
        <v>79500</v>
      </c>
      <c r="J9" s="5">
        <f>I9-H9</f>
        <v>-203430.28999999998</v>
      </c>
      <c r="K9" s="7">
        <v>41275</v>
      </c>
      <c r="L9" s="7">
        <v>43100</v>
      </c>
      <c r="M9" s="7">
        <v>42825</v>
      </c>
      <c r="N9" s="7">
        <v>43100</v>
      </c>
    </row>
    <row r="10" spans="1:14">
      <c r="A10" s="3" t="s">
        <v>27</v>
      </c>
      <c r="B10" s="3" t="s">
        <v>28</v>
      </c>
      <c r="C10" s="9">
        <v>0</v>
      </c>
      <c r="D10" s="9">
        <v>56700</v>
      </c>
      <c r="E10" s="10">
        <f>D10-C10</f>
        <v>56700</v>
      </c>
      <c r="F10" s="11">
        <f>(C10-D10)/D10</f>
        <v>-1</v>
      </c>
      <c r="G10" s="13"/>
      <c r="H10" s="9">
        <v>0</v>
      </c>
      <c r="I10" s="9">
        <v>56700</v>
      </c>
      <c r="J10" s="10">
        <f t="shared" ref="J10" si="0">I10-H10</f>
        <v>56700</v>
      </c>
      <c r="K10" s="17">
        <v>41275</v>
      </c>
      <c r="L10" s="17">
        <v>43100</v>
      </c>
      <c r="M10" s="17">
        <v>42825</v>
      </c>
      <c r="N10" s="17">
        <v>43100</v>
      </c>
    </row>
    <row r="11" spans="1:14">
      <c r="C11" s="8">
        <f>SUM(C9:C10)</f>
        <v>282930.28999999998</v>
      </c>
      <c r="D11" s="8">
        <f>SUM(D9:D10)</f>
        <v>136200</v>
      </c>
      <c r="E11" s="8">
        <f>SUM(E9:E10)</f>
        <v>-146730.28999999998</v>
      </c>
      <c r="F11" s="18">
        <f>(C11-D11)/D11</f>
        <v>1.0773149045521291</v>
      </c>
      <c r="H11" s="8">
        <f>SUM(H9:H10)</f>
        <v>282930.28999999998</v>
      </c>
      <c r="I11" s="8">
        <f>SUM(I9:I10)</f>
        <v>136200</v>
      </c>
      <c r="J11" s="8">
        <f>SUM(J9:J10)</f>
        <v>-146730.28999999998</v>
      </c>
      <c r="K11" s="7"/>
      <c r="L11" s="7"/>
      <c r="M11" s="7"/>
      <c r="N11" s="7"/>
    </row>
    <row r="12" spans="1:14">
      <c r="C12" s="8"/>
      <c r="D12" s="8"/>
      <c r="E12" s="5"/>
      <c r="F12" s="6"/>
      <c r="H12" s="8"/>
      <c r="I12" s="8"/>
      <c r="J12" s="5"/>
      <c r="K12" s="7"/>
      <c r="L12" s="7"/>
      <c r="M12" s="7"/>
      <c r="N12" s="7"/>
    </row>
    <row r="13" spans="1:14">
      <c r="A13" s="3" t="s">
        <v>29</v>
      </c>
      <c r="B13" s="3" t="s">
        <v>30</v>
      </c>
      <c r="C13" s="8">
        <v>357269.13</v>
      </c>
      <c r="D13" s="8">
        <v>128800</v>
      </c>
      <c r="E13" s="5">
        <f>D13-C13</f>
        <v>-228469.13</v>
      </c>
      <c r="F13" s="6">
        <f>(C13-D13)/D13</f>
        <v>1.773828649068323</v>
      </c>
      <c r="H13" s="8">
        <v>357269.13</v>
      </c>
      <c r="I13" s="8">
        <v>128800</v>
      </c>
      <c r="J13" s="5">
        <f>I13-H13</f>
        <v>-228469.13</v>
      </c>
      <c r="K13" s="7">
        <v>43101</v>
      </c>
      <c r="L13" s="7">
        <v>44926</v>
      </c>
      <c r="M13" s="7">
        <v>43627</v>
      </c>
      <c r="N13" s="7">
        <v>44427</v>
      </c>
    </row>
    <row r="14" spans="1:14">
      <c r="C14" s="4"/>
      <c r="D14" s="4"/>
      <c r="E14" s="5"/>
      <c r="F14" s="6"/>
      <c r="H14" s="4"/>
      <c r="I14" s="4"/>
      <c r="J14" s="5"/>
      <c r="K14" s="7"/>
      <c r="L14" s="7"/>
      <c r="M14" s="7"/>
      <c r="N14" s="7"/>
    </row>
    <row r="15" spans="1:14" ht="15.75" customHeight="1">
      <c r="A15" s="3" t="s">
        <v>31</v>
      </c>
      <c r="B15" s="3" t="s">
        <v>32</v>
      </c>
      <c r="C15" s="4">
        <v>169228.92</v>
      </c>
      <c r="D15" s="4">
        <v>151300</v>
      </c>
      <c r="E15" s="5">
        <f>D15-C15</f>
        <v>-17928.920000000013</v>
      </c>
      <c r="F15" s="6">
        <f>(C15-D15)/D15</f>
        <v>0.11849914077990756</v>
      </c>
      <c r="H15" s="4">
        <v>169228.92</v>
      </c>
      <c r="I15" s="4">
        <v>151300</v>
      </c>
      <c r="J15" s="5">
        <f>I15-H15</f>
        <v>-17928.920000000013</v>
      </c>
      <c r="K15" s="7">
        <v>43101</v>
      </c>
      <c r="L15" s="7">
        <v>44926</v>
      </c>
      <c r="M15" s="7">
        <v>43860</v>
      </c>
      <c r="N15" s="7">
        <v>44189</v>
      </c>
    </row>
    <row r="16" spans="1:14">
      <c r="C16" s="4"/>
      <c r="D16" s="4"/>
      <c r="E16" s="5"/>
      <c r="F16" s="6"/>
      <c r="H16" s="4"/>
      <c r="I16" s="4"/>
      <c r="J16" s="5"/>
      <c r="K16" s="7"/>
      <c r="L16" s="7"/>
      <c r="M16" s="7"/>
      <c r="N16" s="7"/>
    </row>
    <row r="17" spans="1:14">
      <c r="A17" s="3" t="s">
        <v>33</v>
      </c>
      <c r="B17" s="3" t="s">
        <v>34</v>
      </c>
      <c r="C17" s="4">
        <v>193113.92</v>
      </c>
      <c r="D17" s="4">
        <v>24300</v>
      </c>
      <c r="E17" s="5">
        <f>D17-C17</f>
        <v>-168813.92</v>
      </c>
      <c r="F17" s="6">
        <f>(C17-D17)/D17</f>
        <v>6.9470748971193421</v>
      </c>
      <c r="H17" s="4">
        <v>193113.92</v>
      </c>
      <c r="I17" s="4">
        <v>24300</v>
      </c>
      <c r="J17" s="5">
        <f>I17-H17</f>
        <v>-168813.92</v>
      </c>
      <c r="K17" s="7">
        <v>43101</v>
      </c>
      <c r="L17" s="7">
        <v>44926</v>
      </c>
      <c r="M17" s="7">
        <v>42825</v>
      </c>
      <c r="N17" s="7">
        <v>43100</v>
      </c>
    </row>
    <row r="18" spans="1:14">
      <c r="C18" s="4"/>
      <c r="D18" s="4"/>
      <c r="E18" s="5"/>
      <c r="F18" s="6"/>
      <c r="H18" s="4"/>
      <c r="I18" s="4"/>
      <c r="J18" s="5"/>
      <c r="K18" s="7"/>
      <c r="L18" s="7"/>
      <c r="M18" s="7"/>
      <c r="N18" s="7"/>
    </row>
    <row r="19" spans="1:14">
      <c r="A19" s="3" t="s">
        <v>35</v>
      </c>
      <c r="B19" s="3" t="s">
        <v>36</v>
      </c>
      <c r="C19" s="8">
        <v>120549.13</v>
      </c>
      <c r="D19" s="8">
        <v>69400</v>
      </c>
      <c r="E19" s="5">
        <f>D19-C19</f>
        <v>-51149.130000000005</v>
      </c>
      <c r="F19" s="6">
        <f>(C19-D19)/D19</f>
        <v>0.7370191642651297</v>
      </c>
      <c r="H19" s="8">
        <v>120549.13</v>
      </c>
      <c r="I19" s="8">
        <v>69400</v>
      </c>
      <c r="J19" s="5">
        <f>I19-H19</f>
        <v>-51149.130000000005</v>
      </c>
      <c r="K19" s="7">
        <v>43101</v>
      </c>
      <c r="L19" s="7">
        <v>44926</v>
      </c>
      <c r="M19" s="7">
        <v>44185</v>
      </c>
      <c r="N19" s="7">
        <v>44347</v>
      </c>
    </row>
    <row r="20" spans="1:14">
      <c r="A20" s="3" t="s">
        <v>37</v>
      </c>
      <c r="B20" s="3" t="s">
        <v>38</v>
      </c>
      <c r="C20" s="9">
        <v>0</v>
      </c>
      <c r="D20" s="9">
        <v>99500</v>
      </c>
      <c r="E20" s="10">
        <f>D20-C20</f>
        <v>99500</v>
      </c>
      <c r="F20" s="11">
        <f>(C20-D20)/D20</f>
        <v>-1</v>
      </c>
      <c r="G20" s="13"/>
      <c r="H20" s="9">
        <v>0</v>
      </c>
      <c r="I20" s="9">
        <v>99500</v>
      </c>
      <c r="J20" s="10">
        <f>I20-H20</f>
        <v>99500</v>
      </c>
      <c r="K20" s="17">
        <v>43101</v>
      </c>
      <c r="L20" s="17">
        <v>44926</v>
      </c>
      <c r="M20" s="24" t="s">
        <v>39</v>
      </c>
      <c r="N20" s="24" t="s">
        <v>39</v>
      </c>
    </row>
    <row r="21" spans="1:14">
      <c r="C21" s="8">
        <f>SUM(C19:C20)</f>
        <v>120549.13</v>
      </c>
      <c r="D21" s="8">
        <f t="shared" ref="D21:E21" si="1">SUM(D19:D20)</f>
        <v>168900</v>
      </c>
      <c r="E21" s="8">
        <f t="shared" si="1"/>
        <v>48350.869999999995</v>
      </c>
      <c r="F21" s="6">
        <f>(C21-D21)/D21</f>
        <v>-0.28626921255180576</v>
      </c>
      <c r="H21" s="8">
        <f>SUM(H19:H20)</f>
        <v>120549.13</v>
      </c>
      <c r="I21" s="8">
        <f t="shared" ref="I21:J21" si="2">SUM(I19:I20)</f>
        <v>168900</v>
      </c>
      <c r="J21" s="8">
        <f t="shared" si="2"/>
        <v>48350.869999999995</v>
      </c>
      <c r="K21" s="7"/>
      <c r="L21" s="7"/>
      <c r="M21" s="7"/>
      <c r="N21" s="7"/>
    </row>
    <row r="22" spans="1:14">
      <c r="C22" s="4"/>
      <c r="D22" s="4"/>
      <c r="E22" s="5"/>
      <c r="F22" s="6"/>
      <c r="H22" s="4"/>
      <c r="I22" s="4"/>
      <c r="J22" s="5"/>
      <c r="K22" s="7"/>
      <c r="L22" s="7"/>
      <c r="M22" s="7"/>
      <c r="N22" s="7"/>
    </row>
    <row r="23" spans="1:14">
      <c r="A23" s="3" t="s">
        <v>40</v>
      </c>
      <c r="B23" s="3" t="s">
        <v>41</v>
      </c>
      <c r="C23" s="4">
        <v>112218.33</v>
      </c>
      <c r="D23" s="4">
        <v>354600</v>
      </c>
      <c r="E23" s="5">
        <f>D23-C23</f>
        <v>242381.66999999998</v>
      </c>
      <c r="F23" s="6">
        <f>(C23-D23)/D23</f>
        <v>-0.68353544839255498</v>
      </c>
      <c r="H23" s="4">
        <v>112218.33</v>
      </c>
      <c r="I23" s="4">
        <v>354600</v>
      </c>
      <c r="J23" s="5">
        <f>I23-H23</f>
        <v>242381.66999999998</v>
      </c>
      <c r="K23" s="7">
        <v>43101</v>
      </c>
      <c r="L23" s="7">
        <v>44926</v>
      </c>
      <c r="M23" s="7">
        <v>44333</v>
      </c>
      <c r="N23" s="7">
        <v>44377</v>
      </c>
    </row>
    <row r="24" spans="1:14">
      <c r="C24" s="4"/>
      <c r="D24" s="4"/>
      <c r="E24" s="5"/>
      <c r="F24" s="6"/>
      <c r="H24" s="4"/>
      <c r="I24" s="4"/>
      <c r="J24" s="5"/>
      <c r="K24" s="7"/>
      <c r="L24" s="7"/>
      <c r="M24" s="7"/>
      <c r="N24" s="7"/>
    </row>
    <row r="25" spans="1:14">
      <c r="A25" s="3" t="s">
        <v>42</v>
      </c>
      <c r="B25" s="3" t="s">
        <v>43</v>
      </c>
      <c r="C25" s="4">
        <v>55412.71</v>
      </c>
      <c r="D25" s="4">
        <v>73500</v>
      </c>
      <c r="E25" s="5">
        <f>D25-C25</f>
        <v>18087.29</v>
      </c>
      <c r="F25" s="6">
        <f>(C25-D25)/D25</f>
        <v>-0.24608557823129254</v>
      </c>
      <c r="H25" s="4">
        <v>55412.71</v>
      </c>
      <c r="I25" s="4">
        <v>73500</v>
      </c>
      <c r="J25" s="5">
        <f>I25-H25</f>
        <v>18087.29</v>
      </c>
      <c r="K25" s="7">
        <v>43101</v>
      </c>
      <c r="L25" s="7">
        <v>44926</v>
      </c>
      <c r="M25" s="7">
        <v>44341</v>
      </c>
      <c r="N25" s="7">
        <v>44469</v>
      </c>
    </row>
    <row r="26" spans="1:14">
      <c r="C26" s="4"/>
      <c r="D26" s="4"/>
      <c r="E26" s="5"/>
      <c r="F26" s="6"/>
      <c r="H26" s="4"/>
      <c r="I26" s="4"/>
      <c r="J26" s="5"/>
      <c r="K26" s="7"/>
      <c r="L26" s="7"/>
      <c r="M26" s="7"/>
      <c r="N26" s="7"/>
    </row>
    <row r="27" spans="1:14">
      <c r="A27" s="3" t="s">
        <v>44</v>
      </c>
      <c r="B27" s="3" t="s">
        <v>45</v>
      </c>
      <c r="C27" s="8">
        <v>545152.93999999994</v>
      </c>
      <c r="D27" s="8">
        <v>323800</v>
      </c>
      <c r="E27" s="5">
        <f>D27-C27</f>
        <v>-221352.93999999994</v>
      </c>
      <c r="F27" s="6">
        <f>(C27-D27)/D27</f>
        <v>0.68361006794317458</v>
      </c>
      <c r="H27" s="8">
        <v>545152.93999999994</v>
      </c>
      <c r="I27" s="8">
        <v>323800</v>
      </c>
      <c r="J27" s="5">
        <f>I27-H27</f>
        <v>-221352.93999999994</v>
      </c>
      <c r="K27" s="7">
        <v>43101</v>
      </c>
      <c r="L27" s="7">
        <v>44926</v>
      </c>
      <c r="M27" s="7">
        <v>44440</v>
      </c>
      <c r="N27" s="7">
        <v>44694</v>
      </c>
    </row>
    <row r="28" spans="1:14">
      <c r="A28" s="3" t="s">
        <v>46</v>
      </c>
      <c r="B28" s="3" t="s">
        <v>47</v>
      </c>
      <c r="C28" s="9">
        <v>0</v>
      </c>
      <c r="D28" s="9">
        <v>60500</v>
      </c>
      <c r="E28" s="10">
        <f>D28-C28</f>
        <v>60500</v>
      </c>
      <c r="F28" s="11">
        <f>(C28-D28)/D28</f>
        <v>-1</v>
      </c>
      <c r="G28" s="13"/>
      <c r="H28" s="9">
        <v>0</v>
      </c>
      <c r="I28" s="9">
        <v>60500</v>
      </c>
      <c r="J28" s="10">
        <f>I28-H28</f>
        <v>60500</v>
      </c>
      <c r="K28" s="17">
        <v>43101</v>
      </c>
      <c r="L28" s="17">
        <v>44926</v>
      </c>
      <c r="M28" s="24" t="s">
        <v>39</v>
      </c>
      <c r="N28" s="24" t="s">
        <v>39</v>
      </c>
    </row>
    <row r="29" spans="1:14">
      <c r="C29" s="4">
        <f>SUM(C27:C28)</f>
        <v>545152.93999999994</v>
      </c>
      <c r="D29" s="4">
        <f t="shared" ref="D29:E29" si="3">SUM(D27:D28)</f>
        <v>384300</v>
      </c>
      <c r="E29" s="4">
        <f t="shared" si="3"/>
        <v>-160852.93999999994</v>
      </c>
      <c r="F29" s="6">
        <f>(C29-D29)/D29</f>
        <v>0.41856086390840475</v>
      </c>
      <c r="H29" s="4">
        <f>SUM(H27:H28)</f>
        <v>545152.93999999994</v>
      </c>
      <c r="I29" s="4">
        <f t="shared" ref="I29:J29" si="4">SUM(I27:I28)</f>
        <v>384300</v>
      </c>
      <c r="J29" s="4">
        <f t="shared" si="4"/>
        <v>-160852.93999999994</v>
      </c>
      <c r="K29" s="7"/>
      <c r="L29" s="7"/>
      <c r="M29" s="7"/>
      <c r="N29" s="7"/>
    </row>
    <row r="30" spans="1:14">
      <c r="C30" s="4"/>
      <c r="D30" s="4"/>
      <c r="E30" s="5"/>
      <c r="F30" s="6"/>
      <c r="H30" s="4"/>
      <c r="I30" s="4"/>
      <c r="J30" s="5"/>
      <c r="K30" s="7"/>
      <c r="L30" s="7"/>
      <c r="M30" s="7"/>
      <c r="N30" s="7"/>
    </row>
    <row r="31" spans="1:14" ht="15" thickBot="1">
      <c r="C31" s="19"/>
      <c r="D31" s="19"/>
      <c r="E31" s="14"/>
      <c r="F31" s="15"/>
      <c r="G31" s="20"/>
      <c r="H31" s="19"/>
      <c r="I31" s="19"/>
      <c r="J31" s="14"/>
      <c r="K31" s="21"/>
      <c r="L31" s="21"/>
      <c r="M31" s="21"/>
      <c r="N31" s="21"/>
    </row>
    <row r="32" spans="1:14" ht="15" thickTop="1">
      <c r="C32" s="4">
        <f>SUM(C11+C13+C15+C17+C21+C23+C25+C29)</f>
        <v>1835875.37</v>
      </c>
      <c r="D32" s="4">
        <f>SUM(D11+D13+D15+D17+D21+D23+D25+D29)</f>
        <v>1421900</v>
      </c>
      <c r="E32" s="4">
        <f>SUM(E11+E13+E15+E17+E21+E23+E25+E29)</f>
        <v>-413975.37</v>
      </c>
      <c r="F32" s="6">
        <f>(C32-D32)/D32</f>
        <v>0.29114239397988617</v>
      </c>
      <c r="H32" s="4">
        <f>SUM(H11+H13+H15+H17+H21+H23+H25+H29)</f>
        <v>1835875.37</v>
      </c>
      <c r="I32" s="4">
        <f>SUM(I11+I13+I15+I17+I21+I23+I25+I29)</f>
        <v>1421900</v>
      </c>
      <c r="J32" s="4">
        <f>SUM(J11+J13+J15+J17+J21+J23+J25+J29)</f>
        <v>-413975.37</v>
      </c>
      <c r="K32" s="7"/>
      <c r="L32" s="7"/>
      <c r="M32" s="7"/>
      <c r="N32" s="7"/>
    </row>
    <row r="33" spans="3:14">
      <c r="C33" s="4"/>
      <c r="D33" s="4"/>
      <c r="E33" s="5"/>
      <c r="F33" s="6"/>
      <c r="H33" s="4"/>
      <c r="I33" s="4"/>
      <c r="J33" s="5"/>
      <c r="K33" s="7"/>
      <c r="L33" s="7"/>
      <c r="M33" s="7"/>
      <c r="N33" s="7"/>
    </row>
    <row r="34" spans="3:14">
      <c r="C34" s="4"/>
      <c r="D34" s="4"/>
      <c r="E34" s="5"/>
      <c r="F34" s="6"/>
      <c r="H34" s="4"/>
      <c r="I34" s="4"/>
      <c r="J34" s="5"/>
      <c r="K34" s="7"/>
      <c r="L34" s="7"/>
      <c r="M34" s="7"/>
      <c r="N34" s="7"/>
    </row>
    <row r="35" spans="3:14">
      <c r="C35" s="4"/>
      <c r="D35" s="4"/>
      <c r="E35" s="5"/>
      <c r="F35" s="6"/>
      <c r="H35" s="4"/>
      <c r="I35" s="4"/>
      <c r="J35" s="5"/>
      <c r="K35" s="7"/>
      <c r="L35" s="7"/>
      <c r="M35" s="7"/>
      <c r="N35" s="7"/>
    </row>
    <row r="36" spans="3:14">
      <c r="C36" s="8"/>
      <c r="D36" s="8"/>
      <c r="E36" s="5"/>
      <c r="F36" s="6"/>
      <c r="H36" s="8"/>
      <c r="I36" s="8"/>
      <c r="J36" s="5"/>
      <c r="K36" s="7"/>
      <c r="L36" s="7"/>
      <c r="M36" s="7"/>
      <c r="N36" s="7"/>
    </row>
    <row r="37" spans="3:14">
      <c r="C37" s="8"/>
      <c r="D37" s="8"/>
      <c r="E37" s="5"/>
      <c r="F37" s="12"/>
      <c r="H37" s="8"/>
      <c r="I37" s="8"/>
      <c r="J37" s="5"/>
      <c r="K37" s="7"/>
      <c r="L37" s="7"/>
      <c r="M37" s="7"/>
      <c r="N37" s="7"/>
    </row>
    <row r="38" spans="3:14">
      <c r="C38" s="8"/>
      <c r="D38" s="8"/>
      <c r="E38" s="5"/>
      <c r="F38" s="12"/>
      <c r="H38" s="8"/>
      <c r="I38" s="8"/>
      <c r="J38" s="5"/>
      <c r="K38" s="7"/>
      <c r="L38" s="7"/>
      <c r="M38" s="7"/>
      <c r="N38" s="7"/>
    </row>
    <row r="39" spans="3:14">
      <c r="C39" s="4"/>
      <c r="D39" s="4"/>
      <c r="E39" s="5"/>
      <c r="F39" s="6"/>
      <c r="H39" s="4"/>
      <c r="I39" s="4"/>
      <c r="J39" s="5"/>
      <c r="K39" s="7"/>
      <c r="L39" s="7"/>
      <c r="M39" s="7"/>
      <c r="N39" s="7"/>
    </row>
    <row r="42" spans="3:14">
      <c r="C42" s="5"/>
      <c r="D42" s="5"/>
      <c r="E42" s="5"/>
      <c r="F42" s="12"/>
      <c r="H42" s="5"/>
      <c r="I42" s="5"/>
      <c r="J42" s="5"/>
    </row>
  </sheetData>
  <sortState xmlns:xlrd2="http://schemas.microsoft.com/office/spreadsheetml/2017/richdata2" ref="A9:N39">
    <sortCondition ref="A9:A39"/>
  </sortState>
  <mergeCells count="2">
    <mergeCell ref="C6:C8"/>
    <mergeCell ref="D6:D8"/>
  </mergeCells>
  <pageMargins left="0.7" right="0.7" top="0.75" bottom="0.75" header="0.3" footer="0.3"/>
  <pageSetup scale="59" fitToHeight="0" orientation="landscape" r:id="rId1"/>
  <headerFooter>
    <oddHeader>&amp;R&amp;"Arial,Regular"&amp;10Exhibit 6
Schedule C
Witness: Hunt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Herrman</dc:creator>
  <cp:keywords/>
  <dc:description/>
  <cp:lastModifiedBy>Lauren Fritz</cp:lastModifiedBy>
  <cp:revision/>
  <dcterms:created xsi:type="dcterms:W3CDTF">2021-12-07T21:22:23Z</dcterms:created>
  <dcterms:modified xsi:type="dcterms:W3CDTF">2023-08-31T11:26:11Z</dcterms:modified>
  <cp:category/>
  <cp:contentStatus/>
</cp:coreProperties>
</file>