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AG-First Data Request\"/>
    </mc:Choice>
  </mc:AlternateContent>
  <xr:revisionPtr revIDLastSave="0" documentId="13_ncr:1_{6D2C80F7-B57D-4EE0-AA09-D3FB41217D38}" xr6:coauthVersionLast="47" xr6:coauthVersionMax="47" xr10:uidLastSave="{00000000-0000-0000-0000-000000000000}"/>
  <bookViews>
    <workbookView xWindow="19080" yWindow="-120" windowWidth="19440" windowHeight="15000" xr2:uid="{1EF938F5-7C14-4A6B-AEB5-326A54BF5FE3}"/>
  </bookViews>
  <sheets>
    <sheet name="Exhibit AG1-2" sheetId="1" r:id="rId1"/>
  </sheets>
  <definedNames>
    <definedName name="_xlnm.Print_Titles" localSheetId="0">'Exhibit AG1-2'!$A:$A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B25" i="1"/>
  <c r="K15" i="1"/>
  <c r="J15" i="1"/>
  <c r="J18" i="1" s="1"/>
  <c r="I15" i="1"/>
  <c r="I14" i="1"/>
  <c r="H15" i="1"/>
  <c r="H14" i="1"/>
  <c r="F15" i="1"/>
  <c r="F10" i="1"/>
  <c r="F18" i="1" s="1"/>
  <c r="D15" i="1"/>
  <c r="K18" i="1"/>
  <c r="G18" i="1"/>
  <c r="E18" i="1"/>
  <c r="D18" i="1"/>
  <c r="C18" i="1"/>
  <c r="B18" i="1"/>
  <c r="H18" i="1" l="1"/>
  <c r="I18" i="1"/>
</calcChain>
</file>

<file path=xl/sharedStrings.xml><?xml version="1.0" encoding="utf-8"?>
<sst xmlns="http://schemas.openxmlformats.org/spreadsheetml/2006/main" count="15" uniqueCount="15">
  <si>
    <t>East Kentucky Power Cooperative</t>
  </si>
  <si>
    <t>Generated:</t>
  </si>
  <si>
    <t>CoBank</t>
  </si>
  <si>
    <t>CFC</t>
  </si>
  <si>
    <t>United Utility Supply</t>
  </si>
  <si>
    <t>Federated Insurance</t>
  </si>
  <si>
    <t>Kentucky Electric Cooperatives</t>
  </si>
  <si>
    <t>Cooperative Response Center</t>
  </si>
  <si>
    <t>Meridian Cooperative</t>
  </si>
  <si>
    <t>Returned:</t>
  </si>
  <si>
    <t>Early Retirement of FME Cap Credits</t>
  </si>
  <si>
    <t>General Retirement</t>
  </si>
  <si>
    <t xml:space="preserve">Fleming-Mason Energy Cooperative, Inc. </t>
  </si>
  <si>
    <t>Case No. 2023-00223</t>
  </si>
  <si>
    <t>Response AG1-2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</si>
</sst>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44" fontId="4" fillId="0" borderId="0" xfId="0" applyNumberFormat="1" applyFont="1"/>
    <xf numFmtId="44" fontId="4" fillId="0" borderId="1" xfId="0" applyNumberFormat="1" applyFont="1" applyBorder="1"/>
    <xf numFmtId="44" fontId="5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4AFF-1961-4BFE-9534-805DBA7A934B}">
  <dimension ref="A1:K29"/>
  <sheetViews>
    <sheetView tabSelected="1" workbookViewId="0"/>
  </sheetViews>
  <sheetFormatPr defaultColWidth="9.140625" defaultRowHeight="15" x14ac:dyDescent="0.3"/>
  <cols>
    <col min="1" max="1" width="39.140625" style="4" bestFit="1" customWidth="1"/>
    <col min="2" max="2" width="17" style="4" bestFit="1" customWidth="1"/>
    <col min="3" max="3" width="17.140625" style="4" bestFit="1" customWidth="1"/>
    <col min="4" max="4" width="16.85546875" style="4" bestFit="1" customWidth="1"/>
    <col min="5" max="5" width="17" style="4" bestFit="1" customWidth="1"/>
    <col min="6" max="6" width="16.85546875" style="4" bestFit="1" customWidth="1"/>
    <col min="7" max="7" width="16.5703125" style="4" bestFit="1" customWidth="1"/>
    <col min="8" max="8" width="17" style="4" bestFit="1" customWidth="1"/>
    <col min="9" max="9" width="17.140625" style="4" bestFit="1" customWidth="1"/>
    <col min="10" max="10" width="16.7109375" style="4" bestFit="1" customWidth="1"/>
    <col min="11" max="11" width="16.85546875" style="4" bestFit="1" customWidth="1"/>
    <col min="12" max="16384" width="9.140625" style="4"/>
  </cols>
  <sheetData>
    <row r="1" spans="1:11" ht="16.5" x14ac:dyDescent="0.3">
      <c r="A1" s="9" t="s">
        <v>12</v>
      </c>
    </row>
    <row r="2" spans="1:11" ht="16.5" x14ac:dyDescent="0.3">
      <c r="A2" s="9" t="s">
        <v>13</v>
      </c>
    </row>
    <row r="3" spans="1:11" ht="16.5" x14ac:dyDescent="0.3">
      <c r="A3" s="9" t="s">
        <v>14</v>
      </c>
    </row>
    <row r="7" spans="1:11" ht="15.75" x14ac:dyDescent="0.3">
      <c r="A7" s="1" t="s">
        <v>1</v>
      </c>
      <c r="B7" s="5">
        <v>2022</v>
      </c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  <c r="K7" s="5">
        <v>2013</v>
      </c>
    </row>
    <row r="8" spans="1:11" ht="15.75" x14ac:dyDescent="0.3">
      <c r="A8" s="2"/>
      <c r="B8" s="6"/>
    </row>
    <row r="9" spans="1:11" ht="15.75" x14ac:dyDescent="0.3">
      <c r="A9" s="3" t="s">
        <v>0</v>
      </c>
      <c r="B9" s="6">
        <v>2991660.53</v>
      </c>
      <c r="C9" s="6">
        <v>790436.01</v>
      </c>
      <c r="D9" s="6">
        <v>1894943.69</v>
      </c>
      <c r="E9" s="6">
        <v>3078937.42</v>
      </c>
      <c r="F9" s="6">
        <v>3038992.69</v>
      </c>
      <c r="G9" s="6">
        <v>1594149.1</v>
      </c>
      <c r="H9" s="6">
        <v>3883948.02</v>
      </c>
      <c r="I9" s="6">
        <v>3882998.58</v>
      </c>
      <c r="J9" s="6">
        <v>4491380.8600000003</v>
      </c>
      <c r="K9" s="6">
        <v>5095712.92</v>
      </c>
    </row>
    <row r="10" spans="1:11" ht="15.75" x14ac:dyDescent="0.3">
      <c r="A10" s="3" t="s">
        <v>2</v>
      </c>
      <c r="B10" s="6">
        <v>91148.68</v>
      </c>
      <c r="C10" s="6">
        <v>101537.60000000001</v>
      </c>
      <c r="D10" s="6">
        <v>116536.31</v>
      </c>
      <c r="E10" s="6">
        <v>109909.74</v>
      </c>
      <c r="F10" s="6">
        <f>41706.28+152136.86</f>
        <v>193843.13999999998</v>
      </c>
      <c r="G10" s="6"/>
      <c r="H10" s="6">
        <v>117232.57</v>
      </c>
      <c r="I10" s="6">
        <v>44461.77</v>
      </c>
      <c r="J10" s="6">
        <v>50654.41</v>
      </c>
      <c r="K10" s="6">
        <v>56621.97</v>
      </c>
    </row>
    <row r="11" spans="1:11" ht="15.75" x14ac:dyDescent="0.3">
      <c r="A11" s="3" t="s">
        <v>4</v>
      </c>
      <c r="B11" s="6">
        <v>67891</v>
      </c>
      <c r="C11" s="6">
        <v>60751</v>
      </c>
      <c r="D11" s="6">
        <v>1855</v>
      </c>
      <c r="E11" s="6">
        <v>0</v>
      </c>
      <c r="F11" s="6">
        <v>4602</v>
      </c>
      <c r="G11" s="6">
        <v>6363</v>
      </c>
      <c r="H11" s="6">
        <v>12123.33</v>
      </c>
      <c r="I11" s="6">
        <v>1445.87</v>
      </c>
      <c r="J11" s="6">
        <v>7273.67</v>
      </c>
      <c r="K11" s="6">
        <v>172.62</v>
      </c>
    </row>
    <row r="12" spans="1:11" ht="15.75" x14ac:dyDescent="0.3">
      <c r="A12" s="3" t="s">
        <v>5</v>
      </c>
      <c r="B12" s="6">
        <v>32830</v>
      </c>
      <c r="C12" s="6">
        <v>28167</v>
      </c>
      <c r="D12" s="6">
        <v>25420</v>
      </c>
      <c r="E12" s="6">
        <v>22935</v>
      </c>
      <c r="F12" s="6">
        <v>35441</v>
      </c>
      <c r="G12" s="6">
        <v>24996</v>
      </c>
      <c r="H12" s="6">
        <v>35655</v>
      </c>
      <c r="I12" s="6">
        <v>38022</v>
      </c>
      <c r="J12" s="6">
        <v>36705</v>
      </c>
      <c r="K12" s="6">
        <v>22362</v>
      </c>
    </row>
    <row r="13" spans="1:11" ht="15.75" x14ac:dyDescent="0.3">
      <c r="A13" s="3" t="s">
        <v>6</v>
      </c>
      <c r="B13" s="6">
        <v>11318</v>
      </c>
      <c r="C13" s="6">
        <v>11394</v>
      </c>
      <c r="D13" s="6">
        <v>14195</v>
      </c>
      <c r="E13" s="6">
        <v>5049</v>
      </c>
      <c r="F13" s="6">
        <v>0</v>
      </c>
      <c r="G13" s="6">
        <v>17114</v>
      </c>
      <c r="H13" s="6"/>
      <c r="I13" s="6">
        <v>323.92</v>
      </c>
      <c r="J13" s="6">
        <v>937.21</v>
      </c>
      <c r="K13" s="6">
        <v>1080.17</v>
      </c>
    </row>
    <row r="14" spans="1:11" ht="15.75" x14ac:dyDescent="0.3">
      <c r="A14" s="3" t="s">
        <v>3</v>
      </c>
      <c r="B14" s="6">
        <v>9135.35</v>
      </c>
      <c r="C14" s="6">
        <v>11978.6</v>
      </c>
      <c r="D14" s="6">
        <v>21828.639999999999</v>
      </c>
      <c r="E14" s="6">
        <v>23369.11</v>
      </c>
      <c r="F14" s="6">
        <v>14955.63</v>
      </c>
      <c r="G14" s="6">
        <v>134537.37</v>
      </c>
      <c r="H14" s="6">
        <f>12128.65+303.22-704.72</f>
        <v>11727.15</v>
      </c>
      <c r="I14" s="6">
        <f>401.5+16060.15</f>
        <v>16461.650000000001</v>
      </c>
      <c r="J14" s="6">
        <v>14952.87</v>
      </c>
      <c r="K14" s="6">
        <v>13517.08</v>
      </c>
    </row>
    <row r="15" spans="1:11" ht="15.75" x14ac:dyDescent="0.3">
      <c r="A15" s="3" t="s">
        <v>7</v>
      </c>
      <c r="B15" s="6">
        <v>1895</v>
      </c>
      <c r="C15" s="6">
        <v>2248</v>
      </c>
      <c r="D15" s="6">
        <f>2823+400</f>
        <v>3223</v>
      </c>
      <c r="E15" s="6">
        <v>3353</v>
      </c>
      <c r="F15" s="6">
        <f>2211+400</f>
        <v>2611</v>
      </c>
      <c r="G15" s="6">
        <v>4744</v>
      </c>
      <c r="H15" s="6">
        <f>2648+500</f>
        <v>3148</v>
      </c>
      <c r="I15" s="6">
        <f>97.01+500+3918</f>
        <v>4515.01</v>
      </c>
      <c r="J15" s="6">
        <f>3861+600</f>
        <v>4461</v>
      </c>
      <c r="K15" s="6">
        <f>739.13+600</f>
        <v>1339.13</v>
      </c>
    </row>
    <row r="16" spans="1:11" ht="15.75" x14ac:dyDescent="0.3">
      <c r="A16" s="3" t="s">
        <v>8</v>
      </c>
      <c r="B16" s="7">
        <v>1059.72</v>
      </c>
      <c r="C16" s="7">
        <v>21985.87</v>
      </c>
      <c r="D16" s="7">
        <v>1649.3</v>
      </c>
      <c r="E16" s="7">
        <v>7919.63</v>
      </c>
      <c r="F16" s="7">
        <v>9961.0400000000009</v>
      </c>
      <c r="G16" s="7">
        <v>3352.98</v>
      </c>
      <c r="H16" s="7">
        <v>21119.94</v>
      </c>
      <c r="I16" s="7"/>
      <c r="J16" s="7">
        <v>21287</v>
      </c>
      <c r="K16" s="7">
        <v>21458</v>
      </c>
    </row>
    <row r="17" spans="1:11" ht="15.75" x14ac:dyDescent="0.3">
      <c r="A17" s="2"/>
      <c r="B17" s="6"/>
    </row>
    <row r="18" spans="1:11" ht="15.75" x14ac:dyDescent="0.3">
      <c r="A18" s="2"/>
      <c r="B18" s="8">
        <f>SUM(B9:B16)</f>
        <v>3206938.2800000003</v>
      </c>
      <c r="C18" s="8">
        <f t="shared" ref="C18:K18" si="0">SUM(C9:C16)</f>
        <v>1028498.08</v>
      </c>
      <c r="D18" s="8">
        <f t="shared" si="0"/>
        <v>2079650.94</v>
      </c>
      <c r="E18" s="8">
        <f t="shared" si="0"/>
        <v>3251472.9</v>
      </c>
      <c r="F18" s="8">
        <f t="shared" si="0"/>
        <v>3300406.5</v>
      </c>
      <c r="G18" s="8">
        <f t="shared" si="0"/>
        <v>1785256.4500000002</v>
      </c>
      <c r="H18" s="8">
        <f t="shared" si="0"/>
        <v>4084954.01</v>
      </c>
      <c r="I18" s="8">
        <f t="shared" si="0"/>
        <v>3988228.8</v>
      </c>
      <c r="J18" s="8">
        <f t="shared" si="0"/>
        <v>4627652.0200000005</v>
      </c>
      <c r="K18" s="8">
        <f t="shared" si="0"/>
        <v>5212263.8899999997</v>
      </c>
    </row>
    <row r="19" spans="1:11" ht="15.75" x14ac:dyDescent="0.3">
      <c r="A19" s="2"/>
      <c r="B19" s="6"/>
    </row>
    <row r="20" spans="1:11" ht="15.75" x14ac:dyDescent="0.3">
      <c r="A20" s="1" t="s">
        <v>9</v>
      </c>
      <c r="B20" s="6"/>
    </row>
    <row r="21" spans="1:11" ht="15.75" x14ac:dyDescent="0.3">
      <c r="A21" s="1"/>
      <c r="B21" s="6"/>
    </row>
    <row r="22" spans="1:11" ht="15.75" x14ac:dyDescent="0.3">
      <c r="A22" s="3" t="s">
        <v>10</v>
      </c>
      <c r="B22" s="6">
        <v>289635</v>
      </c>
      <c r="C22" s="6">
        <v>295455</v>
      </c>
      <c r="D22" s="6">
        <v>236619</v>
      </c>
      <c r="E22" s="6">
        <v>265155</v>
      </c>
      <c r="F22" s="6">
        <v>224857</v>
      </c>
      <c r="G22" s="6">
        <v>212190</v>
      </c>
      <c r="H22" s="6">
        <v>197781</v>
      </c>
      <c r="I22" s="6">
        <v>217961</v>
      </c>
      <c r="J22" s="6">
        <v>220378</v>
      </c>
      <c r="K22" s="6">
        <v>184143</v>
      </c>
    </row>
    <row r="23" spans="1:11" ht="15.75" x14ac:dyDescent="0.3">
      <c r="A23" s="3" t="s">
        <v>11</v>
      </c>
      <c r="B23" s="7"/>
      <c r="C23" s="7">
        <v>1223601</v>
      </c>
      <c r="D23" s="7"/>
      <c r="E23" s="7"/>
      <c r="F23" s="7"/>
      <c r="G23" s="7"/>
      <c r="H23" s="7"/>
      <c r="I23" s="7"/>
      <c r="J23" s="7"/>
      <c r="K23" s="7"/>
    </row>
    <row r="24" spans="1:11" x14ac:dyDescent="0.3">
      <c r="B24" s="6"/>
    </row>
    <row r="25" spans="1:11" x14ac:dyDescent="0.3">
      <c r="B25" s="8">
        <f>SUM(B22:B23)</f>
        <v>289635</v>
      </c>
      <c r="C25" s="8">
        <f t="shared" ref="C25:K25" si="1">SUM(C22:C23)</f>
        <v>1519056</v>
      </c>
      <c r="D25" s="8">
        <f t="shared" si="1"/>
        <v>236619</v>
      </c>
      <c r="E25" s="8">
        <f t="shared" si="1"/>
        <v>265155</v>
      </c>
      <c r="F25" s="8">
        <f t="shared" si="1"/>
        <v>224857</v>
      </c>
      <c r="G25" s="8">
        <f t="shared" si="1"/>
        <v>212190</v>
      </c>
      <c r="H25" s="8">
        <f t="shared" si="1"/>
        <v>197781</v>
      </c>
      <c r="I25" s="8">
        <f t="shared" si="1"/>
        <v>217961</v>
      </c>
      <c r="J25" s="8">
        <f t="shared" si="1"/>
        <v>220378</v>
      </c>
      <c r="K25" s="8">
        <f t="shared" si="1"/>
        <v>184143</v>
      </c>
    </row>
    <row r="26" spans="1:11" x14ac:dyDescent="0.3">
      <c r="B26" s="6"/>
    </row>
    <row r="27" spans="1:11" x14ac:dyDescent="0.3">
      <c r="B27" s="6"/>
    </row>
    <row r="28" spans="1:11" x14ac:dyDescent="0.3">
      <c r="B28" s="6"/>
    </row>
    <row r="29" spans="1:11" x14ac:dyDescent="0.3">
      <c r="B29" s="6"/>
    </row>
  </sheetData>
  <pageMargins left="0.7" right="0.7" top="0.75" bottom="0.75" header="0.3" footer="0.3"/>
  <pageSetup paperSize="5" orientation="landscape" r:id="rId1"/>
  <headerFooter>
    <oddHeader>&amp;R&amp;"Bookman Old Style,Regular"&amp;10Exhibit AG1-2
Page &amp;P of 2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AG1-2</vt:lpstr>
      <vt:lpstr>'Exhibit AG1-2'!Print_Titles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Fritz</dc:creator>
  <cp:lastModifiedBy>Jennifer McRoberts</cp:lastModifiedBy>
  <cp:lastPrinted>2023-10-23T17:29:21Z</cp:lastPrinted>
  <dcterms:created xsi:type="dcterms:W3CDTF">2023-10-21T17:19:51Z</dcterms:created>
  <dcterms:modified xsi:type="dcterms:W3CDTF">2023-10-23T17:29:24Z</dcterms:modified>
</cp:coreProperties>
</file>