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1"/>
  <workbookPr defaultThemeVersion="166925"/>
  <mc:AlternateContent xmlns:mc="http://schemas.openxmlformats.org/markup-compatibility/2006">
    <mc:Choice Requires="x15">
      <x15ac:absPath xmlns:x15ac="http://schemas.microsoft.com/office/spreadsheetml/2010/11/ac" url="K:\PSC\RATE CASE\First Data Request\FINAL\"/>
    </mc:Choice>
  </mc:AlternateContent>
  <xr:revisionPtr revIDLastSave="0" documentId="13_ncr:1_{F31607EC-896F-430D-823A-A73B53CF4C5F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Exhibit 21" sheetId="1" r:id="rId1"/>
  </sheets>
  <definedNames>
    <definedName name="_xlnm.Print_Area" localSheetId="0">'Exhibit 21'!$A$1:$T$38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42" i="1" l="1"/>
  <c r="I42" i="1"/>
  <c r="J41" i="1"/>
  <c r="I41" i="1"/>
  <c r="J40" i="1"/>
  <c r="I40" i="1"/>
  <c r="J39" i="1"/>
  <c r="I39" i="1"/>
  <c r="J26" i="1"/>
  <c r="I26" i="1"/>
  <c r="J25" i="1"/>
  <c r="I25" i="1"/>
  <c r="J24" i="1"/>
  <c r="I24" i="1"/>
  <c r="J23" i="1"/>
  <c r="I23" i="1"/>
  <c r="J21" i="1"/>
  <c r="I21" i="1"/>
  <c r="J20" i="1"/>
  <c r="I20" i="1"/>
  <c r="J19" i="1"/>
  <c r="I19" i="1"/>
  <c r="J18" i="1"/>
  <c r="I18" i="1"/>
  <c r="J16" i="1"/>
  <c r="I16" i="1"/>
  <c r="J15" i="1"/>
  <c r="I15" i="1"/>
  <c r="J13" i="1"/>
  <c r="I13" i="1"/>
  <c r="J14" i="1" l="1"/>
  <c r="I14" i="1"/>
</calcChain>
</file>

<file path=xl/sharedStrings.xml><?xml version="1.0" encoding="utf-8"?>
<sst xmlns="http://schemas.openxmlformats.org/spreadsheetml/2006/main" count="151" uniqueCount="27">
  <si>
    <t>Fleming-Mason Energy Cooperative, Inc.</t>
  </si>
  <si>
    <t>Case No. 2023-00223</t>
  </si>
  <si>
    <t>Health, Dental and Vision Care Categories</t>
  </si>
  <si>
    <t>2023 Dental</t>
  </si>
  <si>
    <t>2023 Vision</t>
  </si>
  <si>
    <t>2023 HDHP</t>
  </si>
  <si>
    <t>2023 PPO</t>
  </si>
  <si>
    <t>PPO</t>
  </si>
  <si>
    <t>Deductible</t>
  </si>
  <si>
    <t>Employee Rate</t>
  </si>
  <si>
    <t>Employer Rate</t>
  </si>
  <si>
    <t xml:space="preserve">
Deductible</t>
  </si>
  <si>
    <t xml:space="preserve">
Employee 
Rate</t>
  </si>
  <si>
    <t xml:space="preserve">
Employer
Rate</t>
  </si>
  <si>
    <t>Directors</t>
  </si>
  <si>
    <t>Single</t>
  </si>
  <si>
    <t>Not 
Offered</t>
  </si>
  <si>
    <t>Emp/Ch</t>
  </si>
  <si>
    <t>Emp/Sp</t>
  </si>
  <si>
    <t>Family</t>
  </si>
  <si>
    <t>Managers</t>
  </si>
  <si>
    <t>Supervisors</t>
  </si>
  <si>
    <t>Exempt</t>
  </si>
  <si>
    <t>Non-Exempt</t>
  </si>
  <si>
    <t>Not 
Applicable</t>
  </si>
  <si>
    <t>Union</t>
  </si>
  <si>
    <t>Non-Union 
Hourly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</si>
</sst>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</cellStyleXfs>
  <cellXfs count="25">
    <xf numFmtId="0" fontId="0" fillId="0" borderId="0" xfId="0"/>
    <xf numFmtId="164" fontId="2" fillId="0" borderId="0" xfId="3" applyNumberFormat="1" applyFont="1" applyFill="1" applyBorder="1" applyAlignment="1">
      <alignment horizontal="center"/>
    </xf>
    <xf numFmtId="0" fontId="2" fillId="0" borderId="0" xfId="2"/>
    <xf numFmtId="7" fontId="2" fillId="0" borderId="0" xfId="2" applyNumberFormat="1" applyAlignment="1">
      <alignment horizontal="center"/>
    </xf>
    <xf numFmtId="7" fontId="2" fillId="0" borderId="0" xfId="2" applyNumberFormat="1" applyAlignment="1">
      <alignment horizontal="right"/>
    </xf>
    <xf numFmtId="0" fontId="3" fillId="0" borderId="0" xfId="0" applyFont="1" applyAlignment="1">
      <alignment wrapText="1"/>
    </xf>
    <xf numFmtId="0" fontId="4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44" fontId="4" fillId="0" borderId="0" xfId="1" applyFont="1" applyAlignment="1">
      <alignment horizontal="center"/>
    </xf>
    <xf numFmtId="44" fontId="4" fillId="0" borderId="0" xfId="1" applyFont="1"/>
    <xf numFmtId="44" fontId="2" fillId="0" borderId="0" xfId="1" applyFont="1" applyProtection="1">
      <protection locked="0"/>
    </xf>
    <xf numFmtId="44" fontId="2" fillId="0" borderId="0" xfId="1" applyFont="1" applyBorder="1" applyProtection="1">
      <protection locked="0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4" fontId="4" fillId="0" borderId="0" xfId="1" applyFont="1" applyFill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</cellXfs>
  <cellStyles count="4">
    <cellStyle name="Currency" xfId="1" builtinId="4"/>
    <cellStyle name="Currency 2" xfId="3" xr:uid="{00000000-0005-0000-0000-000001000000}"/>
    <cellStyle name="Normal" xfId="0" builtinId="0"/>
    <cellStyle name="Normal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42"/>
  <sheetViews>
    <sheetView tabSelected="1" zoomScaleNormal="100" workbookViewId="0">
      <selection sqref="A1:F1"/>
    </sheetView>
  </sheetViews>
  <sheetFormatPr defaultColWidth="9.140625" defaultRowHeight="12.75"/>
  <cols>
    <col min="1" max="1" width="12.5703125" style="6" customWidth="1"/>
    <col min="2" max="2" width="8.5703125" style="6" customWidth="1"/>
    <col min="3" max="3" width="10.7109375" style="6" bestFit="1" customWidth="1"/>
    <col min="4" max="4" width="12.28515625" style="6" bestFit="1" customWidth="1"/>
    <col min="5" max="5" width="12" style="6" bestFit="1" customWidth="1"/>
    <col min="6" max="6" width="7.5703125" style="6" customWidth="1"/>
    <col min="7" max="7" width="8.5703125" style="6" customWidth="1"/>
    <col min="8" max="8" width="10.7109375" style="13" bestFit="1" customWidth="1"/>
    <col min="9" max="9" width="12.28515625" style="6" bestFit="1" customWidth="1"/>
    <col min="10" max="10" width="12" style="6" bestFit="1" customWidth="1"/>
    <col min="11" max="11" width="7.5703125" style="6" customWidth="1"/>
    <col min="12" max="12" width="8.5703125" style="6" customWidth="1"/>
    <col min="13" max="13" width="10.7109375" style="6" bestFit="1" customWidth="1"/>
    <col min="14" max="14" width="12.28515625" style="6" bestFit="1" customWidth="1"/>
    <col min="15" max="15" width="12" style="6" bestFit="1" customWidth="1"/>
    <col min="16" max="17" width="9.140625" style="6"/>
    <col min="18" max="18" width="10.7109375" style="6" bestFit="1" customWidth="1"/>
    <col min="19" max="19" width="12.28515625" style="6" bestFit="1" customWidth="1"/>
    <col min="20" max="20" width="12" style="6" bestFit="1" customWidth="1"/>
    <col min="21" max="16384" width="9.140625" style="6"/>
  </cols>
  <sheetData>
    <row r="1" spans="1:20">
      <c r="A1" s="22" t="s">
        <v>0</v>
      </c>
      <c r="B1" s="22"/>
      <c r="C1" s="22"/>
      <c r="D1" s="22"/>
      <c r="E1" s="22"/>
      <c r="F1" s="22"/>
      <c r="G1" s="5"/>
      <c r="H1" s="5"/>
      <c r="I1" s="5"/>
      <c r="J1" s="5"/>
      <c r="K1" s="5"/>
      <c r="L1" s="5"/>
      <c r="M1" s="5"/>
      <c r="N1" s="23"/>
      <c r="O1" s="23"/>
    </row>
    <row r="2" spans="1:20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20">
      <c r="A3" s="7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4" spans="1:20" ht="12.75" customHeight="1"/>
    <row r="5" spans="1:20">
      <c r="C5" s="24"/>
      <c r="D5" s="24"/>
      <c r="E5" s="24"/>
      <c r="F5" s="19"/>
      <c r="H5" s="24"/>
      <c r="I5" s="24"/>
      <c r="J5" s="24"/>
      <c r="K5" s="19"/>
      <c r="M5" s="24" t="s">
        <v>3</v>
      </c>
      <c r="N5" s="24"/>
      <c r="O5" s="24"/>
      <c r="R5" s="24" t="s">
        <v>4</v>
      </c>
      <c r="S5" s="24"/>
      <c r="T5" s="24"/>
    </row>
    <row r="6" spans="1:20">
      <c r="C6" s="24" t="s">
        <v>5</v>
      </c>
      <c r="D6" s="24"/>
      <c r="E6" s="24"/>
      <c r="F6" s="19"/>
      <c r="H6" s="24" t="s">
        <v>6</v>
      </c>
      <c r="I6" s="24"/>
      <c r="J6" s="24"/>
      <c r="K6" s="19"/>
      <c r="M6" s="23" t="s">
        <v>7</v>
      </c>
      <c r="N6" s="23"/>
      <c r="O6" s="23"/>
      <c r="R6" s="19"/>
      <c r="S6" s="19"/>
      <c r="T6" s="19"/>
    </row>
    <row r="7" spans="1:20" s="14" customFormat="1" ht="39" thickBot="1">
      <c r="C7" s="16" t="s">
        <v>8</v>
      </c>
      <c r="D7" s="16" t="s">
        <v>9</v>
      </c>
      <c r="E7" s="16" t="s">
        <v>10</v>
      </c>
      <c r="F7" s="17"/>
      <c r="H7" s="16" t="s">
        <v>8</v>
      </c>
      <c r="I7" s="16" t="s">
        <v>9</v>
      </c>
      <c r="J7" s="16" t="s">
        <v>10</v>
      </c>
      <c r="K7" s="17"/>
      <c r="M7" s="16" t="s">
        <v>8</v>
      </c>
      <c r="N7" s="16" t="s">
        <v>9</v>
      </c>
      <c r="O7" s="16" t="s">
        <v>10</v>
      </c>
      <c r="R7" s="16" t="s">
        <v>11</v>
      </c>
      <c r="S7" s="16" t="s">
        <v>12</v>
      </c>
      <c r="T7" s="16" t="s">
        <v>13</v>
      </c>
    </row>
    <row r="8" spans="1:20">
      <c r="A8" s="6" t="s">
        <v>14</v>
      </c>
      <c r="B8" s="6" t="s">
        <v>15</v>
      </c>
      <c r="C8" s="21" t="s">
        <v>16</v>
      </c>
      <c r="D8" s="21"/>
      <c r="E8" s="21"/>
      <c r="F8" s="20"/>
      <c r="G8" s="6" t="s">
        <v>15</v>
      </c>
      <c r="H8" s="21" t="s">
        <v>16</v>
      </c>
      <c r="I8" s="21"/>
      <c r="J8" s="21"/>
      <c r="K8" s="20"/>
      <c r="L8" s="6" t="s">
        <v>15</v>
      </c>
      <c r="M8" s="21" t="s">
        <v>16</v>
      </c>
      <c r="N8" s="21"/>
      <c r="O8" s="21"/>
      <c r="Q8" s="6" t="s">
        <v>15</v>
      </c>
      <c r="R8" s="21" t="s">
        <v>16</v>
      </c>
      <c r="S8" s="21"/>
      <c r="T8" s="21"/>
    </row>
    <row r="9" spans="1:20">
      <c r="B9" s="6" t="s">
        <v>17</v>
      </c>
      <c r="C9" s="21"/>
      <c r="D9" s="21"/>
      <c r="E9" s="21"/>
      <c r="F9" s="20"/>
      <c r="G9" s="6" t="s">
        <v>17</v>
      </c>
      <c r="H9" s="21"/>
      <c r="I9" s="21"/>
      <c r="J9" s="21"/>
      <c r="K9" s="20"/>
      <c r="L9" s="6" t="s">
        <v>17</v>
      </c>
      <c r="M9" s="21"/>
      <c r="N9" s="21"/>
      <c r="O9" s="21"/>
      <c r="Q9" s="6" t="s">
        <v>17</v>
      </c>
      <c r="R9" s="21"/>
      <c r="S9" s="21"/>
      <c r="T9" s="21"/>
    </row>
    <row r="10" spans="1:20">
      <c r="B10" s="6" t="s">
        <v>18</v>
      </c>
      <c r="C10" s="21"/>
      <c r="D10" s="21"/>
      <c r="E10" s="21"/>
      <c r="F10" s="20"/>
      <c r="G10" s="6" t="s">
        <v>18</v>
      </c>
      <c r="H10" s="21"/>
      <c r="I10" s="21"/>
      <c r="J10" s="21"/>
      <c r="K10" s="20"/>
      <c r="L10" s="6" t="s">
        <v>18</v>
      </c>
      <c r="M10" s="21"/>
      <c r="N10" s="21"/>
      <c r="O10" s="21"/>
      <c r="Q10" s="6" t="s">
        <v>18</v>
      </c>
      <c r="R10" s="21"/>
      <c r="S10" s="21"/>
      <c r="T10" s="21"/>
    </row>
    <row r="11" spans="1:20">
      <c r="B11" s="6" t="s">
        <v>19</v>
      </c>
      <c r="C11" s="21"/>
      <c r="D11" s="21"/>
      <c r="E11" s="21"/>
      <c r="F11" s="20"/>
      <c r="G11" s="6" t="s">
        <v>19</v>
      </c>
      <c r="H11" s="21"/>
      <c r="I11" s="21"/>
      <c r="J11" s="21"/>
      <c r="K11" s="20"/>
      <c r="L11" s="6" t="s">
        <v>19</v>
      </c>
      <c r="M11" s="21"/>
      <c r="N11" s="21"/>
      <c r="O11" s="21"/>
      <c r="Q11" s="6" t="s">
        <v>19</v>
      </c>
      <c r="R11" s="21"/>
      <c r="S11" s="21"/>
      <c r="T11" s="21"/>
    </row>
    <row r="12" spans="1:20">
      <c r="E12" s="2"/>
      <c r="F12" s="2"/>
      <c r="H12" s="6"/>
      <c r="J12" s="2"/>
      <c r="K12" s="2"/>
      <c r="M12" s="3"/>
      <c r="N12" s="1"/>
      <c r="O12" s="4"/>
    </row>
    <row r="13" spans="1:20" ht="12.75" customHeight="1">
      <c r="A13" s="6" t="s">
        <v>20</v>
      </c>
      <c r="B13" s="6" t="s">
        <v>15</v>
      </c>
      <c r="C13" s="9">
        <v>1500</v>
      </c>
      <c r="D13" s="10">
        <v>109.66</v>
      </c>
      <c r="E13" s="10">
        <v>438.57</v>
      </c>
      <c r="F13" s="10"/>
      <c r="G13" s="6" t="s">
        <v>15</v>
      </c>
      <c r="H13" s="9">
        <v>1500</v>
      </c>
      <c r="I13" s="10">
        <f>613.74*0.2+0.01</f>
        <v>122.75800000000001</v>
      </c>
      <c r="J13" s="10">
        <f>613.74*0.8-0.01</f>
        <v>490.98200000000003</v>
      </c>
      <c r="K13" s="10"/>
      <c r="L13" s="6" t="s">
        <v>15</v>
      </c>
      <c r="M13" s="18">
        <v>25</v>
      </c>
      <c r="N13" s="11">
        <v>15.82</v>
      </c>
      <c r="O13" s="12">
        <v>15.81</v>
      </c>
      <c r="Q13" s="6" t="s">
        <v>15</v>
      </c>
      <c r="R13" s="18">
        <v>0</v>
      </c>
      <c r="S13" s="11">
        <v>4.82</v>
      </c>
      <c r="T13" s="12">
        <v>4.82</v>
      </c>
    </row>
    <row r="14" spans="1:20">
      <c r="B14" s="6" t="s">
        <v>17</v>
      </c>
      <c r="C14" s="9">
        <v>3000</v>
      </c>
      <c r="D14" s="10">
        <v>226.28</v>
      </c>
      <c r="E14" s="10">
        <v>905.08</v>
      </c>
      <c r="F14" s="10"/>
      <c r="G14" s="6" t="s">
        <v>17</v>
      </c>
      <c r="H14" s="9">
        <v>3000</v>
      </c>
      <c r="I14" s="10">
        <f>1269.89*0.2</f>
        <v>253.97800000000004</v>
      </c>
      <c r="J14" s="10">
        <f>1269.89*0.8</f>
        <v>1015.9120000000001</v>
      </c>
      <c r="K14" s="10"/>
      <c r="L14" s="6" t="s">
        <v>17</v>
      </c>
      <c r="M14" s="18">
        <v>75</v>
      </c>
      <c r="N14" s="11">
        <v>42.26</v>
      </c>
      <c r="O14" s="12">
        <v>42.24</v>
      </c>
      <c r="Q14" s="6" t="s">
        <v>17</v>
      </c>
      <c r="R14" s="18">
        <v>0</v>
      </c>
      <c r="S14" s="11">
        <v>7.88</v>
      </c>
      <c r="T14" s="12">
        <v>7.86</v>
      </c>
    </row>
    <row r="15" spans="1:20">
      <c r="B15" s="6" t="s">
        <v>18</v>
      </c>
      <c r="C15" s="9">
        <v>3000</v>
      </c>
      <c r="D15" s="10">
        <v>259.24</v>
      </c>
      <c r="E15" s="10">
        <v>1036.96</v>
      </c>
      <c r="F15" s="10"/>
      <c r="G15" s="6" t="s">
        <v>18</v>
      </c>
      <c r="H15" s="9">
        <v>3000</v>
      </c>
      <c r="I15" s="10">
        <f>1451.51*0.2</f>
        <v>290.30200000000002</v>
      </c>
      <c r="J15" s="10">
        <f>1451.51*0.8</f>
        <v>1161.2080000000001</v>
      </c>
      <c r="K15" s="10"/>
      <c r="L15" s="6" t="s">
        <v>18</v>
      </c>
      <c r="M15" s="18">
        <v>50</v>
      </c>
      <c r="N15" s="11">
        <v>31.48</v>
      </c>
      <c r="O15" s="12">
        <v>31.46</v>
      </c>
      <c r="Q15" s="6" t="s">
        <v>18</v>
      </c>
      <c r="R15" s="18">
        <v>0</v>
      </c>
      <c r="S15" s="11">
        <v>7.72</v>
      </c>
      <c r="T15" s="12">
        <v>7.7</v>
      </c>
    </row>
    <row r="16" spans="1:20">
      <c r="B16" s="6" t="s">
        <v>19</v>
      </c>
      <c r="C16" s="9">
        <v>3000</v>
      </c>
      <c r="D16" s="10">
        <v>350.62</v>
      </c>
      <c r="E16" s="10">
        <v>1402.41</v>
      </c>
      <c r="F16" s="10"/>
      <c r="G16" s="6" t="s">
        <v>19</v>
      </c>
      <c r="H16" s="9">
        <v>3000</v>
      </c>
      <c r="I16" s="10">
        <f>1957.06*0.2+0.01</f>
        <v>391.42200000000003</v>
      </c>
      <c r="J16" s="10">
        <f>1957.06*0.8-0.01</f>
        <v>1565.6380000000001</v>
      </c>
      <c r="K16" s="10"/>
      <c r="L16" s="6" t="s">
        <v>19</v>
      </c>
      <c r="M16" s="18">
        <v>75</v>
      </c>
      <c r="N16" s="11">
        <v>65.72</v>
      </c>
      <c r="O16" s="12">
        <v>65.7</v>
      </c>
      <c r="Q16" s="6" t="s">
        <v>19</v>
      </c>
      <c r="R16" s="18">
        <v>0</v>
      </c>
      <c r="S16" s="12">
        <v>12.7</v>
      </c>
      <c r="T16" s="12">
        <v>12.68</v>
      </c>
    </row>
    <row r="17" spans="1:20">
      <c r="C17" s="9"/>
      <c r="H17" s="9"/>
      <c r="M17" s="13"/>
    </row>
    <row r="18" spans="1:20">
      <c r="A18" s="6" t="s">
        <v>21</v>
      </c>
      <c r="B18" s="6" t="s">
        <v>15</v>
      </c>
      <c r="C18" s="9">
        <v>1500</v>
      </c>
      <c r="D18" s="10">
        <v>109.66</v>
      </c>
      <c r="E18" s="10">
        <v>438.57</v>
      </c>
      <c r="F18" s="10"/>
      <c r="G18" s="6" t="s">
        <v>15</v>
      </c>
      <c r="H18" s="9">
        <v>1500</v>
      </c>
      <c r="I18" s="10">
        <f>613.74*0.2+0.01</f>
        <v>122.75800000000001</v>
      </c>
      <c r="J18" s="10">
        <f>613.74*0.8-0.01</f>
        <v>490.98200000000003</v>
      </c>
      <c r="K18" s="10"/>
      <c r="L18" s="6" t="s">
        <v>15</v>
      </c>
      <c r="M18" s="18">
        <v>25</v>
      </c>
      <c r="N18" s="11">
        <v>15.82</v>
      </c>
      <c r="O18" s="12">
        <v>15.81</v>
      </c>
      <c r="Q18" s="6" t="s">
        <v>15</v>
      </c>
      <c r="R18" s="18">
        <v>0</v>
      </c>
      <c r="S18" s="11">
        <v>4.82</v>
      </c>
      <c r="T18" s="12">
        <v>4.82</v>
      </c>
    </row>
    <row r="19" spans="1:20">
      <c r="B19" s="6" t="s">
        <v>17</v>
      </c>
      <c r="C19" s="9">
        <v>3000</v>
      </c>
      <c r="D19" s="10">
        <v>226.28</v>
      </c>
      <c r="E19" s="10">
        <v>905.08</v>
      </c>
      <c r="F19" s="10"/>
      <c r="G19" s="6" t="s">
        <v>17</v>
      </c>
      <c r="H19" s="9">
        <v>3000</v>
      </c>
      <c r="I19" s="10">
        <f>1269.89*0.2</f>
        <v>253.97800000000004</v>
      </c>
      <c r="J19" s="10">
        <f>1269.89*0.8</f>
        <v>1015.9120000000001</v>
      </c>
      <c r="K19" s="10"/>
      <c r="L19" s="6" t="s">
        <v>17</v>
      </c>
      <c r="M19" s="18">
        <v>75</v>
      </c>
      <c r="N19" s="11">
        <v>42.26</v>
      </c>
      <c r="O19" s="12">
        <v>42.24</v>
      </c>
      <c r="Q19" s="6" t="s">
        <v>17</v>
      </c>
      <c r="R19" s="18">
        <v>0</v>
      </c>
      <c r="S19" s="11">
        <v>7.88</v>
      </c>
      <c r="T19" s="12">
        <v>7.86</v>
      </c>
    </row>
    <row r="20" spans="1:20">
      <c r="B20" s="6" t="s">
        <v>18</v>
      </c>
      <c r="C20" s="9">
        <v>3000</v>
      </c>
      <c r="D20" s="10">
        <v>259.24</v>
      </c>
      <c r="E20" s="10">
        <v>1036.96</v>
      </c>
      <c r="F20" s="10"/>
      <c r="G20" s="6" t="s">
        <v>18</v>
      </c>
      <c r="H20" s="9">
        <v>3000</v>
      </c>
      <c r="I20" s="10">
        <f>1451.51*0.2</f>
        <v>290.30200000000002</v>
      </c>
      <c r="J20" s="10">
        <f>1451.51*0.8</f>
        <v>1161.2080000000001</v>
      </c>
      <c r="K20" s="10"/>
      <c r="L20" s="6" t="s">
        <v>18</v>
      </c>
      <c r="M20" s="18">
        <v>50</v>
      </c>
      <c r="N20" s="11">
        <v>31.48</v>
      </c>
      <c r="O20" s="12">
        <v>31.46</v>
      </c>
      <c r="Q20" s="6" t="s">
        <v>18</v>
      </c>
      <c r="R20" s="18">
        <v>0</v>
      </c>
      <c r="S20" s="11">
        <v>7.72</v>
      </c>
      <c r="T20" s="12">
        <v>7.7</v>
      </c>
    </row>
    <row r="21" spans="1:20">
      <c r="B21" s="6" t="s">
        <v>19</v>
      </c>
      <c r="C21" s="9">
        <v>3000</v>
      </c>
      <c r="D21" s="10">
        <v>350.62</v>
      </c>
      <c r="E21" s="10">
        <v>1402.41</v>
      </c>
      <c r="F21" s="10"/>
      <c r="G21" s="6" t="s">
        <v>19</v>
      </c>
      <c r="H21" s="9">
        <v>3000</v>
      </c>
      <c r="I21" s="10">
        <f>1957.06*0.2+0.01</f>
        <v>391.42200000000003</v>
      </c>
      <c r="J21" s="10">
        <f>1957.06*0.8-0.01</f>
        <v>1565.6380000000001</v>
      </c>
      <c r="K21" s="10"/>
      <c r="L21" s="6" t="s">
        <v>19</v>
      </c>
      <c r="M21" s="18">
        <v>75</v>
      </c>
      <c r="N21" s="11">
        <v>65.72</v>
      </c>
      <c r="O21" s="12">
        <v>65.7</v>
      </c>
      <c r="Q21" s="6" t="s">
        <v>19</v>
      </c>
      <c r="R21" s="18">
        <v>0</v>
      </c>
      <c r="S21" s="12">
        <v>12.7</v>
      </c>
      <c r="T21" s="12">
        <v>12.68</v>
      </c>
    </row>
    <row r="22" spans="1:20">
      <c r="C22" s="9"/>
      <c r="H22" s="9"/>
      <c r="M22" s="13"/>
    </row>
    <row r="23" spans="1:20">
      <c r="A23" s="6" t="s">
        <v>22</v>
      </c>
      <c r="B23" s="6" t="s">
        <v>15</v>
      </c>
      <c r="C23" s="9">
        <v>1500</v>
      </c>
      <c r="D23" s="10">
        <v>109.66</v>
      </c>
      <c r="E23" s="10">
        <v>438.57</v>
      </c>
      <c r="F23" s="10"/>
      <c r="G23" s="6" t="s">
        <v>15</v>
      </c>
      <c r="H23" s="9">
        <v>1500</v>
      </c>
      <c r="I23" s="10">
        <f>613.74*0.2+0.01</f>
        <v>122.75800000000001</v>
      </c>
      <c r="J23" s="10">
        <f>613.74*0.8-0.01</f>
        <v>490.98200000000003</v>
      </c>
      <c r="K23" s="10"/>
      <c r="L23" s="6" t="s">
        <v>15</v>
      </c>
      <c r="M23" s="18">
        <v>25</v>
      </c>
      <c r="N23" s="11">
        <v>15.82</v>
      </c>
      <c r="O23" s="12">
        <v>15.81</v>
      </c>
      <c r="Q23" s="6" t="s">
        <v>15</v>
      </c>
      <c r="R23" s="18">
        <v>0</v>
      </c>
      <c r="S23" s="11">
        <v>4.82</v>
      </c>
      <c r="T23" s="12">
        <v>4.82</v>
      </c>
    </row>
    <row r="24" spans="1:20">
      <c r="B24" s="6" t="s">
        <v>17</v>
      </c>
      <c r="C24" s="9">
        <v>3000</v>
      </c>
      <c r="D24" s="10">
        <v>226.28</v>
      </c>
      <c r="E24" s="10">
        <v>905.08</v>
      </c>
      <c r="F24" s="10"/>
      <c r="G24" s="6" t="s">
        <v>17</v>
      </c>
      <c r="H24" s="9">
        <v>3000</v>
      </c>
      <c r="I24" s="10">
        <f>1269.89*0.2</f>
        <v>253.97800000000004</v>
      </c>
      <c r="J24" s="10">
        <f>1269.89*0.8</f>
        <v>1015.9120000000001</v>
      </c>
      <c r="K24" s="10"/>
      <c r="L24" s="6" t="s">
        <v>17</v>
      </c>
      <c r="M24" s="18">
        <v>75</v>
      </c>
      <c r="N24" s="11">
        <v>42.26</v>
      </c>
      <c r="O24" s="12">
        <v>42.24</v>
      </c>
      <c r="Q24" s="6" t="s">
        <v>17</v>
      </c>
      <c r="R24" s="18">
        <v>0</v>
      </c>
      <c r="S24" s="11">
        <v>7.88</v>
      </c>
      <c r="T24" s="12">
        <v>7.86</v>
      </c>
    </row>
    <row r="25" spans="1:20">
      <c r="B25" s="6" t="s">
        <v>18</v>
      </c>
      <c r="C25" s="9">
        <v>3000</v>
      </c>
      <c r="D25" s="10">
        <v>259.24</v>
      </c>
      <c r="E25" s="10">
        <v>1036.96</v>
      </c>
      <c r="F25" s="10"/>
      <c r="G25" s="6" t="s">
        <v>18</v>
      </c>
      <c r="H25" s="9">
        <v>3000</v>
      </c>
      <c r="I25" s="10">
        <f>1451.51*0.2</f>
        <v>290.30200000000002</v>
      </c>
      <c r="J25" s="10">
        <f>1451.51*0.8</f>
        <v>1161.2080000000001</v>
      </c>
      <c r="K25" s="10"/>
      <c r="L25" s="6" t="s">
        <v>18</v>
      </c>
      <c r="M25" s="18">
        <v>50</v>
      </c>
      <c r="N25" s="11">
        <v>31.48</v>
      </c>
      <c r="O25" s="12">
        <v>31.46</v>
      </c>
      <c r="Q25" s="6" t="s">
        <v>18</v>
      </c>
      <c r="R25" s="18">
        <v>0</v>
      </c>
      <c r="S25" s="11">
        <v>7.72</v>
      </c>
      <c r="T25" s="12">
        <v>7.7</v>
      </c>
    </row>
    <row r="26" spans="1:20">
      <c r="B26" s="6" t="s">
        <v>19</v>
      </c>
      <c r="C26" s="9">
        <v>3000</v>
      </c>
      <c r="D26" s="10">
        <v>350.62</v>
      </c>
      <c r="E26" s="10">
        <v>1402.41</v>
      </c>
      <c r="F26" s="10"/>
      <c r="G26" s="6" t="s">
        <v>19</v>
      </c>
      <c r="H26" s="9">
        <v>3000</v>
      </c>
      <c r="I26" s="10">
        <f>1957.06*0.2+0.01</f>
        <v>391.42200000000003</v>
      </c>
      <c r="J26" s="10">
        <f>1957.06*0.8-0.01</f>
        <v>1565.6380000000001</v>
      </c>
      <c r="K26" s="10"/>
      <c r="L26" s="6" t="s">
        <v>19</v>
      </c>
      <c r="M26" s="18">
        <v>75</v>
      </c>
      <c r="N26" s="11">
        <v>65.72</v>
      </c>
      <c r="O26" s="12">
        <v>65.7</v>
      </c>
      <c r="Q26" s="6" t="s">
        <v>19</v>
      </c>
      <c r="R26" s="18">
        <v>0</v>
      </c>
      <c r="S26" s="12">
        <v>12.7</v>
      </c>
      <c r="T26" s="12">
        <v>12.68</v>
      </c>
    </row>
    <row r="27" spans="1:20">
      <c r="C27" s="9"/>
      <c r="H27" s="9"/>
      <c r="M27" s="13"/>
    </row>
    <row r="28" spans="1:20">
      <c r="A28" s="6" t="s">
        <v>23</v>
      </c>
      <c r="B28" s="6" t="s">
        <v>15</v>
      </c>
      <c r="C28" s="21" t="s">
        <v>24</v>
      </c>
      <c r="D28" s="21"/>
      <c r="E28" s="21"/>
      <c r="F28" s="10"/>
      <c r="G28" s="6" t="s">
        <v>15</v>
      </c>
      <c r="H28" s="21" t="s">
        <v>24</v>
      </c>
      <c r="I28" s="21"/>
      <c r="J28" s="21"/>
      <c r="K28" s="10"/>
      <c r="L28" s="6" t="s">
        <v>15</v>
      </c>
      <c r="M28" s="21" t="s">
        <v>24</v>
      </c>
      <c r="N28" s="21"/>
      <c r="O28" s="21"/>
      <c r="Q28" s="6" t="s">
        <v>15</v>
      </c>
      <c r="R28" s="21" t="s">
        <v>24</v>
      </c>
      <c r="S28" s="21"/>
      <c r="T28" s="21"/>
    </row>
    <row r="29" spans="1:20">
      <c r="B29" s="6" t="s">
        <v>17</v>
      </c>
      <c r="C29" s="21"/>
      <c r="D29" s="21"/>
      <c r="E29" s="21"/>
      <c r="F29" s="10"/>
      <c r="G29" s="6" t="s">
        <v>17</v>
      </c>
      <c r="H29" s="21"/>
      <c r="I29" s="21"/>
      <c r="J29" s="21"/>
      <c r="K29" s="10"/>
      <c r="L29" s="6" t="s">
        <v>17</v>
      </c>
      <c r="M29" s="21"/>
      <c r="N29" s="21"/>
      <c r="O29" s="21"/>
      <c r="Q29" s="6" t="s">
        <v>17</v>
      </c>
      <c r="R29" s="21"/>
      <c r="S29" s="21"/>
      <c r="T29" s="21"/>
    </row>
    <row r="30" spans="1:20">
      <c r="B30" s="6" t="s">
        <v>18</v>
      </c>
      <c r="C30" s="21"/>
      <c r="D30" s="21"/>
      <c r="E30" s="21"/>
      <c r="F30" s="10"/>
      <c r="G30" s="6" t="s">
        <v>18</v>
      </c>
      <c r="H30" s="21"/>
      <c r="I30" s="21"/>
      <c r="J30" s="21"/>
      <c r="K30" s="10"/>
      <c r="L30" s="6" t="s">
        <v>18</v>
      </c>
      <c r="M30" s="21"/>
      <c r="N30" s="21"/>
      <c r="O30" s="21"/>
      <c r="Q30" s="6" t="s">
        <v>18</v>
      </c>
      <c r="R30" s="21"/>
      <c r="S30" s="21"/>
      <c r="T30" s="21"/>
    </row>
    <row r="31" spans="1:20">
      <c r="B31" s="6" t="s">
        <v>19</v>
      </c>
      <c r="C31" s="21"/>
      <c r="D31" s="21"/>
      <c r="E31" s="21"/>
      <c r="F31" s="10"/>
      <c r="G31" s="6" t="s">
        <v>19</v>
      </c>
      <c r="H31" s="21"/>
      <c r="I31" s="21"/>
      <c r="J31" s="21"/>
      <c r="K31" s="10"/>
      <c r="L31" s="6" t="s">
        <v>19</v>
      </c>
      <c r="M31" s="21"/>
      <c r="N31" s="21"/>
      <c r="O31" s="21"/>
      <c r="Q31" s="6" t="s">
        <v>19</v>
      </c>
      <c r="R31" s="21"/>
      <c r="S31" s="21"/>
      <c r="T31" s="21"/>
    </row>
    <row r="32" spans="1:20">
      <c r="C32" s="20"/>
      <c r="D32" s="20"/>
      <c r="E32" s="20"/>
      <c r="F32" s="10"/>
      <c r="H32" s="20"/>
      <c r="I32" s="20"/>
      <c r="J32" s="20"/>
      <c r="K32" s="10"/>
      <c r="M32" s="20"/>
      <c r="N32" s="20"/>
      <c r="O32" s="20"/>
      <c r="R32" s="20"/>
      <c r="S32" s="20"/>
      <c r="T32" s="20"/>
    </row>
    <row r="33" spans="1:20">
      <c r="C33" s="13"/>
      <c r="M33" s="13"/>
    </row>
    <row r="34" spans="1:20">
      <c r="A34" s="6" t="s">
        <v>25</v>
      </c>
      <c r="B34" s="6" t="s">
        <v>15</v>
      </c>
      <c r="C34" s="21" t="s">
        <v>24</v>
      </c>
      <c r="D34" s="21"/>
      <c r="E34" s="21"/>
      <c r="F34" s="14"/>
      <c r="G34" s="6" t="s">
        <v>15</v>
      </c>
      <c r="H34" s="21" t="s">
        <v>24</v>
      </c>
      <c r="I34" s="21"/>
      <c r="J34" s="21"/>
      <c r="K34" s="14"/>
      <c r="L34" s="6" t="s">
        <v>15</v>
      </c>
      <c r="M34" s="21" t="s">
        <v>24</v>
      </c>
      <c r="N34" s="21"/>
      <c r="O34" s="21"/>
      <c r="Q34" s="6" t="s">
        <v>15</v>
      </c>
      <c r="R34" s="21" t="s">
        <v>24</v>
      </c>
      <c r="S34" s="21"/>
      <c r="T34" s="21"/>
    </row>
    <row r="35" spans="1:20">
      <c r="B35" s="6" t="s">
        <v>17</v>
      </c>
      <c r="C35" s="21"/>
      <c r="D35" s="21"/>
      <c r="E35" s="21"/>
      <c r="F35" s="14"/>
      <c r="G35" s="6" t="s">
        <v>17</v>
      </c>
      <c r="H35" s="21"/>
      <c r="I35" s="21"/>
      <c r="J35" s="21"/>
      <c r="K35" s="14"/>
      <c r="L35" s="6" t="s">
        <v>17</v>
      </c>
      <c r="M35" s="21"/>
      <c r="N35" s="21"/>
      <c r="O35" s="21"/>
      <c r="Q35" s="6" t="s">
        <v>17</v>
      </c>
      <c r="R35" s="21"/>
      <c r="S35" s="21"/>
      <c r="T35" s="21"/>
    </row>
    <row r="36" spans="1:20">
      <c r="B36" s="6" t="s">
        <v>18</v>
      </c>
      <c r="C36" s="21"/>
      <c r="D36" s="21"/>
      <c r="E36" s="21"/>
      <c r="F36" s="14"/>
      <c r="G36" s="6" t="s">
        <v>18</v>
      </c>
      <c r="H36" s="21"/>
      <c r="I36" s="21"/>
      <c r="J36" s="21"/>
      <c r="K36" s="14"/>
      <c r="L36" s="6" t="s">
        <v>18</v>
      </c>
      <c r="M36" s="21"/>
      <c r="N36" s="21"/>
      <c r="O36" s="21"/>
      <c r="Q36" s="6" t="s">
        <v>18</v>
      </c>
      <c r="R36" s="21"/>
      <c r="S36" s="21"/>
      <c r="T36" s="21"/>
    </row>
    <row r="37" spans="1:20">
      <c r="B37" s="6" t="s">
        <v>19</v>
      </c>
      <c r="C37" s="21"/>
      <c r="D37" s="21"/>
      <c r="E37" s="21"/>
      <c r="F37" s="14"/>
      <c r="G37" s="6" t="s">
        <v>19</v>
      </c>
      <c r="H37" s="21"/>
      <c r="I37" s="21"/>
      <c r="J37" s="21"/>
      <c r="K37" s="14"/>
      <c r="L37" s="6" t="s">
        <v>19</v>
      </c>
      <c r="M37" s="21"/>
      <c r="N37" s="21"/>
      <c r="O37" s="21"/>
      <c r="Q37" s="6" t="s">
        <v>19</v>
      </c>
      <c r="R37" s="21"/>
      <c r="S37" s="21"/>
      <c r="T37" s="21"/>
    </row>
    <row r="38" spans="1:20">
      <c r="C38" s="13"/>
      <c r="M38" s="13"/>
    </row>
    <row r="39" spans="1:20" ht="25.5">
      <c r="A39" s="15" t="s">
        <v>26</v>
      </c>
      <c r="B39" s="6" t="s">
        <v>15</v>
      </c>
      <c r="C39" s="9">
        <v>1500</v>
      </c>
      <c r="D39" s="10">
        <v>109.66</v>
      </c>
      <c r="E39" s="10">
        <v>438.57</v>
      </c>
      <c r="F39" s="10"/>
      <c r="G39" s="6" t="s">
        <v>15</v>
      </c>
      <c r="H39" s="9">
        <v>1500</v>
      </c>
      <c r="I39" s="10">
        <f>613.74*0.2+0.01</f>
        <v>122.75800000000001</v>
      </c>
      <c r="J39" s="10">
        <f>613.74*0.8-0.01</f>
        <v>490.98200000000003</v>
      </c>
      <c r="K39" s="10"/>
      <c r="L39" s="6" t="s">
        <v>15</v>
      </c>
      <c r="M39" s="18">
        <v>25</v>
      </c>
      <c r="N39" s="11">
        <v>15.82</v>
      </c>
      <c r="O39" s="12">
        <v>15.81</v>
      </c>
      <c r="Q39" s="6" t="s">
        <v>15</v>
      </c>
      <c r="R39" s="18">
        <v>0</v>
      </c>
      <c r="S39" s="11">
        <v>4.82</v>
      </c>
      <c r="T39" s="12">
        <v>4.82</v>
      </c>
    </row>
    <row r="40" spans="1:20">
      <c r="B40" s="6" t="s">
        <v>17</v>
      </c>
      <c r="C40" s="9">
        <v>3000</v>
      </c>
      <c r="D40" s="10">
        <v>226.28</v>
      </c>
      <c r="E40" s="10">
        <v>905.08</v>
      </c>
      <c r="F40" s="10"/>
      <c r="G40" s="6" t="s">
        <v>17</v>
      </c>
      <c r="H40" s="9">
        <v>3000</v>
      </c>
      <c r="I40" s="10">
        <f>1269.89*0.2</f>
        <v>253.97800000000004</v>
      </c>
      <c r="J40" s="10">
        <f>1269.89*0.8</f>
        <v>1015.9120000000001</v>
      </c>
      <c r="K40" s="10"/>
      <c r="L40" s="6" t="s">
        <v>17</v>
      </c>
      <c r="M40" s="18">
        <v>75</v>
      </c>
      <c r="N40" s="11">
        <v>42.26</v>
      </c>
      <c r="O40" s="12">
        <v>42.24</v>
      </c>
      <c r="Q40" s="6" t="s">
        <v>17</v>
      </c>
      <c r="R40" s="18">
        <v>0</v>
      </c>
      <c r="S40" s="11">
        <v>7.88</v>
      </c>
      <c r="T40" s="12">
        <v>7.86</v>
      </c>
    </row>
    <row r="41" spans="1:20">
      <c r="B41" s="6" t="s">
        <v>18</v>
      </c>
      <c r="C41" s="9">
        <v>3000</v>
      </c>
      <c r="D41" s="10">
        <v>259.24</v>
      </c>
      <c r="E41" s="10">
        <v>1036.96</v>
      </c>
      <c r="F41" s="10"/>
      <c r="G41" s="6" t="s">
        <v>18</v>
      </c>
      <c r="H41" s="9">
        <v>3000</v>
      </c>
      <c r="I41" s="10">
        <f>1451.51*0.2</f>
        <v>290.30200000000002</v>
      </c>
      <c r="J41" s="10">
        <f>1451.51*0.8</f>
        <v>1161.2080000000001</v>
      </c>
      <c r="K41" s="10"/>
      <c r="L41" s="6" t="s">
        <v>18</v>
      </c>
      <c r="M41" s="18">
        <v>50</v>
      </c>
      <c r="N41" s="11">
        <v>31.48</v>
      </c>
      <c r="O41" s="12">
        <v>31.46</v>
      </c>
      <c r="Q41" s="6" t="s">
        <v>18</v>
      </c>
      <c r="R41" s="18">
        <v>0</v>
      </c>
      <c r="S41" s="11">
        <v>7.72</v>
      </c>
      <c r="T41" s="12">
        <v>7.7</v>
      </c>
    </row>
    <row r="42" spans="1:20">
      <c r="B42" s="6" t="s">
        <v>19</v>
      </c>
      <c r="C42" s="9">
        <v>3000</v>
      </c>
      <c r="D42" s="10">
        <v>350.62</v>
      </c>
      <c r="E42" s="10">
        <v>1402.41</v>
      </c>
      <c r="F42" s="10"/>
      <c r="G42" s="6" t="s">
        <v>19</v>
      </c>
      <c r="H42" s="9">
        <v>3000</v>
      </c>
      <c r="I42" s="10">
        <f>1957.06*0.2+0.01</f>
        <v>391.42200000000003</v>
      </c>
      <c r="J42" s="10">
        <f>1957.06*0.8-0.01</f>
        <v>1565.6380000000001</v>
      </c>
      <c r="K42" s="10"/>
      <c r="L42" s="6" t="s">
        <v>19</v>
      </c>
      <c r="M42" s="18">
        <v>75</v>
      </c>
      <c r="N42" s="11">
        <v>65.72</v>
      </c>
      <c r="O42" s="12">
        <v>65.7</v>
      </c>
      <c r="Q42" s="6" t="s">
        <v>19</v>
      </c>
      <c r="R42" s="18">
        <v>0</v>
      </c>
      <c r="S42" s="12">
        <v>12.7</v>
      </c>
      <c r="T42" s="12">
        <v>12.68</v>
      </c>
    </row>
  </sheetData>
  <mergeCells count="21">
    <mergeCell ref="A1:F1"/>
    <mergeCell ref="N1:O1"/>
    <mergeCell ref="R5:T5"/>
    <mergeCell ref="M8:O11"/>
    <mergeCell ref="R8:T11"/>
    <mergeCell ref="C8:E11"/>
    <mergeCell ref="C5:E5"/>
    <mergeCell ref="M5:O5"/>
    <mergeCell ref="C6:E6"/>
    <mergeCell ref="M6:O6"/>
    <mergeCell ref="H5:J5"/>
    <mergeCell ref="H6:J6"/>
    <mergeCell ref="C34:E37"/>
    <mergeCell ref="H34:J37"/>
    <mergeCell ref="M34:O37"/>
    <mergeCell ref="R34:T37"/>
    <mergeCell ref="H8:J11"/>
    <mergeCell ref="R28:T31"/>
    <mergeCell ref="C28:E31"/>
    <mergeCell ref="H28:J31"/>
    <mergeCell ref="M28:O31"/>
  </mergeCells>
  <pageMargins left="0.2" right="0.2" top="0.25" bottom="0.25" header="0.3" footer="0.3"/>
  <pageSetup paperSize="5" scale="81" fitToHeight="0" orientation="landscape" r:id="rId1"/>
  <headerFooter>
    <oddHeader>&amp;R&amp;"Arial,Regular"&amp;10Exhibit 21
Page  &amp;P of 1
Witness: Fritz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Missy Johnson</dc:creator>
  <cp:keywords/>
  <dc:description/>
  <cp:lastModifiedBy>Lauren Fritz</cp:lastModifiedBy>
  <cp:revision/>
  <dcterms:created xsi:type="dcterms:W3CDTF">2021-12-07T18:22:37Z</dcterms:created>
  <dcterms:modified xsi:type="dcterms:W3CDTF">2023-08-31T12:18:55Z</dcterms:modified>
  <cp:category/>
  <cp:contentStatus/>
</cp:coreProperties>
</file>