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Earl\Case files\GOVERNMENT-UTILITIES\Fleming Mason\Rate Case\Deficiency notice\"/>
    </mc:Choice>
  </mc:AlternateContent>
  <bookViews>
    <workbookView xWindow="0" yWindow="0" windowWidth="28800" windowHeight="11835"/>
  </bookViews>
  <sheets>
    <sheet name="Exh 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16" i="1"/>
  <c r="C12" i="1" l="1"/>
  <c r="D10" i="1" s="1"/>
  <c r="D11" i="1" l="1"/>
  <c r="D9" i="1"/>
  <c r="D12" i="1" s="1"/>
</calcChain>
</file>

<file path=xl/sharedStrings.xml><?xml version="1.0" encoding="utf-8"?>
<sst xmlns="http://schemas.openxmlformats.org/spreadsheetml/2006/main" count="17" uniqueCount="17">
  <si>
    <t>Amount</t>
  </si>
  <si>
    <t>Ratio</t>
  </si>
  <si>
    <t>Long-Term Debt</t>
  </si>
  <si>
    <t>Equity</t>
  </si>
  <si>
    <t>Total Capitalization</t>
  </si>
  <si>
    <t>Short-Term Debt (LOC's)</t>
  </si>
  <si>
    <t>Item Description</t>
  </si>
  <si>
    <t>Line No.</t>
  </si>
  <si>
    <t>Total Utility Plant</t>
  </si>
  <si>
    <t>Less: Accumulated Depreciation</t>
  </si>
  <si>
    <t>Net Plant</t>
  </si>
  <si>
    <t>Plus: Working Capital</t>
  </si>
  <si>
    <t>Less: Consumer Deposits</t>
  </si>
  <si>
    <t>Total Net Rate Base</t>
  </si>
  <si>
    <t>Fleming-Mason Energy Cooperative</t>
  </si>
  <si>
    <t>Case No. 2023-00223</t>
  </si>
  <si>
    <t>Item 15 - Reconciliation of Capitalization and net investment rate base for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</si>
</sst>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5" fontId="0" fillId="0" borderId="0" xfId="1" applyNumberFormat="1" applyFont="1"/>
    <xf numFmtId="166" fontId="0" fillId="0" borderId="0" xfId="2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164" fontId="0" fillId="0" borderId="0" xfId="0" applyNumberFormat="1"/>
    <xf numFmtId="166" fontId="2" fillId="0" borderId="8" xfId="2" applyNumberFormat="1" applyFont="1" applyBorder="1"/>
    <xf numFmtId="166" fontId="0" fillId="0" borderId="7" xfId="2" applyNumberFormat="1" applyFont="1" applyBorder="1"/>
    <xf numFmtId="166" fontId="0" fillId="0" borderId="0" xfId="0" applyNumberFormat="1"/>
    <xf numFmtId="165" fontId="0" fillId="0" borderId="0" xfId="1" applyNumberFormat="1" applyFont="1" applyBorder="1"/>
    <xf numFmtId="166" fontId="3" fillId="0" borderId="0" xfId="2" applyNumberFormat="1" applyFont="1" applyFill="1"/>
    <xf numFmtId="165" fontId="3" fillId="0" borderId="0" xfId="1" applyNumberFormat="1" applyFont="1" applyFill="1"/>
    <xf numFmtId="164" fontId="1" fillId="0" borderId="0" xfId="3" applyNumberFormat="1" applyFont="1" applyFill="1"/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86" zoomScaleNormal="100" workbookViewId="0">
      <selection activeCell="D27" sqref="D27"/>
    </sheetView>
  </sheetViews>
  <sheetFormatPr defaultRowHeight="15" x14ac:dyDescent="0.25"/>
  <cols>
    <col min="1" max="1" width="8.28515625" customWidth="1"/>
    <col min="2" max="2" width="49.28515625" customWidth="1"/>
    <col min="3" max="3" width="16.5703125" customWidth="1"/>
    <col min="4" max="4" width="13.42578125" customWidth="1"/>
  </cols>
  <sheetData>
    <row r="1" spans="1:4" x14ac:dyDescent="0.25">
      <c r="A1" s="2" t="s">
        <v>14</v>
      </c>
    </row>
    <row r="2" spans="1:4" x14ac:dyDescent="0.25">
      <c r="A2" s="2" t="s">
        <v>15</v>
      </c>
    </row>
    <row r="3" spans="1:4" x14ac:dyDescent="0.25">
      <c r="A3" s="2" t="s">
        <v>16</v>
      </c>
    </row>
    <row r="4" spans="1:4" x14ac:dyDescent="0.25">
      <c r="A4" s="2"/>
    </row>
    <row r="7" spans="1:4" x14ac:dyDescent="0.25">
      <c r="A7" s="7"/>
      <c r="B7" s="8"/>
      <c r="C7" s="19">
        <v>44926</v>
      </c>
      <c r="D7" s="20"/>
    </row>
    <row r="8" spans="1:4" x14ac:dyDescent="0.25">
      <c r="A8" s="9" t="s">
        <v>7</v>
      </c>
      <c r="B8" s="10" t="s">
        <v>6</v>
      </c>
      <c r="C8" s="5" t="s">
        <v>0</v>
      </c>
      <c r="D8" s="6" t="s">
        <v>1</v>
      </c>
    </row>
    <row r="9" spans="1:4" x14ac:dyDescent="0.25">
      <c r="A9" s="1">
        <v>1</v>
      </c>
      <c r="B9" t="s">
        <v>2</v>
      </c>
      <c r="C9" s="16">
        <v>45745649</v>
      </c>
      <c r="D9" s="18">
        <f>+C9/C12</f>
        <v>0.34774148247088144</v>
      </c>
    </row>
    <row r="10" spans="1:4" x14ac:dyDescent="0.25">
      <c r="A10" s="1">
        <v>2</v>
      </c>
      <c r="B10" t="s">
        <v>3</v>
      </c>
      <c r="C10" s="17">
        <v>78005090</v>
      </c>
      <c r="D10" s="18">
        <f>+C10/C12</f>
        <v>0.59296580614419814</v>
      </c>
    </row>
    <row r="11" spans="1:4" x14ac:dyDescent="0.25">
      <c r="A11" s="1">
        <v>3</v>
      </c>
      <c r="B11" t="s">
        <v>5</v>
      </c>
      <c r="C11" s="17">
        <v>7800000</v>
      </c>
      <c r="D11" s="18">
        <f>+C11/C12</f>
        <v>5.9292711384920462E-2</v>
      </c>
    </row>
    <row r="12" spans="1:4" ht="15.75" thickBot="1" x14ac:dyDescent="0.3">
      <c r="A12" s="1">
        <v>4</v>
      </c>
      <c r="B12" s="2" t="s">
        <v>4</v>
      </c>
      <c r="C12" s="12">
        <f>+SUM(C9:C11)</f>
        <v>131550739</v>
      </c>
      <c r="D12" s="11">
        <f>SUM(D9:D11)</f>
        <v>1</v>
      </c>
    </row>
    <row r="13" spans="1:4" ht="15.75" thickTop="1" x14ac:dyDescent="0.25"/>
    <row r="14" spans="1:4" x14ac:dyDescent="0.25">
      <c r="A14" s="1">
        <v>5</v>
      </c>
      <c r="B14" t="s">
        <v>8</v>
      </c>
      <c r="C14" s="4">
        <v>125322387.95000002</v>
      </c>
      <c r="D14" s="3"/>
    </row>
    <row r="15" spans="1:4" x14ac:dyDescent="0.25">
      <c r="A15" s="1">
        <v>6</v>
      </c>
      <c r="B15" t="s">
        <v>9</v>
      </c>
      <c r="C15" s="13">
        <v>48256425.979999989</v>
      </c>
      <c r="D15" s="15"/>
    </row>
    <row r="16" spans="1:4" x14ac:dyDescent="0.25">
      <c r="A16" s="1">
        <v>7</v>
      </c>
      <c r="B16" t="s">
        <v>10</v>
      </c>
      <c r="C16" s="14">
        <f>C14-C15</f>
        <v>77065961.970000029</v>
      </c>
      <c r="D16" s="3"/>
    </row>
    <row r="17" spans="1:4" x14ac:dyDescent="0.25">
      <c r="A17" s="1"/>
      <c r="D17" s="3"/>
    </row>
    <row r="18" spans="1:4" x14ac:dyDescent="0.25">
      <c r="A18" s="1">
        <v>8</v>
      </c>
      <c r="B18" t="s">
        <v>11</v>
      </c>
      <c r="C18" s="4">
        <v>2020359.0619230778</v>
      </c>
    </row>
    <row r="19" spans="1:4" x14ac:dyDescent="0.25">
      <c r="A19" s="1">
        <v>9</v>
      </c>
      <c r="B19" t="s">
        <v>12</v>
      </c>
      <c r="C19" s="13">
        <v>657046</v>
      </c>
    </row>
    <row r="20" spans="1:4" x14ac:dyDescent="0.25">
      <c r="A20" s="1">
        <v>10</v>
      </c>
      <c r="B20" s="2" t="s">
        <v>13</v>
      </c>
      <c r="C20" s="14">
        <f>C16+C18-C19</f>
        <v>78429275.0319231</v>
      </c>
    </row>
  </sheetData>
  <mergeCells count="1">
    <mergeCell ref="C7:D7"/>
  </mergeCells>
  <pageMargins left="0.7" right="0.7" top="0.75" bottom="0.75" header="0.3" footer="0.3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3508DF4-CF60-436C-87ED-BA32DA07E5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B2BF1D-3713-4D2D-9112-2EA93AB0E3BC}">
  <ds:schemaRefs>
    <ds:schemaRef ds:uri="http://purl.org/dc/elements/1.1/"/>
    <ds:schemaRef ds:uri="http://schemas.microsoft.com/office/2006/documentManagement/types"/>
    <ds:schemaRef ds:uri="http://purl.org/dc/terms/"/>
    <ds:schemaRef ds:uri="0a97646d-5e46-4532-99d2-95b688ae320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b9e1b56-1bc3-4bb6-83f9-6df8fea7da23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A4D7418-A8F5-4F62-BE7A-CA470FBC7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Earl Rogers</cp:lastModifiedBy>
  <cp:lastPrinted>2021-10-19T14:36:12Z</cp:lastPrinted>
  <dcterms:created xsi:type="dcterms:W3CDTF">2021-10-19T13:15:57Z</dcterms:created>
  <dcterms:modified xsi:type="dcterms:W3CDTF">2023-08-14T18:33:54Z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