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East Casey 2022 ARF\First Data Request\"/>
    </mc:Choice>
  </mc:AlternateContent>
  <xr:revisionPtr revIDLastSave="0" documentId="8_{7C83A5F4-BC6A-4FEF-BB8A-23C5FD899DCA}" xr6:coauthVersionLast="47" xr6:coauthVersionMax="47" xr10:uidLastSave="{00000000-0000-0000-0000-000000000000}"/>
  <bookViews>
    <workbookView xWindow="-120" yWindow="-120" windowWidth="29040" windowHeight="15840" xr2:uid="{F17659A6-2CB5-41EF-9C02-9B65B95D281C}"/>
  </bookViews>
  <sheets>
    <sheet name="WaterLoss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2" l="1"/>
  <c r="P7" i="2"/>
  <c r="J4" i="2"/>
  <c r="H4" i="2"/>
  <c r="H3" i="2"/>
  <c r="J3" i="2" s="1"/>
  <c r="J6" i="2" s="1"/>
  <c r="J9" i="2" s="1"/>
  <c r="J12" i="2" s="1"/>
  <c r="H11" i="1"/>
  <c r="N6" i="1"/>
  <c r="H6" i="1"/>
  <c r="N5" i="1"/>
  <c r="H3" i="1"/>
  <c r="H5" i="1" s="1"/>
  <c r="H8" i="1" s="1"/>
  <c r="P6" i="1" l="1"/>
  <c r="R6" i="1" s="1"/>
  <c r="P5" i="1"/>
  <c r="R5" i="1" s="1"/>
  <c r="R8" i="1" s="1"/>
</calcChain>
</file>

<file path=xl/sharedStrings.xml><?xml version="1.0" encoding="utf-8"?>
<sst xmlns="http://schemas.openxmlformats.org/spreadsheetml/2006/main" count="29" uniqueCount="27">
  <si>
    <t>Excess</t>
  </si>
  <si>
    <t>Water Produced and Purchased, 2022 Annual Report</t>
  </si>
  <si>
    <t>Water Loss</t>
  </si>
  <si>
    <t>Less: Volume Sold During the Test Year</t>
  </si>
  <si>
    <t>Test Year</t>
  </si>
  <si>
    <t>Percentage</t>
  </si>
  <si>
    <t>Decrease</t>
  </si>
  <si>
    <t>Purchased Water</t>
  </si>
  <si>
    <t>Divide by: Total Purchased and Produced</t>
  </si>
  <si>
    <t>Purchased Power</t>
  </si>
  <si>
    <t>Percent Lost</t>
  </si>
  <si>
    <t>Total Adjustment</t>
  </si>
  <si>
    <t>Allowable Water Loss</t>
  </si>
  <si>
    <t>Excess Water Loss Percentage</t>
  </si>
  <si>
    <t>Current Invoice Amount</t>
  </si>
  <si>
    <t>Rate</t>
  </si>
  <si>
    <t>Adjustment</t>
  </si>
  <si>
    <t>ProForma Contribution</t>
  </si>
  <si>
    <t>Health Single</t>
  </si>
  <si>
    <t>Dental</t>
  </si>
  <si>
    <t>Health Insurance</t>
  </si>
  <si>
    <t>Allowable Monthly Premium</t>
  </si>
  <si>
    <t>Times: 12</t>
  </si>
  <si>
    <t>Total</t>
  </si>
  <si>
    <t>Proforma Annual Premium</t>
  </si>
  <si>
    <t>Less: Test Year</t>
  </si>
  <si>
    <t>Health Insurance/Dental Adj.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</si>
</sst>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165" fontId="0" fillId="0" borderId="0" xfId="2" applyNumberFormat="1" applyFont="1"/>
    <xf numFmtId="10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10" fontId="0" fillId="0" borderId="0" xfId="3" applyNumberFormat="1" applyFont="1"/>
    <xf numFmtId="165" fontId="0" fillId="0" borderId="2" xfId="0" applyNumberFormat="1" applyBorder="1"/>
    <xf numFmtId="9" fontId="0" fillId="0" borderId="1" xfId="0" applyNumberFormat="1" applyBorder="1"/>
    <xf numFmtId="10" fontId="0" fillId="0" borderId="2" xfId="3" applyNumberFormat="1" applyFont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2" applyFont="1"/>
    <xf numFmtId="9" fontId="0" fillId="0" borderId="0" xfId="0" applyNumberFormat="1"/>
    <xf numFmtId="44" fontId="0" fillId="0" borderId="0" xfId="0" applyNumberFormat="1"/>
    <xf numFmtId="43" fontId="0" fillId="0" borderId="0" xfId="1" applyFont="1"/>
    <xf numFmtId="44" fontId="0" fillId="0" borderId="1" xfId="0" applyNumberFormat="1" applyBorder="1"/>
    <xf numFmtId="44" fontId="0" fillId="0" borderId="2" xfId="0" applyNumberForma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Documents\East%20Casey%202022%20ARF\East%20Casey%20-%20Workpapers.xlsx" TargetMode="External"/><Relationship Id="rId1" Type="http://schemas.openxmlformats.org/officeDocument/2006/relationships/externalLinkPath" Target="/Documents/East%20Casey%202022%20ARF/East%20Casey%20-%20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O"/>
      <sheetName val="RR-DSC"/>
      <sheetName val="AvgDebt"/>
      <sheetName val="KIA#F11-11"/>
      <sheetName val="RD2014E"/>
      <sheetName val="WaterLoss"/>
      <sheetName val="Depreciation"/>
      <sheetName val="BillingAnalysis"/>
      <sheetName val="ConsumptionAnalysis"/>
      <sheetName val="HealthCare"/>
      <sheetName val="Rates"/>
    </sheetNames>
    <sheetDataSet>
      <sheetData sheetId="0">
        <row r="29">
          <cell r="H29">
            <v>985351</v>
          </cell>
        </row>
        <row r="30">
          <cell r="H30">
            <v>119115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09CB-B9EA-4E2A-8D69-7B6624240A52}">
  <dimension ref="B1:R12"/>
  <sheetViews>
    <sheetView tabSelected="1" workbookViewId="0">
      <selection activeCell="H8" sqref="H8"/>
    </sheetView>
  </sheetViews>
  <sheetFormatPr defaultRowHeight="15" x14ac:dyDescent="0.25"/>
  <cols>
    <col min="8" max="8" width="17.5703125" bestFit="1" customWidth="1"/>
    <col min="13" max="13" width="2.42578125" customWidth="1"/>
    <col min="14" max="14" width="13.85546875" bestFit="1" customWidth="1"/>
    <col min="15" max="15" width="2.42578125" customWidth="1"/>
    <col min="16" max="16" width="11.42578125" bestFit="1" customWidth="1"/>
    <col min="17" max="17" width="2.42578125" customWidth="1"/>
    <col min="18" max="18" width="13.85546875" bestFit="1" customWidth="1"/>
  </cols>
  <sheetData>
    <row r="1" spans="2:18" x14ac:dyDescent="0.25">
      <c r="P1" s="1" t="s">
        <v>0</v>
      </c>
    </row>
    <row r="2" spans="2:18" x14ac:dyDescent="0.25">
      <c r="B2" t="s">
        <v>1</v>
      </c>
      <c r="H2" s="2">
        <v>376544000</v>
      </c>
      <c r="P2" s="1" t="s">
        <v>2</v>
      </c>
    </row>
    <row r="3" spans="2:18" x14ac:dyDescent="0.25">
      <c r="B3" t="s">
        <v>3</v>
      </c>
      <c r="H3" s="3">
        <f>-(240745000+8220000)</f>
        <v>-248965000</v>
      </c>
      <c r="N3" s="4" t="s">
        <v>4</v>
      </c>
      <c r="P3" s="4" t="s">
        <v>5</v>
      </c>
      <c r="R3" s="4" t="s">
        <v>6</v>
      </c>
    </row>
    <row r="5" spans="2:18" x14ac:dyDescent="0.25">
      <c r="B5" t="s">
        <v>2</v>
      </c>
      <c r="H5" s="2">
        <f>SUM(H2:H3)</f>
        <v>127579000</v>
      </c>
      <c r="K5" t="s">
        <v>7</v>
      </c>
      <c r="N5" s="5">
        <f>[1]SAO!H29</f>
        <v>985351</v>
      </c>
      <c r="P5" s="6">
        <f>H11</f>
        <v>0.18881564969830886</v>
      </c>
      <c r="R5" s="7">
        <f>N5*P5</f>
        <v>186049.68924587834</v>
      </c>
    </row>
    <row r="6" spans="2:18" x14ac:dyDescent="0.25">
      <c r="B6" t="s">
        <v>8</v>
      </c>
      <c r="H6" s="8">
        <f>H2</f>
        <v>376544000</v>
      </c>
      <c r="K6" t="s">
        <v>9</v>
      </c>
      <c r="N6" s="2">
        <f>[1]SAO!H30</f>
        <v>119115</v>
      </c>
      <c r="P6" s="6">
        <f>H11</f>
        <v>0.18881564969830886</v>
      </c>
      <c r="R6" s="3">
        <f>N6*P6</f>
        <v>22490.776113814059</v>
      </c>
    </row>
    <row r="8" spans="2:18" ht="15.75" thickBot="1" x14ac:dyDescent="0.3">
      <c r="B8" t="s">
        <v>10</v>
      </c>
      <c r="H8" s="9">
        <f>H5/H6</f>
        <v>0.33881564969830885</v>
      </c>
      <c r="N8" t="s">
        <v>11</v>
      </c>
      <c r="R8" s="10">
        <f>SUM(R5:R7)</f>
        <v>208540.4653596924</v>
      </c>
    </row>
    <row r="9" spans="2:18" ht="15.75" thickTop="1" x14ac:dyDescent="0.25">
      <c r="B9" t="s">
        <v>12</v>
      </c>
      <c r="H9" s="11">
        <v>-0.15</v>
      </c>
    </row>
    <row r="11" spans="2:18" ht="15.75" thickBot="1" x14ac:dyDescent="0.3">
      <c r="B11" t="s">
        <v>13</v>
      </c>
      <c r="H11" s="12">
        <f>SUM(H8:H9)</f>
        <v>0.18881564969830886</v>
      </c>
    </row>
    <row r="12" spans="2:18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9E9A-8D99-42A8-89E6-59127CC0620F}">
  <dimension ref="A1:P13"/>
  <sheetViews>
    <sheetView workbookViewId="0">
      <selection activeCell="N27" sqref="N27"/>
    </sheetView>
  </sheetViews>
  <sheetFormatPr defaultRowHeight="15" x14ac:dyDescent="0.25"/>
  <cols>
    <col min="1" max="1" width="13.28515625" bestFit="1" customWidth="1"/>
    <col min="4" max="4" width="11.5703125" bestFit="1" customWidth="1"/>
    <col min="8" max="8" width="12.42578125" customWidth="1"/>
    <col min="10" max="10" width="13.42578125" bestFit="1" customWidth="1"/>
    <col min="16" max="16" width="12.7109375" bestFit="1" customWidth="1"/>
  </cols>
  <sheetData>
    <row r="1" spans="1:16" ht="45" x14ac:dyDescent="0.25">
      <c r="D1" s="13" t="s">
        <v>14</v>
      </c>
      <c r="F1" s="4" t="s">
        <v>15</v>
      </c>
      <c r="G1" s="1"/>
      <c r="H1" s="13" t="s">
        <v>16</v>
      </c>
      <c r="J1" s="13" t="s">
        <v>17</v>
      </c>
    </row>
    <row r="2" spans="1:16" x14ac:dyDescent="0.25">
      <c r="D2" s="14"/>
    </row>
    <row r="3" spans="1:16" x14ac:dyDescent="0.25">
      <c r="A3" t="s">
        <v>18</v>
      </c>
      <c r="D3" s="15">
        <v>8233.1</v>
      </c>
      <c r="F3" s="16">
        <v>0.22</v>
      </c>
      <c r="G3" s="16"/>
      <c r="H3" s="15">
        <f>D3*F3</f>
        <v>1811.2820000000002</v>
      </c>
      <c r="J3" s="17">
        <f>D3-H3</f>
        <v>6421.8180000000002</v>
      </c>
    </row>
    <row r="4" spans="1:16" x14ac:dyDescent="0.25">
      <c r="A4" t="s">
        <v>19</v>
      </c>
      <c r="D4" s="18">
        <v>229.9</v>
      </c>
      <c r="F4" s="16">
        <v>0.6</v>
      </c>
      <c r="G4" s="16"/>
      <c r="H4" s="15">
        <f>D4*F4</f>
        <v>137.94</v>
      </c>
      <c r="J4" s="19">
        <f>D4-H4</f>
        <v>91.960000000000008</v>
      </c>
      <c r="N4" t="s">
        <v>20</v>
      </c>
      <c r="P4" s="15">
        <v>94638</v>
      </c>
    </row>
    <row r="5" spans="1:16" x14ac:dyDescent="0.25">
      <c r="N5" t="s">
        <v>19</v>
      </c>
      <c r="P5" s="15">
        <v>2065</v>
      </c>
    </row>
    <row r="6" spans="1:16" x14ac:dyDescent="0.25">
      <c r="G6" t="s">
        <v>21</v>
      </c>
      <c r="J6" s="17">
        <f>SUM(J3:J5)</f>
        <v>6513.7780000000002</v>
      </c>
    </row>
    <row r="7" spans="1:16" x14ac:dyDescent="0.25">
      <c r="G7" t="s">
        <v>22</v>
      </c>
      <c r="J7" s="3">
        <v>12</v>
      </c>
      <c r="N7" t="s">
        <v>23</v>
      </c>
      <c r="P7" s="17">
        <f>SUM(P4:P6)</f>
        <v>96703</v>
      </c>
    </row>
    <row r="9" spans="1:16" x14ac:dyDescent="0.25">
      <c r="G9" t="s">
        <v>24</v>
      </c>
      <c r="J9" s="15">
        <f>J6*J7</f>
        <v>78165.33600000001</v>
      </c>
    </row>
    <row r="10" spans="1:16" x14ac:dyDescent="0.25">
      <c r="G10" t="s">
        <v>25</v>
      </c>
      <c r="J10" s="19">
        <f>-P7</f>
        <v>-96703</v>
      </c>
    </row>
    <row r="12" spans="1:16" ht="15.75" thickBot="1" x14ac:dyDescent="0.3">
      <c r="G12" t="s">
        <v>26</v>
      </c>
      <c r="J12" s="20">
        <f>SUM(J9:J11)</f>
        <v>-18537.66399999999</v>
      </c>
    </row>
    <row r="13" spans="1:1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WaterLoss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P. Foster</dc:creator>
  <cp:lastModifiedBy>David P. Foster</cp:lastModifiedBy>
  <dcterms:created xsi:type="dcterms:W3CDTF">2023-10-04T18:45:38Z</dcterms:created>
  <dcterms:modified xsi:type="dcterms:W3CDTF">2023-10-04T18:48:32Z</dcterms:modified>
</cp:coreProperties>
</file>