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10" windowWidth="15200" windowHeight="7940" activeTab="0"/>
  </bookViews>
  <sheets>
    <sheet name="Dec CFC RUS &amp; FFB" sheetId="1" r:id="rId1"/>
  </sheets>
  <externalReferences>
    <externalReference r:id="rId4"/>
  </externalReferences>
  <definedNames>
    <definedName name="_xlnm.Print_Area" localSheetId="0">'Dec CFC RUS &amp; FFB'!$A$1:$L$73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Jean McLaughlin</author>
  </authors>
  <commentList>
    <comment ref="H13" authorId="0">
      <text>
        <r>
          <rPr>
            <b/>
            <sz val="9"/>
            <rFont val="Tahoma"/>
            <family val="2"/>
          </rPr>
          <t>Jean McLaughlin:</t>
        </r>
        <r>
          <rPr>
            <sz val="9"/>
            <rFont val="Tahoma"/>
            <family val="2"/>
          </rPr>
          <t xml:space="preserve">
CFC approved $3.3M. $145,929.53 was rescinded.</t>
        </r>
      </text>
    </comment>
  </commentList>
</comments>
</file>

<file path=xl/sharedStrings.xml><?xml version="1.0" encoding="utf-8"?>
<sst xmlns="http://schemas.openxmlformats.org/spreadsheetml/2006/main" count="129" uniqueCount="61">
  <si>
    <t>CFC LOANS</t>
  </si>
  <si>
    <t>LOAN #</t>
  </si>
  <si>
    <t>TOTAL</t>
  </si>
  <si>
    <t>RUS LOANS</t>
  </si>
  <si>
    <t>FFB LOANS</t>
  </si>
  <si>
    <t>GRAND TOTAL ALL LOANS</t>
  </si>
  <si>
    <t>INTEREST</t>
  </si>
  <si>
    <t>RATES</t>
  </si>
  <si>
    <t>BALANCE</t>
  </si>
  <si>
    <t>REPRICING</t>
  </si>
  <si>
    <t>DATES</t>
  </si>
  <si>
    <t>RATE</t>
  </si>
  <si>
    <t>F</t>
  </si>
  <si>
    <t>V</t>
  </si>
  <si>
    <t>VARIABLE</t>
  </si>
  <si>
    <t>TOTAL VALUE OF LOANS ON FIXED RATE</t>
  </si>
  <si>
    <t>PERCENTAGE OF LOANS ON FIXED RATE</t>
  </si>
  <si>
    <t>(as of</t>
  </si>
  <si>
    <t xml:space="preserve">Shelby Energy Loan Portfolio as of </t>
  </si>
  <si>
    <t>)</t>
  </si>
  <si>
    <t xml:space="preserve">ORIGINAL </t>
  </si>
  <si>
    <t>AMOUNT</t>
  </si>
  <si>
    <t>NOTE</t>
  </si>
  <si>
    <t>DATE</t>
  </si>
  <si>
    <t>COC</t>
  </si>
  <si>
    <t>---</t>
  </si>
  <si>
    <t>TOTAL INCLUDING PREPAID</t>
  </si>
  <si>
    <t>F0110</t>
  </si>
  <si>
    <t>F0115</t>
  </si>
  <si>
    <t>F0120</t>
  </si>
  <si>
    <t>F0125</t>
  </si>
  <si>
    <t>F0130</t>
  </si>
  <si>
    <t>F0135</t>
  </si>
  <si>
    <t>F0140</t>
  </si>
  <si>
    <t>F0145</t>
  </si>
  <si>
    <t>F0150</t>
  </si>
  <si>
    <t>F0155</t>
  </si>
  <si>
    <t>2022 ENDING</t>
  </si>
  <si>
    <t>2022 INTEREST</t>
  </si>
  <si>
    <t>EXPENSE</t>
  </si>
  <si>
    <t>H0010</t>
  </si>
  <si>
    <t>H0015</t>
  </si>
  <si>
    <t>H0020</t>
  </si>
  <si>
    <t>H0030</t>
  </si>
  <si>
    <t>H0045</t>
  </si>
  <si>
    <t>H0050</t>
  </si>
  <si>
    <t>H0055</t>
  </si>
  <si>
    <t>H0060</t>
  </si>
  <si>
    <t>H0065</t>
  </si>
  <si>
    <t>H0070</t>
  </si>
  <si>
    <t>H0075</t>
  </si>
  <si>
    <t>H0080</t>
  </si>
  <si>
    <t>H0085</t>
  </si>
  <si>
    <t>H0090</t>
  </si>
  <si>
    <t>H0095</t>
  </si>
  <si>
    <t>H0100</t>
  </si>
  <si>
    <t>H0105</t>
  </si>
  <si>
    <t>1B320</t>
  </si>
  <si>
    <t>1B325</t>
  </si>
  <si>
    <t>1B327</t>
  </si>
  <si>
    <t>FIXED /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</si>
</sst>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mmmm\ d\,\ yyyy;@"/>
    <numFmt numFmtId="167" formatCode="[$-409]h:mm:ss\ AM/PM"/>
    <numFmt numFmtId="168" formatCode="0.000%"/>
    <numFmt numFmtId="169" formatCode="_(* #,##0.000_);_(* \(#,##0.000\);_(* &quot;-&quot;??_);_(@_)"/>
    <numFmt numFmtId="170" formatCode="_(* #,##0.0000_);_(* \(#,##0.0000\);_(* &quot;-&quot;??_);_(@_)"/>
    <numFmt numFmtId="171" formatCode="mmm\-yyyy"/>
    <numFmt numFmtId="172" formatCode="0.0"/>
    <numFmt numFmtId="173" formatCode="mmmm/d/yyyy"/>
    <numFmt numFmtId="174" formatCode="0.0000%"/>
    <numFmt numFmtId="175" formatCode="0.00000%"/>
    <numFmt numFmtId="176" formatCode="m/d/yyyy;@"/>
    <numFmt numFmtId="177" formatCode="mm/dd/yyyy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u val="singleAccounting"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4" fontId="5" fillId="0" borderId="0" xfId="44" applyFont="1" applyAlignment="1">
      <alignment horizontal="center"/>
    </xf>
    <xf numFmtId="10" fontId="10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8" fontId="5" fillId="0" borderId="0" xfId="0" applyNumberFormat="1" applyFont="1" applyFill="1" applyAlignment="1">
      <alignment horizontal="center"/>
    </xf>
    <xf numFmtId="44" fontId="5" fillId="0" borderId="0" xfId="44" applyNumberFormat="1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39" fontId="5" fillId="0" borderId="0" xfId="44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0" fontId="5" fillId="0" borderId="0" xfId="57" applyNumberFormat="1" applyFont="1" applyAlignment="1">
      <alignment horizontal="right"/>
    </xf>
    <xf numFmtId="39" fontId="6" fillId="0" borderId="0" xfId="44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1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8" fontId="5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43" fontId="5" fillId="0" borderId="0" xfId="42" applyFont="1" applyAlignment="1">
      <alignment horizontal="center"/>
    </xf>
    <xf numFmtId="43" fontId="7" fillId="0" borderId="0" xfId="42" applyFont="1" applyAlignment="1">
      <alignment horizontal="center" vertical="center"/>
    </xf>
    <xf numFmtId="43" fontId="5" fillId="0" borderId="0" xfId="42" applyFont="1" applyAlignment="1">
      <alignment/>
    </xf>
    <xf numFmtId="43" fontId="5" fillId="0" borderId="0" xfId="42" applyFont="1" applyAlignment="1">
      <alignment vertical="center"/>
    </xf>
    <xf numFmtId="43" fontId="7" fillId="0" borderId="0" xfId="42" applyFont="1" applyAlignment="1">
      <alignment vertical="center"/>
    </xf>
    <xf numFmtId="0" fontId="8" fillId="0" borderId="0" xfId="0" applyFont="1" applyAlignment="1">
      <alignment/>
    </xf>
    <xf numFmtId="10" fontId="1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0" fontId="51" fillId="0" borderId="0" xfId="0" applyNumberFormat="1" applyFont="1" applyFill="1" applyAlignment="1">
      <alignment horizontal="center"/>
    </xf>
    <xf numFmtId="44" fontId="5" fillId="0" borderId="0" xfId="44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51" fillId="0" borderId="0" xfId="0" applyNumberFormat="1" applyFont="1" applyAlignment="1">
      <alignment horizontal="center"/>
    </xf>
    <xf numFmtId="44" fontId="5" fillId="0" borderId="0" xfId="44" applyFont="1" applyAlignment="1" quotePrefix="1">
      <alignment horizontal="center"/>
    </xf>
    <xf numFmtId="44" fontId="7" fillId="0" borderId="0" xfId="44" applyFont="1" applyAlignment="1" quotePrefix="1">
      <alignment horizontal="center"/>
    </xf>
    <xf numFmtId="44" fontId="7" fillId="0" borderId="0" xfId="0" applyNumberFormat="1" applyFont="1" applyAlignment="1">
      <alignment horizontal="right"/>
    </xf>
    <xf numFmtId="0" fontId="5" fillId="0" borderId="0" xfId="0" applyFont="1" applyAlignment="1" quotePrefix="1">
      <alignment horizontal="center"/>
    </xf>
    <xf numFmtId="39" fontId="5" fillId="0" borderId="0" xfId="44" applyNumberFormat="1" applyFont="1" applyFill="1" applyAlignment="1">
      <alignment horizontal="right"/>
    </xf>
    <xf numFmtId="39" fontId="6" fillId="0" borderId="0" xfId="44" applyNumberFormat="1" applyFont="1" applyFill="1" applyAlignment="1">
      <alignment horizontal="right"/>
    </xf>
    <xf numFmtId="44" fontId="5" fillId="0" borderId="0" xfId="0" applyNumberFormat="1" applyFont="1" applyFill="1" applyAlignment="1">
      <alignment horizontal="right"/>
    </xf>
    <xf numFmtId="44" fontId="5" fillId="0" borderId="0" xfId="44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/>
    </xf>
    <xf numFmtId="43" fontId="5" fillId="0" borderId="0" xfId="44" applyNumberFormat="1" applyFont="1" applyFill="1" applyAlignment="1">
      <alignment horizontal="right"/>
    </xf>
    <xf numFmtId="43" fontId="7" fillId="0" borderId="0" xfId="44" applyNumberFormat="1" applyFont="1" applyFill="1" applyAlignment="1">
      <alignment horizontal="right" vertical="center"/>
    </xf>
    <xf numFmtId="44" fontId="5" fillId="0" borderId="0" xfId="44" applyFont="1" applyFill="1" applyAlignment="1">
      <alignment horizontal="center"/>
    </xf>
    <xf numFmtId="44" fontId="5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center" vertical="center"/>
    </xf>
    <xf numFmtId="14" fontId="12" fillId="0" borderId="0" xfId="0" applyNumberFormat="1" applyFont="1" applyAlignment="1">
      <alignment horizontal="left"/>
    </xf>
    <xf numFmtId="43" fontId="15" fillId="0" borderId="0" xfId="42" applyFont="1" applyAlignment="1">
      <alignment horizontal="center"/>
    </xf>
    <xf numFmtId="43" fontId="15" fillId="0" borderId="0" xfId="42" applyFont="1" applyAlignment="1">
      <alignment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an%20Payments\2010%20-%20Last%20Year\2019%20Loan%20Pay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 - RUS Payts"/>
      <sheetName val="RUS Payts (2)"/>
      <sheetName val="RUS Payts (3)"/>
      <sheetName val="FFB Payts (3)"/>
      <sheetName val="CFC Payts (2)"/>
      <sheetName val="RUS Payts"/>
      <sheetName val="old CFC Payts"/>
      <sheetName val="FFB Payts"/>
      <sheetName val="CFC Payts"/>
      <sheetName val="FFB Amortizatio"/>
      <sheetName val="FFB Payts (2)"/>
      <sheetName val="TREA  Amortiz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zoomScale="70" zoomScaleNormal="70" workbookViewId="0" topLeftCell="A41">
      <selection activeCell="F56" sqref="F56"/>
    </sheetView>
  </sheetViews>
  <sheetFormatPr defaultColWidth="9.140625" defaultRowHeight="12.75"/>
  <cols>
    <col min="1" max="1" width="3.28125" style="0" customWidth="1"/>
    <col min="2" max="2" width="18.7109375" style="1" customWidth="1"/>
    <col min="3" max="3" width="2.8515625" style="0" customWidth="1"/>
    <col min="4" max="4" width="14.00390625" style="0" customWidth="1"/>
    <col min="5" max="5" width="2.8515625" style="0" customWidth="1"/>
    <col min="6" max="6" width="16.421875" style="0" customWidth="1"/>
    <col min="7" max="7" width="17.28125" style="0" customWidth="1"/>
    <col min="8" max="8" width="24.7109375" style="0" customWidth="1"/>
    <col min="9" max="10" width="26.140625" style="3" customWidth="1"/>
    <col min="11" max="11" width="3.140625" style="0" customWidth="1"/>
    <col min="12" max="12" width="20.7109375" style="0" customWidth="1"/>
    <col min="17" max="17" width="14.28125" style="0" bestFit="1" customWidth="1"/>
  </cols>
  <sheetData>
    <row r="1" spans="2:12" ht="23.25">
      <c r="B1" s="80" t="s">
        <v>18</v>
      </c>
      <c r="C1" s="80"/>
      <c r="D1" s="80"/>
      <c r="E1" s="80"/>
      <c r="F1" s="80"/>
      <c r="G1" s="80"/>
      <c r="H1" s="80"/>
      <c r="I1" s="79">
        <v>44926</v>
      </c>
      <c r="J1" s="76"/>
      <c r="K1" s="37"/>
      <c r="L1" s="37"/>
    </row>
    <row r="2" ht="12.75"/>
    <row r="3" spans="2:12" ht="18.75" customHeight="1">
      <c r="B3" s="50"/>
      <c r="C3" s="50"/>
      <c r="D3" s="81" t="s">
        <v>0</v>
      </c>
      <c r="E3" s="81"/>
      <c r="F3" s="81"/>
      <c r="G3" s="81"/>
      <c r="H3" s="81"/>
      <c r="I3" s="50"/>
      <c r="J3" s="50"/>
      <c r="K3" s="50"/>
      <c r="L3" s="50"/>
    </row>
    <row r="4" spans="5:8" ht="18.75" customHeight="1">
      <c r="E4" s="2"/>
      <c r="F4" s="2"/>
      <c r="G4" s="2"/>
      <c r="H4" s="2"/>
    </row>
    <row r="5" spans="1:12" ht="18.75" customHeight="1">
      <c r="A5" s="6"/>
      <c r="B5" s="10"/>
      <c r="C5" s="9"/>
      <c r="D5" s="10" t="s">
        <v>6</v>
      </c>
      <c r="E5" s="9"/>
      <c r="F5" s="10" t="s">
        <v>60</v>
      </c>
      <c r="G5" s="10" t="s">
        <v>22</v>
      </c>
      <c r="H5" s="10" t="s">
        <v>20</v>
      </c>
      <c r="I5" s="10" t="s">
        <v>37</v>
      </c>
      <c r="J5" s="10" t="s">
        <v>38</v>
      </c>
      <c r="K5" s="9"/>
      <c r="L5" s="10" t="s">
        <v>9</v>
      </c>
    </row>
    <row r="6" spans="1:12" ht="18.75" customHeight="1">
      <c r="A6" s="6"/>
      <c r="B6" s="11" t="s">
        <v>1</v>
      </c>
      <c r="C6" s="9"/>
      <c r="D6" s="12" t="s">
        <v>7</v>
      </c>
      <c r="E6" s="9"/>
      <c r="F6" s="11" t="s">
        <v>14</v>
      </c>
      <c r="G6" s="11" t="s">
        <v>23</v>
      </c>
      <c r="H6" s="11" t="s">
        <v>21</v>
      </c>
      <c r="I6" s="11" t="s">
        <v>8</v>
      </c>
      <c r="J6" s="11" t="s">
        <v>39</v>
      </c>
      <c r="K6" s="9"/>
      <c r="L6" s="11" t="s">
        <v>10</v>
      </c>
    </row>
    <row r="7" spans="1:12" ht="18.75" customHeight="1">
      <c r="A7" s="6"/>
      <c r="B7" s="10">
        <v>9012001</v>
      </c>
      <c r="C7" s="10"/>
      <c r="D7" s="13">
        <v>0.0655</v>
      </c>
      <c r="E7" s="10"/>
      <c r="F7" s="10" t="s">
        <v>12</v>
      </c>
      <c r="G7" s="14">
        <v>32975</v>
      </c>
      <c r="H7" s="28">
        <v>580412</v>
      </c>
      <c r="I7" s="64">
        <v>85903.76000000001</v>
      </c>
      <c r="J7" s="64">
        <v>6907.17</v>
      </c>
      <c r="K7" s="9"/>
      <c r="L7" s="10"/>
    </row>
    <row r="8" spans="1:12" ht="18.75" customHeight="1">
      <c r="A8" s="6"/>
      <c r="B8" s="10">
        <v>9013001</v>
      </c>
      <c r="C8" s="10"/>
      <c r="D8" s="13">
        <v>0.066</v>
      </c>
      <c r="E8" s="10"/>
      <c r="F8" s="10" t="s">
        <v>12</v>
      </c>
      <c r="G8" s="14">
        <v>33843</v>
      </c>
      <c r="H8" s="28">
        <v>787629</v>
      </c>
      <c r="I8" s="64">
        <v>221972.11000000002</v>
      </c>
      <c r="J8" s="64">
        <v>16043.82</v>
      </c>
      <c r="K8" s="9"/>
      <c r="L8" s="10"/>
    </row>
    <row r="9" spans="1:12" ht="18.75" customHeight="1">
      <c r="A9" s="6"/>
      <c r="B9" s="10">
        <v>9014001</v>
      </c>
      <c r="C9" s="10"/>
      <c r="D9" s="13">
        <v>0.0665</v>
      </c>
      <c r="E9" s="10"/>
      <c r="F9" s="10" t="s">
        <v>12</v>
      </c>
      <c r="G9" s="14">
        <v>34683</v>
      </c>
      <c r="H9" s="28">
        <v>774000</v>
      </c>
      <c r="I9" s="64">
        <v>311433.59</v>
      </c>
      <c r="J9" s="64">
        <v>21708.64</v>
      </c>
      <c r="K9" s="9"/>
      <c r="L9" s="10"/>
    </row>
    <row r="10" spans="1:12" ht="18.75" customHeight="1">
      <c r="A10" s="6"/>
      <c r="B10" s="10">
        <v>9015001</v>
      </c>
      <c r="C10" s="10"/>
      <c r="D10" s="13">
        <v>0.0665</v>
      </c>
      <c r="E10" s="10"/>
      <c r="F10" s="10" t="s">
        <v>12</v>
      </c>
      <c r="G10" s="14">
        <v>35886</v>
      </c>
      <c r="H10" s="28">
        <v>1001640.0000000001</v>
      </c>
      <c r="I10" s="64">
        <v>531618.7699999999</v>
      </c>
      <c r="J10" s="64">
        <v>36123.45</v>
      </c>
      <c r="K10" s="9"/>
      <c r="L10" s="10"/>
    </row>
    <row r="11" spans="1:12" ht="18.75" customHeight="1">
      <c r="A11" s="6"/>
      <c r="B11" s="10">
        <v>9015002</v>
      </c>
      <c r="C11" s="10"/>
      <c r="D11" s="13">
        <v>0.0365</v>
      </c>
      <c r="E11" s="10"/>
      <c r="F11" s="10" t="s">
        <v>12</v>
      </c>
      <c r="G11" s="14">
        <v>35886</v>
      </c>
      <c r="H11" s="28">
        <v>471360</v>
      </c>
      <c r="I11" s="64">
        <v>220793.56</v>
      </c>
      <c r="J11" s="64">
        <v>8459.05</v>
      </c>
      <c r="K11" s="9"/>
      <c r="L11" s="10"/>
    </row>
    <row r="12" spans="1:12" ht="18.75" customHeight="1">
      <c r="A12" s="6"/>
      <c r="B12" s="10">
        <v>9016</v>
      </c>
      <c r="C12" s="10"/>
      <c r="D12" s="56">
        <v>0.0481</v>
      </c>
      <c r="E12" s="10"/>
      <c r="F12" s="10" t="s">
        <v>12</v>
      </c>
      <c r="G12" s="25">
        <v>40856</v>
      </c>
      <c r="H12" s="28">
        <v>3300000</v>
      </c>
      <c r="I12" s="64">
        <v>642318.13</v>
      </c>
      <c r="J12" s="64">
        <v>36089.88</v>
      </c>
      <c r="K12" s="9"/>
      <c r="L12" s="14"/>
    </row>
    <row r="13" spans="1:12" s="26" customFormat="1" ht="20.25">
      <c r="A13" s="22"/>
      <c r="B13" s="23">
        <v>9019</v>
      </c>
      <c r="C13" s="23"/>
      <c r="D13" s="56">
        <v>0.037</v>
      </c>
      <c r="E13" s="23"/>
      <c r="F13" s="23" t="s">
        <v>12</v>
      </c>
      <c r="G13" s="25">
        <v>42513</v>
      </c>
      <c r="H13" s="33">
        <v>15796145</v>
      </c>
      <c r="I13" s="33">
        <v>12146311.630000003</v>
      </c>
      <c r="J13" s="33">
        <v>475548.42</v>
      </c>
      <c r="K13" s="24"/>
      <c r="L13" s="25"/>
    </row>
    <row r="14" spans="1:12" ht="18.75" customHeight="1">
      <c r="A14" s="6"/>
      <c r="B14" s="10"/>
      <c r="C14" s="10"/>
      <c r="D14" s="10"/>
      <c r="E14" s="15" t="s">
        <v>2</v>
      </c>
      <c r="F14" s="15"/>
      <c r="G14" s="10"/>
      <c r="H14" s="16">
        <f>SUM(H7:H13)</f>
        <v>22711186</v>
      </c>
      <c r="I14" s="67">
        <f>SUM(I7:I13)</f>
        <v>14160351.550000003</v>
      </c>
      <c r="J14" s="67">
        <f>SUM(J7:J13)</f>
        <v>600880.4299999999</v>
      </c>
      <c r="K14" s="9"/>
      <c r="L14" s="10"/>
    </row>
    <row r="15" spans="2:18" ht="18.75" customHeight="1">
      <c r="B15" s="5"/>
      <c r="C15" s="6"/>
      <c r="D15" s="6"/>
      <c r="E15" s="6"/>
      <c r="F15" s="6"/>
      <c r="G15" s="6"/>
      <c r="H15" s="6"/>
      <c r="I15" s="7"/>
      <c r="J15" s="7"/>
      <c r="K15" s="6"/>
      <c r="Q15" s="77"/>
      <c r="R15" s="70"/>
    </row>
    <row r="16" ht="24.75" customHeight="1">
      <c r="Q16" s="77"/>
    </row>
    <row r="17" spans="2:17" ht="18.75" customHeight="1">
      <c r="B17" s="50"/>
      <c r="C17" s="50"/>
      <c r="D17" s="81" t="s">
        <v>4</v>
      </c>
      <c r="E17" s="81"/>
      <c r="F17" s="81"/>
      <c r="G17" s="81"/>
      <c r="H17" s="81"/>
      <c r="I17" s="50"/>
      <c r="J17" s="50"/>
      <c r="K17" s="50"/>
      <c r="L17" s="50"/>
      <c r="Q17" s="78"/>
    </row>
    <row r="18" spans="5:18" ht="18.75" customHeight="1">
      <c r="E18" s="4"/>
      <c r="F18" s="4"/>
      <c r="G18" s="4"/>
      <c r="L18" s="1"/>
      <c r="Q18" s="78"/>
      <c r="R18" s="70"/>
    </row>
    <row r="19" spans="2:17" ht="18.75" customHeight="1">
      <c r="B19" s="10"/>
      <c r="C19" s="9"/>
      <c r="D19" s="10" t="s">
        <v>6</v>
      </c>
      <c r="E19" s="9"/>
      <c r="F19" s="10" t="s">
        <v>60</v>
      </c>
      <c r="G19" s="10" t="s">
        <v>22</v>
      </c>
      <c r="H19" s="10" t="s">
        <v>20</v>
      </c>
      <c r="I19" s="10" t="s">
        <v>37</v>
      </c>
      <c r="J19" s="10" t="s">
        <v>38</v>
      </c>
      <c r="K19" s="9"/>
      <c r="L19" s="10" t="s">
        <v>9</v>
      </c>
      <c r="M19" s="6"/>
      <c r="Q19" s="78"/>
    </row>
    <row r="20" spans="2:17" ht="18.75" customHeight="1">
      <c r="B20" s="11" t="s">
        <v>1</v>
      </c>
      <c r="C20" s="9"/>
      <c r="D20" s="12" t="s">
        <v>7</v>
      </c>
      <c r="E20" s="9"/>
      <c r="F20" s="11" t="s">
        <v>14</v>
      </c>
      <c r="G20" s="11" t="s">
        <v>23</v>
      </c>
      <c r="H20" s="11" t="s">
        <v>21</v>
      </c>
      <c r="I20" s="11" t="s">
        <v>8</v>
      </c>
      <c r="J20" s="11" t="s">
        <v>39</v>
      </c>
      <c r="K20" s="9"/>
      <c r="L20" s="11" t="s">
        <v>10</v>
      </c>
      <c r="M20" s="6"/>
      <c r="Q20" s="78"/>
    </row>
    <row r="21" spans="2:13" ht="18.75" customHeight="1">
      <c r="B21" s="10" t="s">
        <v>40</v>
      </c>
      <c r="C21" s="10"/>
      <c r="D21" s="35">
        <v>0.04512</v>
      </c>
      <c r="E21" s="10"/>
      <c r="F21" s="10" t="s">
        <v>12</v>
      </c>
      <c r="G21" s="14">
        <v>36404</v>
      </c>
      <c r="H21" s="45">
        <v>1000000</v>
      </c>
      <c r="I21" s="71">
        <v>510665.05689594994</v>
      </c>
      <c r="J21" s="71">
        <v>24679.35689594986</v>
      </c>
      <c r="K21" s="9"/>
      <c r="L21" s="10"/>
      <c r="M21" s="6"/>
    </row>
    <row r="22" spans="2:13" ht="18.75" customHeight="1">
      <c r="B22" s="10" t="s">
        <v>41</v>
      </c>
      <c r="C22" s="10"/>
      <c r="D22" s="35">
        <v>0.04512</v>
      </c>
      <c r="E22" s="10"/>
      <c r="F22" s="10" t="s">
        <v>12</v>
      </c>
      <c r="G22" s="14">
        <v>36404</v>
      </c>
      <c r="H22" s="45">
        <v>1300000</v>
      </c>
      <c r="I22" s="71">
        <v>663864.0293396299</v>
      </c>
      <c r="J22" s="71">
        <v>32083.139339630136</v>
      </c>
      <c r="K22" s="9"/>
      <c r="L22" s="10"/>
      <c r="M22" s="6"/>
    </row>
    <row r="23" spans="2:13" ht="18.75" customHeight="1">
      <c r="B23" s="10" t="s">
        <v>42</v>
      </c>
      <c r="C23" s="10"/>
      <c r="D23" s="35">
        <v>0.04472</v>
      </c>
      <c r="E23" s="10"/>
      <c r="F23" s="10" t="s">
        <v>12</v>
      </c>
      <c r="G23" s="14">
        <v>36815</v>
      </c>
      <c r="H23" s="45">
        <v>1000000</v>
      </c>
      <c r="I23" s="71">
        <v>513135.3268617331</v>
      </c>
      <c r="J23" s="71">
        <v>24587.416861732978</v>
      </c>
      <c r="K23" s="9"/>
      <c r="L23" s="10"/>
      <c r="M23" s="6"/>
    </row>
    <row r="24" spans="2:13" ht="18.75" customHeight="1">
      <c r="B24" s="10" t="s">
        <v>43</v>
      </c>
      <c r="C24" s="10"/>
      <c r="D24" s="35">
        <v>0.04408</v>
      </c>
      <c r="E24" s="10"/>
      <c r="F24" s="10" t="s">
        <v>12</v>
      </c>
      <c r="G24" s="14">
        <v>37193</v>
      </c>
      <c r="H24" s="45">
        <v>1000000</v>
      </c>
      <c r="I24" s="71">
        <v>568580.5583265306</v>
      </c>
      <c r="J24" s="71">
        <v>26655.798326530658</v>
      </c>
      <c r="K24" s="9"/>
      <c r="L24" s="10"/>
      <c r="M24" s="6"/>
    </row>
    <row r="25" spans="2:13" ht="18.75" customHeight="1">
      <c r="B25" s="10" t="s">
        <v>44</v>
      </c>
      <c r="C25" s="10"/>
      <c r="D25" s="35">
        <v>0.04554</v>
      </c>
      <c r="E25" s="10"/>
      <c r="F25" s="10" t="s">
        <v>12</v>
      </c>
      <c r="G25" s="14">
        <v>37683</v>
      </c>
      <c r="H25" s="45">
        <v>1000000</v>
      </c>
      <c r="I25" s="71">
        <v>577815.0901822877</v>
      </c>
      <c r="J25" s="71">
        <v>27950.79018228779</v>
      </c>
      <c r="K25" s="9"/>
      <c r="L25" s="10"/>
      <c r="M25" s="6"/>
    </row>
    <row r="26" spans="2:13" ht="18.75" customHeight="1">
      <c r="B26" s="10" t="s">
        <v>45</v>
      </c>
      <c r="C26" s="10"/>
      <c r="D26" s="35">
        <v>0.04787</v>
      </c>
      <c r="E26" s="10"/>
      <c r="F26" s="10" t="s">
        <v>12</v>
      </c>
      <c r="G26" s="14">
        <v>37733</v>
      </c>
      <c r="H26" s="45">
        <v>2500000</v>
      </c>
      <c r="I26" s="71">
        <v>1457335.8129768504</v>
      </c>
      <c r="J26" s="71">
        <v>73963.0029768507</v>
      </c>
      <c r="K26" s="9"/>
      <c r="L26" s="10"/>
      <c r="M26" s="6"/>
    </row>
    <row r="27" spans="2:13" ht="18.75" customHeight="1">
      <c r="B27" s="10" t="s">
        <v>46</v>
      </c>
      <c r="C27" s="10"/>
      <c r="D27" s="35">
        <v>0.04392</v>
      </c>
      <c r="E27" s="10"/>
      <c r="F27" s="10" t="s">
        <v>12</v>
      </c>
      <c r="G27" s="14">
        <v>37803</v>
      </c>
      <c r="H27" s="45">
        <v>1300000</v>
      </c>
      <c r="I27" s="71">
        <v>745805.3336656301</v>
      </c>
      <c r="J27" s="71">
        <v>34842.34366563012</v>
      </c>
      <c r="K27" s="9"/>
      <c r="L27" s="10"/>
      <c r="M27" s="6"/>
    </row>
    <row r="28" spans="2:13" ht="18.75" customHeight="1">
      <c r="B28" s="10" t="s">
        <v>47</v>
      </c>
      <c r="C28" s="10"/>
      <c r="D28" s="35">
        <v>0.04474</v>
      </c>
      <c r="E28" s="10"/>
      <c r="F28" s="10" t="s">
        <v>12</v>
      </c>
      <c r="G28" s="14">
        <v>38055</v>
      </c>
      <c r="H28" s="45">
        <v>1700000</v>
      </c>
      <c r="I28" s="71">
        <v>980449.2709400831</v>
      </c>
      <c r="J28" s="71">
        <v>46626.120940083354</v>
      </c>
      <c r="K28" s="9"/>
      <c r="L28" s="10"/>
      <c r="M28" s="6"/>
    </row>
    <row r="29" spans="2:13" ht="18.75" customHeight="1">
      <c r="B29" s="10" t="s">
        <v>48</v>
      </c>
      <c r="C29" s="10"/>
      <c r="D29" s="35">
        <v>0.04207</v>
      </c>
      <c r="E29" s="10"/>
      <c r="F29" s="10" t="s">
        <v>12</v>
      </c>
      <c r="G29" s="14">
        <v>38394</v>
      </c>
      <c r="H29" s="45">
        <v>2000000</v>
      </c>
      <c r="I29" s="71">
        <v>1158461.169465829</v>
      </c>
      <c r="J29" s="71">
        <v>51928.85946582892</v>
      </c>
      <c r="K29" s="9"/>
      <c r="L29" s="10"/>
      <c r="M29" s="6"/>
    </row>
    <row r="30" spans="2:13" ht="18.75" customHeight="1">
      <c r="B30" s="10" t="s">
        <v>49</v>
      </c>
      <c r="C30" s="10"/>
      <c r="D30" s="35">
        <v>0.04463</v>
      </c>
      <c r="E30" s="10"/>
      <c r="F30" s="10" t="s">
        <v>12</v>
      </c>
      <c r="G30" s="14">
        <v>38471</v>
      </c>
      <c r="H30" s="45">
        <v>1398000</v>
      </c>
      <c r="I30" s="71">
        <v>826773.2905248787</v>
      </c>
      <c r="J30" s="71">
        <v>39224.980524878854</v>
      </c>
      <c r="K30" s="9"/>
      <c r="L30" s="10"/>
      <c r="M30" s="6"/>
    </row>
    <row r="31" spans="2:13" ht="18.75" customHeight="1">
      <c r="B31" s="10" t="s">
        <v>50</v>
      </c>
      <c r="C31" s="10"/>
      <c r="D31" s="20">
        <v>0.02549</v>
      </c>
      <c r="E31" s="10"/>
      <c r="F31" s="10" t="s">
        <v>12</v>
      </c>
      <c r="G31" s="14">
        <v>41355</v>
      </c>
      <c r="H31" s="45">
        <v>3000000</v>
      </c>
      <c r="I31" s="71">
        <v>2233194.5265343366</v>
      </c>
      <c r="J31" s="71">
        <v>60869.226534336536</v>
      </c>
      <c r="K31" s="9"/>
      <c r="L31" s="14"/>
      <c r="M31" s="6"/>
    </row>
    <row r="32" spans="2:13" ht="21.75" customHeight="1">
      <c r="B32" s="10" t="s">
        <v>51</v>
      </c>
      <c r="C32" s="9"/>
      <c r="D32" s="20">
        <v>0.02588</v>
      </c>
      <c r="E32" s="9"/>
      <c r="F32" s="10" t="s">
        <v>12</v>
      </c>
      <c r="G32" s="14">
        <v>41341</v>
      </c>
      <c r="H32" s="47">
        <v>5000000</v>
      </c>
      <c r="I32" s="71">
        <v>3729430.7481609737</v>
      </c>
      <c r="J32" s="71">
        <v>103123.80816097393</v>
      </c>
      <c r="K32" s="9"/>
      <c r="L32" s="25"/>
      <c r="M32" s="6"/>
    </row>
    <row r="33" spans="2:13" ht="21.75" customHeight="1">
      <c r="B33" s="10" t="s">
        <v>52</v>
      </c>
      <c r="C33" s="9"/>
      <c r="D33" s="20">
        <v>0.02588</v>
      </c>
      <c r="E33" s="9"/>
      <c r="F33" s="10" t="s">
        <v>12</v>
      </c>
      <c r="G33" s="14">
        <v>41740</v>
      </c>
      <c r="H33" s="47">
        <v>2000000</v>
      </c>
      <c r="I33" s="71">
        <v>1550389.7173246965</v>
      </c>
      <c r="J33" s="71">
        <v>42870.3673246967</v>
      </c>
      <c r="K33" s="9"/>
      <c r="L33" s="25"/>
      <c r="M33" s="6"/>
    </row>
    <row r="34" spans="2:13" ht="21.75" customHeight="1">
      <c r="B34" s="10" t="s">
        <v>53</v>
      </c>
      <c r="C34" s="9"/>
      <c r="D34" s="20">
        <v>0.02602</v>
      </c>
      <c r="E34" s="9"/>
      <c r="F34" s="10" t="s">
        <v>12</v>
      </c>
      <c r="G34" s="14">
        <v>42038</v>
      </c>
      <c r="H34" s="47">
        <v>1300000</v>
      </c>
      <c r="I34" s="71">
        <v>1109899.2155025457</v>
      </c>
      <c r="J34" s="71">
        <v>30757.84550254551</v>
      </c>
      <c r="K34" s="9"/>
      <c r="L34" s="14"/>
      <c r="M34" s="6"/>
    </row>
    <row r="35" spans="2:13" ht="21.75" customHeight="1">
      <c r="B35" s="10" t="s">
        <v>54</v>
      </c>
      <c r="C35" s="9"/>
      <c r="D35" s="20">
        <v>0.02602</v>
      </c>
      <c r="E35" s="9"/>
      <c r="F35" s="10" t="s">
        <v>12</v>
      </c>
      <c r="G35" s="14">
        <v>42282</v>
      </c>
      <c r="H35" s="47">
        <v>5300000</v>
      </c>
      <c r="I35" s="71">
        <v>4524973.650773164</v>
      </c>
      <c r="J35" s="71">
        <v>125397.38077316503</v>
      </c>
      <c r="K35" s="9"/>
      <c r="L35" s="14"/>
      <c r="M35" s="6"/>
    </row>
    <row r="36" spans="2:13" ht="21.75" customHeight="1">
      <c r="B36" s="41" t="s">
        <v>55</v>
      </c>
      <c r="C36" s="42"/>
      <c r="D36" s="20">
        <v>0.02631</v>
      </c>
      <c r="E36" s="42"/>
      <c r="F36" s="41" t="s">
        <v>12</v>
      </c>
      <c r="G36" s="14">
        <v>42632</v>
      </c>
      <c r="H36" s="48">
        <v>4000000</v>
      </c>
      <c r="I36" s="71">
        <v>3420239.32149911</v>
      </c>
      <c r="J36" s="71">
        <v>95783.78149911066</v>
      </c>
      <c r="K36" s="9"/>
      <c r="L36" s="25"/>
      <c r="M36" s="6"/>
    </row>
    <row r="37" spans="2:13" ht="21.75" customHeight="1">
      <c r="B37" s="41" t="s">
        <v>56</v>
      </c>
      <c r="C37" s="42"/>
      <c r="D37" s="20">
        <v>0.02631</v>
      </c>
      <c r="E37" s="42"/>
      <c r="F37" s="41" t="s">
        <v>12</v>
      </c>
      <c r="G37" s="38">
        <v>42905</v>
      </c>
      <c r="H37" s="48">
        <v>4600000</v>
      </c>
      <c r="I37" s="71">
        <v>4020903.2644478246</v>
      </c>
      <c r="J37" s="71">
        <v>112605.37444782558</v>
      </c>
      <c r="K37" s="9"/>
      <c r="L37" s="25"/>
      <c r="M37" s="6"/>
    </row>
    <row r="38" spans="2:13" ht="18.75" customHeight="1">
      <c r="B38" s="41" t="s">
        <v>27</v>
      </c>
      <c r="C38" s="42"/>
      <c r="D38" s="20">
        <v>0.02301</v>
      </c>
      <c r="E38" s="42"/>
      <c r="F38" s="41" t="s">
        <v>12</v>
      </c>
      <c r="G38" s="38">
        <v>43165</v>
      </c>
      <c r="H38" s="48">
        <v>2300000</v>
      </c>
      <c r="I38" s="71">
        <v>2042880.13114343</v>
      </c>
      <c r="J38" s="71">
        <v>50402.14114342967</v>
      </c>
      <c r="K38" s="9"/>
      <c r="L38" s="25"/>
      <c r="M38" s="6"/>
    </row>
    <row r="39" spans="2:12" ht="18.75" customHeight="1">
      <c r="B39" s="41" t="s">
        <v>28</v>
      </c>
      <c r="C39" s="42"/>
      <c r="D39" s="20">
        <v>0.02301</v>
      </c>
      <c r="E39" s="42"/>
      <c r="F39" s="41" t="s">
        <v>12</v>
      </c>
      <c r="G39" s="38">
        <v>43284</v>
      </c>
      <c r="H39" s="48">
        <v>2500000</v>
      </c>
      <c r="I39" s="71">
        <v>2244846.9284352935</v>
      </c>
      <c r="J39" s="71">
        <v>55385.08843529354</v>
      </c>
      <c r="K39" s="9"/>
      <c r="L39" s="25"/>
    </row>
    <row r="40" spans="2:12" ht="18.75" customHeight="1">
      <c r="B40" s="41" t="s">
        <v>29</v>
      </c>
      <c r="C40" s="42"/>
      <c r="D40" s="43">
        <v>0.03046</v>
      </c>
      <c r="E40" s="42"/>
      <c r="F40" s="41" t="s">
        <v>12</v>
      </c>
      <c r="G40" s="38">
        <v>43441</v>
      </c>
      <c r="H40" s="48">
        <v>3200000</v>
      </c>
      <c r="I40" s="71">
        <v>3023641.6120707835</v>
      </c>
      <c r="J40" s="71">
        <v>97048.18207078362</v>
      </c>
      <c r="K40" s="9"/>
      <c r="L40" s="25"/>
    </row>
    <row r="41" spans="2:12" ht="18.75" customHeight="1">
      <c r="B41" s="41" t="s">
        <v>30</v>
      </c>
      <c r="C41" s="42"/>
      <c r="D41" s="43">
        <v>0.0244</v>
      </c>
      <c r="E41" s="42"/>
      <c r="F41" s="41" t="s">
        <v>12</v>
      </c>
      <c r="G41" s="38">
        <v>43662</v>
      </c>
      <c r="H41" s="48">
        <v>3200000</v>
      </c>
      <c r="I41" s="71">
        <v>3003904.700494903</v>
      </c>
      <c r="J41" s="71">
        <v>78099.15049490274</v>
      </c>
      <c r="K41" s="9"/>
      <c r="L41" s="25"/>
    </row>
    <row r="42" spans="2:12" ht="18.75" customHeight="1">
      <c r="B42" s="68" t="s">
        <v>31</v>
      </c>
      <c r="C42" s="69"/>
      <c r="D42" s="43">
        <v>0.02043</v>
      </c>
      <c r="E42" s="42"/>
      <c r="F42" s="41" t="s">
        <v>12</v>
      </c>
      <c r="G42" s="38">
        <v>43831</v>
      </c>
      <c r="H42" s="48">
        <v>2400000</v>
      </c>
      <c r="I42" s="71">
        <v>2239629.113744923</v>
      </c>
      <c r="J42" s="71">
        <v>49264.60374492236</v>
      </c>
      <c r="K42" s="9"/>
      <c r="L42" s="25"/>
    </row>
    <row r="43" spans="2:12" ht="18.75" customHeight="1">
      <c r="B43" s="68" t="s">
        <v>32</v>
      </c>
      <c r="C43" s="69"/>
      <c r="D43" s="43">
        <v>0.01133</v>
      </c>
      <c r="E43" s="42"/>
      <c r="F43" s="41" t="s">
        <v>12</v>
      </c>
      <c r="G43" s="38">
        <v>44011</v>
      </c>
      <c r="H43" s="48">
        <v>2400000</v>
      </c>
      <c r="I43" s="71">
        <v>2245417.515925092</v>
      </c>
      <c r="J43" s="71">
        <v>28729.97592509273</v>
      </c>
      <c r="K43" s="9"/>
      <c r="L43" s="25"/>
    </row>
    <row r="44" spans="2:12" ht="18.75" customHeight="1">
      <c r="B44" s="68" t="s">
        <v>33</v>
      </c>
      <c r="C44" s="69"/>
      <c r="D44" s="43">
        <v>0.02522</v>
      </c>
      <c r="E44" s="42"/>
      <c r="F44" s="41" t="s">
        <v>12</v>
      </c>
      <c r="G44" s="38">
        <v>44250</v>
      </c>
      <c r="H44" s="48">
        <v>3100000</v>
      </c>
      <c r="I44" s="71">
        <v>2954828.036890277</v>
      </c>
      <c r="J44" s="71">
        <v>61443.47266766465</v>
      </c>
      <c r="K44" s="9"/>
      <c r="L44" s="25"/>
    </row>
    <row r="45" spans="2:12" ht="18.75" customHeight="1">
      <c r="B45" s="68" t="s">
        <v>34</v>
      </c>
      <c r="C45" s="69"/>
      <c r="D45" s="43">
        <v>0.02522</v>
      </c>
      <c r="E45" s="42"/>
      <c r="F45" s="41" t="s">
        <v>12</v>
      </c>
      <c r="G45" s="38">
        <v>44529</v>
      </c>
      <c r="H45" s="48">
        <v>2700000</v>
      </c>
      <c r="I45" s="71">
        <v>2635518.3009197526</v>
      </c>
      <c r="J45" s="71">
        <v>54996.675217450414</v>
      </c>
      <c r="K45" s="9"/>
      <c r="L45" s="25"/>
    </row>
    <row r="46" spans="2:12" ht="18.75" customHeight="1">
      <c r="B46" s="68" t="s">
        <v>35</v>
      </c>
      <c r="C46" s="69"/>
      <c r="D46" s="43">
        <v>0.03879</v>
      </c>
      <c r="E46" s="42"/>
      <c r="F46" s="41" t="s">
        <v>13</v>
      </c>
      <c r="G46" s="38">
        <v>44700</v>
      </c>
      <c r="H46" s="48">
        <v>3000000</v>
      </c>
      <c r="I46" s="71">
        <v>2968152.46</v>
      </c>
      <c r="J46" s="71">
        <v>46794.42999999999</v>
      </c>
      <c r="K46" s="9"/>
      <c r="L46" s="25">
        <v>47391</v>
      </c>
    </row>
    <row r="47" spans="2:12" ht="18.75" customHeight="1">
      <c r="B47" s="68" t="s">
        <v>36</v>
      </c>
      <c r="C47" s="69"/>
      <c r="D47" s="43">
        <v>0.03532</v>
      </c>
      <c r="E47" s="69"/>
      <c r="F47" s="41" t="s">
        <v>13</v>
      </c>
      <c r="G47" s="75">
        <v>44811</v>
      </c>
      <c r="H47" s="49">
        <v>2319000</v>
      </c>
      <c r="I47" s="72">
        <v>2314138.75</v>
      </c>
      <c r="J47" s="72">
        <v>27416.68</v>
      </c>
      <c r="K47" s="9"/>
      <c r="L47" s="25">
        <v>45930</v>
      </c>
    </row>
    <row r="48" spans="2:12" ht="18.75" customHeight="1">
      <c r="B48" s="68"/>
      <c r="C48" s="69"/>
      <c r="D48" s="43"/>
      <c r="E48" s="42"/>
      <c r="F48" s="41"/>
      <c r="G48" s="38"/>
      <c r="H48" s="49"/>
      <c r="I48" s="72"/>
      <c r="J48" s="72"/>
      <c r="K48" s="9"/>
      <c r="L48" s="25"/>
    </row>
    <row r="49" spans="2:15" ht="18.75" customHeight="1">
      <c r="B49" s="10"/>
      <c r="C49" s="10"/>
      <c r="D49" s="10"/>
      <c r="E49" s="15" t="s">
        <v>2</v>
      </c>
      <c r="F49" s="15"/>
      <c r="G49" s="10"/>
      <c r="H49" s="16">
        <f>SUM(H21:H47)</f>
        <v>66517000</v>
      </c>
      <c r="I49" s="73">
        <f>SUM(I21:I47)</f>
        <v>54264872.9330465</v>
      </c>
      <c r="J49" s="73">
        <f>SUM(J21:J47)</f>
        <v>1503529.9931215972</v>
      </c>
      <c r="K49" s="9"/>
      <c r="L49" s="10"/>
      <c r="O49" s="27"/>
    </row>
    <row r="50" spans="2:13" ht="18.75" customHeight="1">
      <c r="B50" s="10"/>
      <c r="C50" s="10"/>
      <c r="D50" s="10"/>
      <c r="E50" s="15"/>
      <c r="F50" s="15"/>
      <c r="G50" s="15"/>
      <c r="H50" s="10"/>
      <c r="I50" s="18"/>
      <c r="J50" s="18"/>
      <c r="K50" s="9"/>
      <c r="L50" s="10"/>
      <c r="M50" s="6"/>
    </row>
    <row r="51" spans="2:12" ht="18.75" customHeight="1">
      <c r="B51" s="10"/>
      <c r="C51" s="10"/>
      <c r="D51" s="10"/>
      <c r="E51" s="15"/>
      <c r="F51" s="15"/>
      <c r="G51" s="15"/>
      <c r="H51" s="10"/>
      <c r="I51" s="18"/>
      <c r="J51" s="18"/>
      <c r="K51" s="9"/>
      <c r="L51" s="10"/>
    </row>
    <row r="52" ht="18.75" customHeight="1">
      <c r="D52" s="6"/>
    </row>
    <row r="53" spans="2:12" ht="18.75" customHeight="1">
      <c r="B53" s="50"/>
      <c r="C53" s="50"/>
      <c r="D53" s="81" t="s">
        <v>3</v>
      </c>
      <c r="E53" s="81"/>
      <c r="F53" s="81"/>
      <c r="G53" s="81"/>
      <c r="H53" s="81"/>
      <c r="I53" s="50"/>
      <c r="J53" s="50"/>
      <c r="K53" s="50"/>
      <c r="L53" s="50"/>
    </row>
    <row r="54" spans="2:12" ht="18.75" customHeight="1">
      <c r="B54" s="6"/>
      <c r="C54" s="6"/>
      <c r="D54" s="6"/>
      <c r="E54" s="6"/>
      <c r="F54" s="8"/>
      <c r="G54" s="8"/>
      <c r="H54" s="6"/>
      <c r="I54" s="6"/>
      <c r="J54" s="6"/>
      <c r="K54" s="6"/>
      <c r="L54" s="6"/>
    </row>
    <row r="55" spans="2:12" ht="18.75" customHeight="1">
      <c r="B55" s="10"/>
      <c r="C55" s="10"/>
      <c r="D55" s="10" t="s">
        <v>6</v>
      </c>
      <c r="E55" s="10"/>
      <c r="F55" s="10" t="s">
        <v>60</v>
      </c>
      <c r="G55" s="10" t="s">
        <v>22</v>
      </c>
      <c r="H55" s="10" t="s">
        <v>20</v>
      </c>
      <c r="I55" s="10" t="s">
        <v>37</v>
      </c>
      <c r="J55" s="10" t="s">
        <v>38</v>
      </c>
      <c r="K55" s="9"/>
      <c r="L55" s="10" t="s">
        <v>9</v>
      </c>
    </row>
    <row r="56" spans="2:12" ht="18.75" customHeight="1">
      <c r="B56" s="11" t="s">
        <v>1</v>
      </c>
      <c r="C56" s="10"/>
      <c r="D56" s="11" t="s">
        <v>11</v>
      </c>
      <c r="E56" s="11"/>
      <c r="F56" s="11" t="s">
        <v>14</v>
      </c>
      <c r="G56" s="11" t="s">
        <v>23</v>
      </c>
      <c r="H56" s="11" t="s">
        <v>21</v>
      </c>
      <c r="I56" s="11" t="s">
        <v>8</v>
      </c>
      <c r="J56" s="11" t="s">
        <v>39</v>
      </c>
      <c r="K56" s="9"/>
      <c r="L56" s="11" t="s">
        <v>10</v>
      </c>
    </row>
    <row r="57" spans="2:12" ht="18.75" customHeight="1">
      <c r="B57" s="11"/>
      <c r="C57" s="10"/>
      <c r="D57" s="11"/>
      <c r="E57" s="11"/>
      <c r="F57" s="10"/>
      <c r="G57" s="10"/>
      <c r="H57" s="10"/>
      <c r="I57" s="11"/>
      <c r="J57" s="11"/>
      <c r="K57" s="9"/>
      <c r="L57" s="11"/>
    </row>
    <row r="58" spans="2:12" ht="19.5">
      <c r="B58" s="10" t="s">
        <v>57</v>
      </c>
      <c r="C58" s="10"/>
      <c r="D58" s="59">
        <v>0.02</v>
      </c>
      <c r="E58" s="13"/>
      <c r="F58" s="10" t="s">
        <v>13</v>
      </c>
      <c r="G58" s="14">
        <v>35961</v>
      </c>
      <c r="H58" s="45">
        <v>1718500</v>
      </c>
      <c r="I58" s="64">
        <v>692715.97</v>
      </c>
      <c r="J58" s="64">
        <v>14511.092015932143</v>
      </c>
      <c r="K58" s="9"/>
      <c r="L58" s="14">
        <v>45473</v>
      </c>
    </row>
    <row r="59" spans="2:12" ht="19.5">
      <c r="B59" s="10" t="s">
        <v>58</v>
      </c>
      <c r="C59" s="10"/>
      <c r="D59" s="35">
        <v>0.03</v>
      </c>
      <c r="E59" s="13"/>
      <c r="F59" s="10" t="s">
        <v>12</v>
      </c>
      <c r="G59" s="14">
        <v>36180</v>
      </c>
      <c r="H59" s="45">
        <v>980000</v>
      </c>
      <c r="I59" s="64">
        <v>445699.66</v>
      </c>
      <c r="J59" s="64">
        <v>13970.539544122425</v>
      </c>
      <c r="K59" s="9"/>
      <c r="L59" s="14"/>
    </row>
    <row r="60" spans="2:12" ht="22.5">
      <c r="B60" s="10" t="s">
        <v>59</v>
      </c>
      <c r="C60" s="10"/>
      <c r="D60" s="35">
        <v>0.045</v>
      </c>
      <c r="E60" s="13"/>
      <c r="F60" s="10" t="s">
        <v>12</v>
      </c>
      <c r="G60" s="14">
        <v>36250</v>
      </c>
      <c r="H60" s="46">
        <v>78500</v>
      </c>
      <c r="I60" s="65">
        <v>37043.82237546889</v>
      </c>
      <c r="J60" s="65">
        <v>1735.8095714962844</v>
      </c>
      <c r="K60" s="9"/>
      <c r="L60" s="10"/>
    </row>
    <row r="61" spans="2:12" ht="19.5">
      <c r="B61" s="10"/>
      <c r="C61" s="10"/>
      <c r="D61" s="10"/>
      <c r="E61" s="15" t="s">
        <v>2</v>
      </c>
      <c r="F61" s="9"/>
      <c r="G61" s="10"/>
      <c r="H61" s="16">
        <f>SUM(H58:H60)</f>
        <v>2777000</v>
      </c>
      <c r="I61" s="74">
        <f>SUM(I58:I60)</f>
        <v>1175459.4523754688</v>
      </c>
      <c r="J61" s="74">
        <f>SUM(J58:J60)</f>
        <v>30217.44113155085</v>
      </c>
      <c r="K61" s="9"/>
      <c r="L61" s="10"/>
    </row>
    <row r="62" spans="1:12" ht="19.5" hidden="1">
      <c r="A62" s="52"/>
      <c r="B62" s="54"/>
      <c r="C62" s="54"/>
      <c r="D62" s="54"/>
      <c r="E62" s="53"/>
      <c r="F62" s="55"/>
      <c r="G62" s="54"/>
      <c r="H62" s="57"/>
      <c r="I62" s="66"/>
      <c r="J62" s="66"/>
      <c r="K62" s="9"/>
      <c r="L62" s="10"/>
    </row>
    <row r="63" spans="1:13" ht="22.5" hidden="1">
      <c r="A63" s="52"/>
      <c r="B63" s="54" t="s">
        <v>24</v>
      </c>
      <c r="C63" s="54"/>
      <c r="D63" s="58">
        <v>0.05</v>
      </c>
      <c r="E63" s="53"/>
      <c r="F63" s="63" t="s">
        <v>25</v>
      </c>
      <c r="G63" s="63" t="s">
        <v>25</v>
      </c>
      <c r="H63" s="61" t="s">
        <v>25</v>
      </c>
      <c r="I63" s="62">
        <v>0</v>
      </c>
      <c r="J63" s="62"/>
      <c r="K63" s="44"/>
      <c r="L63" s="44"/>
      <c r="M63" s="5"/>
    </row>
    <row r="64" spans="1:12" ht="19.5" hidden="1">
      <c r="A64" s="52"/>
      <c r="B64" s="54"/>
      <c r="C64" s="54"/>
      <c r="D64" s="58"/>
      <c r="E64" s="53" t="s">
        <v>26</v>
      </c>
      <c r="F64" s="63"/>
      <c r="G64" s="63"/>
      <c r="H64" s="60">
        <f>H61</f>
        <v>2777000</v>
      </c>
      <c r="I64" s="66">
        <f>I61-I63</f>
        <v>1175459.4523754688</v>
      </c>
      <c r="J64" s="66"/>
      <c r="K64" s="9"/>
      <c r="L64" s="10"/>
    </row>
    <row r="65" spans="2:12" ht="19.5">
      <c r="B65" s="10"/>
      <c r="C65" s="10"/>
      <c r="D65" s="10"/>
      <c r="E65" s="15"/>
      <c r="F65" s="9"/>
      <c r="G65" s="9"/>
      <c r="H65" s="10"/>
      <c r="I65" s="18"/>
      <c r="J65" s="18"/>
      <c r="K65" s="9"/>
      <c r="L65" s="10"/>
    </row>
    <row r="66" spans="2:12" ht="19.5">
      <c r="B66" s="10"/>
      <c r="C66" s="10"/>
      <c r="D66" s="13"/>
      <c r="E66" s="13"/>
      <c r="F66" s="10"/>
      <c r="G66" s="10"/>
      <c r="H66" s="10"/>
      <c r="I66" s="21"/>
      <c r="J66" s="21"/>
      <c r="K66" s="9"/>
      <c r="L66" s="9"/>
    </row>
    <row r="67" spans="2:17" ht="19.5">
      <c r="B67" s="10"/>
      <c r="C67" s="10"/>
      <c r="D67" s="51" t="s">
        <v>5</v>
      </c>
      <c r="E67" s="17"/>
      <c r="G67" s="10"/>
      <c r="H67" s="10"/>
      <c r="I67" s="18">
        <f>I14+I49+I61</f>
        <v>69600683.93542197</v>
      </c>
      <c r="J67" s="18">
        <f>J14+J49+J61</f>
        <v>2134627.864253148</v>
      </c>
      <c r="K67" s="9"/>
      <c r="L67" s="9"/>
      <c r="Q67" s="70"/>
    </row>
    <row r="68" spans="2:10" ht="19.5">
      <c r="B68" s="10"/>
      <c r="D68" s="40"/>
      <c r="E68" s="39" t="s">
        <v>17</v>
      </c>
      <c r="F68" s="14">
        <f>I1</f>
        <v>44926</v>
      </c>
      <c r="G68" s="36" t="s">
        <v>19</v>
      </c>
      <c r="H68" s="10"/>
      <c r="I68" s="18"/>
      <c r="J68" s="18"/>
    </row>
    <row r="69" spans="2:10" ht="19.5">
      <c r="B69" s="10"/>
      <c r="C69" s="10"/>
      <c r="D69" s="13"/>
      <c r="E69" s="13"/>
      <c r="F69" s="10"/>
      <c r="G69" s="10"/>
      <c r="H69" s="10"/>
      <c r="I69" s="19"/>
      <c r="J69" s="19"/>
    </row>
    <row r="70" spans="2:10" ht="19.5">
      <c r="B70" s="10"/>
      <c r="C70" s="10"/>
      <c r="D70" s="13"/>
      <c r="E70" s="13"/>
      <c r="F70" s="10"/>
      <c r="G70" s="10"/>
      <c r="H70" s="10"/>
      <c r="I70" s="19"/>
      <c r="J70" s="19"/>
    </row>
    <row r="71" spans="2:10" ht="19.5">
      <c r="B71" s="10"/>
      <c r="C71" s="9"/>
      <c r="E71" s="9"/>
      <c r="F71" s="29" t="s">
        <v>15</v>
      </c>
      <c r="G71" s="9"/>
      <c r="H71" s="9"/>
      <c r="I71" s="18">
        <f>+I59+I60+I49+I14-I46-I47</f>
        <v>63625676.75542196</v>
      </c>
      <c r="J71" s="18"/>
    </row>
    <row r="72" spans="2:10" ht="19.5">
      <c r="B72" s="10"/>
      <c r="C72" s="9"/>
      <c r="D72" s="9"/>
      <c r="E72" s="9"/>
      <c r="F72" s="9"/>
      <c r="G72" s="9"/>
      <c r="H72" s="9"/>
      <c r="I72" s="19"/>
      <c r="J72" s="19"/>
    </row>
    <row r="73" spans="2:10" ht="19.5">
      <c r="B73" s="11"/>
      <c r="C73" s="30"/>
      <c r="E73" s="30"/>
      <c r="F73" s="31" t="s">
        <v>16</v>
      </c>
      <c r="G73" s="9"/>
      <c r="H73" s="9"/>
      <c r="I73" s="32">
        <f>I71/I67</f>
        <v>0.9141530392784094</v>
      </c>
      <c r="J73" s="32"/>
    </row>
    <row r="76" spans="9:10" ht="12">
      <c r="I76" s="34"/>
      <c r="J76" s="34"/>
    </row>
  </sheetData>
  <sheetProtection/>
  <mergeCells count="4">
    <mergeCell ref="B1:H1"/>
    <mergeCell ref="D3:H3"/>
    <mergeCell ref="D17:H17"/>
    <mergeCell ref="D53:H53"/>
  </mergeCells>
  <printOptions horizontalCentered="1"/>
  <pageMargins left="1" right="0.75" top="1" bottom="0.5" header="0" footer="0"/>
  <pageSetup fitToHeight="1" fitToWidth="1" horizontalDpi="600" verticalDpi="600" orientation="portrait" scale="49" r:id="rId3"/>
  <rowBreaks count="1" manualBreakCount="1">
    <brk id="4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McLaughlin</dc:creator>
  <cp:keywords/>
  <dc:description/>
  <cp:lastModifiedBy>Michael Moriarty</cp:lastModifiedBy>
  <cp:lastPrinted>2023-08-29T02:28:13Z</cp:lastPrinted>
  <dcterms:created xsi:type="dcterms:W3CDTF">2009-07-22T18:27:35Z</dcterms:created>
  <dcterms:modified xsi:type="dcterms:W3CDTF">2023-08-29T03:42:12Z</dcterms:modified>
  <cp:category/>
  <cp:version/>
  <cp:contentType/>
  <cp:contentStatus/>
</cp:coreProperties>
</file>