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6960 - Shelby Energy Coop\0002- 2023 Rate Case\Drafts\2023 Rate Case\PH-Re-DR\"/>
    </mc:Choice>
  </mc:AlternateContent>
  <xr:revisionPtr revIDLastSave="0" documentId="8_{4171DA53-6F56-496E-9AD0-3BAF25682748}" xr6:coauthVersionLast="47" xr6:coauthVersionMax="47" xr10:uidLastSave="{00000000-0000-0000-0000-000000000000}"/>
  <bookViews>
    <workbookView xWindow="1080" yWindow="1080" windowWidth="21600" windowHeight="11265" xr2:uid="{D3C3B8AE-CF81-4F86-8E60-3A3B2E6A1F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C42" i="1"/>
  <c r="F42" i="1" s="1"/>
  <c r="C41" i="1"/>
  <c r="F41" i="1" s="1"/>
  <c r="C40" i="1"/>
  <c r="F40" i="1" s="1"/>
  <c r="C39" i="1"/>
  <c r="F39" i="1" s="1"/>
  <c r="K49" i="1"/>
  <c r="I63" i="1"/>
  <c r="H65" i="1"/>
  <c r="I65" i="1" s="1"/>
  <c r="H64" i="1"/>
  <c r="I64" i="1" s="1"/>
  <c r="H63" i="1"/>
  <c r="K63" i="1" s="1"/>
  <c r="H62" i="1"/>
  <c r="K62" i="1" s="1"/>
  <c r="H61" i="1"/>
  <c r="K61" i="1" s="1"/>
  <c r="H60" i="1"/>
  <c r="K60" i="1" s="1"/>
  <c r="N60" i="1" s="1"/>
  <c r="H59" i="1"/>
  <c r="K59" i="1" s="1"/>
  <c r="N59" i="1" s="1"/>
  <c r="Q59" i="1" s="1"/>
  <c r="R59" i="1" s="1"/>
  <c r="H58" i="1"/>
  <c r="I58" i="1" s="1"/>
  <c r="H57" i="1"/>
  <c r="K57" i="1" s="1"/>
  <c r="H56" i="1"/>
  <c r="K56" i="1" s="1"/>
  <c r="H55" i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K46" i="1" s="1"/>
  <c r="H45" i="1"/>
  <c r="I45" i="1" s="1"/>
  <c r="H44" i="1"/>
  <c r="K44" i="1" s="1"/>
  <c r="N44" i="1" s="1"/>
  <c r="Q44" i="1" s="1"/>
  <c r="T44" i="1" s="1"/>
  <c r="U44" i="1" s="1"/>
  <c r="H43" i="1"/>
  <c r="K43" i="1" s="1"/>
  <c r="N43" i="1" s="1"/>
  <c r="Q43" i="1" s="1"/>
  <c r="T43" i="1" s="1"/>
  <c r="W43" i="1" s="1"/>
  <c r="H42" i="1"/>
  <c r="K42" i="1" s="1"/>
  <c r="H41" i="1"/>
  <c r="K41" i="1" s="1"/>
  <c r="H40" i="1"/>
  <c r="H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H38" i="1"/>
  <c r="H37" i="1"/>
  <c r="H36" i="1"/>
  <c r="H35" i="1"/>
  <c r="I35" i="1" s="1"/>
  <c r="H34" i="1"/>
  <c r="I34" i="1" s="1"/>
  <c r="H33" i="1"/>
  <c r="I33" i="1" s="1"/>
  <c r="H32" i="1"/>
  <c r="I32" i="1" s="1"/>
  <c r="H31" i="1"/>
  <c r="H30" i="1"/>
  <c r="K30" i="1" s="1"/>
  <c r="H29" i="1"/>
  <c r="K29" i="1" s="1"/>
  <c r="H28" i="1"/>
  <c r="K28" i="1" s="1"/>
  <c r="H27" i="1"/>
  <c r="K27" i="1" s="1"/>
  <c r="H26" i="1"/>
  <c r="I26" i="1" s="1"/>
  <c r="H25" i="1"/>
  <c r="I25" i="1" s="1"/>
  <c r="H24" i="1"/>
  <c r="H23" i="1"/>
  <c r="H22" i="1"/>
  <c r="H21" i="1"/>
  <c r="H20" i="1"/>
  <c r="H19" i="1"/>
  <c r="I19" i="1" s="1"/>
  <c r="H18" i="1"/>
  <c r="I18" i="1" s="1"/>
  <c r="H17" i="1"/>
  <c r="I17" i="1" s="1"/>
  <c r="H16" i="1"/>
  <c r="I16" i="1" s="1"/>
  <c r="H15" i="1"/>
  <c r="H14" i="1"/>
  <c r="H13" i="1"/>
  <c r="I13" i="1" s="1"/>
  <c r="H12" i="1"/>
  <c r="I12" i="1" s="1"/>
  <c r="AF11" i="1"/>
  <c r="AD11" i="1"/>
  <c r="AH11" i="1" s="1"/>
  <c r="W10" i="1"/>
  <c r="U10" i="1"/>
  <c r="H9" i="1"/>
  <c r="I9" i="1" s="1"/>
  <c r="H8" i="1"/>
  <c r="K8" i="1" s="1"/>
  <c r="N8" i="1" s="1"/>
  <c r="F9" i="1"/>
  <c r="F8" i="1"/>
  <c r="H7" i="1"/>
  <c r="K7" i="1" s="1"/>
  <c r="F7" i="1"/>
  <c r="I60" i="1" l="1"/>
  <c r="W44" i="1"/>
  <c r="X44" i="1" s="1"/>
  <c r="I61" i="1"/>
  <c r="R44" i="1"/>
  <c r="I59" i="1"/>
  <c r="I62" i="1"/>
  <c r="I40" i="1"/>
  <c r="K50" i="1"/>
  <c r="L50" i="1" s="1"/>
  <c r="K51" i="1"/>
  <c r="L51" i="1" s="1"/>
  <c r="K52" i="1"/>
  <c r="L52" i="1" s="1"/>
  <c r="K53" i="1"/>
  <c r="L59" i="1"/>
  <c r="L60" i="1"/>
  <c r="T59" i="1"/>
  <c r="W59" i="1" s="1"/>
  <c r="Z59" i="1" s="1"/>
  <c r="AA59" i="1" s="1"/>
  <c r="K58" i="1"/>
  <c r="L58" i="1" s="1"/>
  <c r="L41" i="1"/>
  <c r="N41" i="1"/>
  <c r="O41" i="1" s="1"/>
  <c r="L57" i="1"/>
  <c r="N57" i="1"/>
  <c r="O57" i="1" s="1"/>
  <c r="L42" i="1"/>
  <c r="N42" i="1"/>
  <c r="I43" i="1"/>
  <c r="K40" i="1"/>
  <c r="I42" i="1"/>
  <c r="I56" i="1"/>
  <c r="K54" i="1"/>
  <c r="I41" i="1"/>
  <c r="I57" i="1"/>
  <c r="O44" i="1"/>
  <c r="K20" i="1"/>
  <c r="L20" i="1" s="1"/>
  <c r="I20" i="1"/>
  <c r="K36" i="1"/>
  <c r="N36" i="1" s="1"/>
  <c r="I36" i="1"/>
  <c r="K21" i="1"/>
  <c r="L21" i="1" s="1"/>
  <c r="I21" i="1"/>
  <c r="K37" i="1"/>
  <c r="N37" i="1" s="1"/>
  <c r="I37" i="1"/>
  <c r="L46" i="1"/>
  <c r="N46" i="1"/>
  <c r="L49" i="1"/>
  <c r="N49" i="1"/>
  <c r="L63" i="1"/>
  <c r="N63" i="1"/>
  <c r="N50" i="1"/>
  <c r="N51" i="1"/>
  <c r="Z44" i="1"/>
  <c r="I39" i="1"/>
  <c r="K39" i="1"/>
  <c r="I55" i="1"/>
  <c r="K55" i="1"/>
  <c r="Z43" i="1"/>
  <c r="X43" i="1"/>
  <c r="N61" i="1"/>
  <c r="L61" i="1"/>
  <c r="L62" i="1"/>
  <c r="N62" i="1"/>
  <c r="U43" i="1"/>
  <c r="O60" i="1"/>
  <c r="Q60" i="1"/>
  <c r="K64" i="1"/>
  <c r="O43" i="1"/>
  <c r="AC59" i="1"/>
  <c r="K14" i="1"/>
  <c r="L14" i="1" s="1"/>
  <c r="I14" i="1"/>
  <c r="K65" i="1"/>
  <c r="L43" i="1"/>
  <c r="I46" i="1"/>
  <c r="K47" i="1"/>
  <c r="R43" i="1"/>
  <c r="L56" i="1"/>
  <c r="N56" i="1"/>
  <c r="K45" i="1"/>
  <c r="O59" i="1"/>
  <c r="K48" i="1"/>
  <c r="L44" i="1"/>
  <c r="I44" i="1"/>
  <c r="L27" i="1"/>
  <c r="N27" i="1"/>
  <c r="L28" i="1"/>
  <c r="N28" i="1"/>
  <c r="L29" i="1"/>
  <c r="N29" i="1"/>
  <c r="L30" i="1"/>
  <c r="N30" i="1"/>
  <c r="O30" i="1" s="1"/>
  <c r="K25" i="1"/>
  <c r="N25" i="1" s="1"/>
  <c r="I27" i="1"/>
  <c r="K26" i="1"/>
  <c r="I28" i="1"/>
  <c r="I29" i="1"/>
  <c r="I30" i="1"/>
  <c r="K33" i="1"/>
  <c r="N33" i="1" s="1"/>
  <c r="K12" i="1"/>
  <c r="K34" i="1"/>
  <c r="L34" i="1" s="1"/>
  <c r="K13" i="1"/>
  <c r="K35" i="1"/>
  <c r="L35" i="1" s="1"/>
  <c r="K16" i="1"/>
  <c r="L16" i="1" s="1"/>
  <c r="K17" i="1"/>
  <c r="L17" i="1" s="1"/>
  <c r="I7" i="1"/>
  <c r="K18" i="1"/>
  <c r="L18" i="1" s="1"/>
  <c r="K19" i="1"/>
  <c r="I22" i="1"/>
  <c r="K22" i="1"/>
  <c r="I38" i="1"/>
  <c r="K38" i="1"/>
  <c r="X10" i="1"/>
  <c r="Z10" i="1"/>
  <c r="I23" i="1"/>
  <c r="K23" i="1"/>
  <c r="I24" i="1"/>
  <c r="K24" i="1"/>
  <c r="K15" i="1"/>
  <c r="I15" i="1"/>
  <c r="K31" i="1"/>
  <c r="I31" i="1"/>
  <c r="L7" i="1"/>
  <c r="N7" i="1"/>
  <c r="K32" i="1"/>
  <c r="I8" i="1"/>
  <c r="K9" i="1"/>
  <c r="L9" i="1" s="1"/>
  <c r="N9" i="1"/>
  <c r="Q8" i="1"/>
  <c r="O8" i="1"/>
  <c r="L8" i="1"/>
  <c r="N20" i="1" l="1"/>
  <c r="O20" i="1" s="1"/>
  <c r="U59" i="1"/>
  <c r="N52" i="1"/>
  <c r="N21" i="1"/>
  <c r="Q21" i="1" s="1"/>
  <c r="R21" i="1" s="1"/>
  <c r="Q57" i="1"/>
  <c r="L36" i="1"/>
  <c r="L53" i="1"/>
  <c r="N53" i="1"/>
  <c r="Q41" i="1"/>
  <c r="T41" i="1" s="1"/>
  <c r="X59" i="1"/>
  <c r="N58" i="1"/>
  <c r="Q58" i="1" s="1"/>
  <c r="T21" i="1"/>
  <c r="W21" i="1" s="1"/>
  <c r="O42" i="1"/>
  <c r="Q42" i="1"/>
  <c r="Q20" i="1"/>
  <c r="T20" i="1" s="1"/>
  <c r="O58" i="1"/>
  <c r="L54" i="1"/>
  <c r="N54" i="1"/>
  <c r="N40" i="1"/>
  <c r="L40" i="1"/>
  <c r="L33" i="1"/>
  <c r="Q37" i="1"/>
  <c r="O37" i="1"/>
  <c r="L55" i="1"/>
  <c r="N55" i="1"/>
  <c r="N14" i="1"/>
  <c r="O14" i="1" s="1"/>
  <c r="N45" i="1"/>
  <c r="L45" i="1"/>
  <c r="O52" i="1"/>
  <c r="Q52" i="1"/>
  <c r="N64" i="1"/>
  <c r="L64" i="1"/>
  <c r="O56" i="1"/>
  <c r="Q56" i="1"/>
  <c r="AA44" i="1"/>
  <c r="AC44" i="1"/>
  <c r="O62" i="1"/>
  <c r="Q62" i="1"/>
  <c r="O51" i="1"/>
  <c r="Q51" i="1"/>
  <c r="Q50" i="1"/>
  <c r="O50" i="1"/>
  <c r="L37" i="1"/>
  <c r="O63" i="1"/>
  <c r="Q63" i="1"/>
  <c r="O61" i="1"/>
  <c r="Q61" i="1"/>
  <c r="N47" i="1"/>
  <c r="L47" i="1"/>
  <c r="R60" i="1"/>
  <c r="T60" i="1"/>
  <c r="Q49" i="1"/>
  <c r="O49" i="1"/>
  <c r="L48" i="1"/>
  <c r="N48" i="1"/>
  <c r="N39" i="1"/>
  <c r="L39" i="1"/>
  <c r="AF59" i="1"/>
  <c r="AD59" i="1"/>
  <c r="R57" i="1"/>
  <c r="T57" i="1"/>
  <c r="O46" i="1"/>
  <c r="Q46" i="1"/>
  <c r="L65" i="1"/>
  <c r="N65" i="1"/>
  <c r="AC43" i="1"/>
  <c r="AA43" i="1"/>
  <c r="L19" i="1"/>
  <c r="N19" i="1"/>
  <c r="O36" i="1"/>
  <c r="Q36" i="1"/>
  <c r="L25" i="1"/>
  <c r="N35" i="1"/>
  <c r="O35" i="1" s="1"/>
  <c r="L12" i="1"/>
  <c r="N12" i="1"/>
  <c r="N34" i="1"/>
  <c r="Q34" i="1" s="1"/>
  <c r="N18" i="1"/>
  <c r="Q18" i="1" s="1"/>
  <c r="N16" i="1"/>
  <c r="Q16" i="1" s="1"/>
  <c r="O28" i="1"/>
  <c r="Q28" i="1"/>
  <c r="O27" i="1"/>
  <c r="Q27" i="1"/>
  <c r="N17" i="1"/>
  <c r="Q17" i="1" s="1"/>
  <c r="L13" i="1"/>
  <c r="N13" i="1"/>
  <c r="O29" i="1"/>
  <c r="Q29" i="1"/>
  <c r="Q30" i="1"/>
  <c r="R30" i="1" s="1"/>
  <c r="T37" i="1"/>
  <c r="R37" i="1"/>
  <c r="Q14" i="1"/>
  <c r="R14" i="1" s="1"/>
  <c r="L26" i="1"/>
  <c r="N26" i="1"/>
  <c r="Q25" i="1"/>
  <c r="O25" i="1"/>
  <c r="N23" i="1"/>
  <c r="L23" i="1"/>
  <c r="AA10" i="1"/>
  <c r="AC10" i="1"/>
  <c r="O7" i="1"/>
  <c r="Q7" i="1"/>
  <c r="N31" i="1"/>
  <c r="L31" i="1"/>
  <c r="N15" i="1"/>
  <c r="L15" i="1"/>
  <c r="O17" i="1"/>
  <c r="N38" i="1"/>
  <c r="L38" i="1"/>
  <c r="N22" i="1"/>
  <c r="L22" i="1"/>
  <c r="Q33" i="1"/>
  <c r="O33" i="1"/>
  <c r="L32" i="1"/>
  <c r="N32" i="1"/>
  <c r="N24" i="1"/>
  <c r="L24" i="1"/>
  <c r="Q9" i="1"/>
  <c r="O9" i="1"/>
  <c r="T8" i="1"/>
  <c r="R8" i="1"/>
  <c r="U21" i="1" l="1"/>
  <c r="AH59" i="1"/>
  <c r="O21" i="1"/>
  <c r="R41" i="1"/>
  <c r="O53" i="1"/>
  <c r="Q53" i="1"/>
  <c r="Q40" i="1"/>
  <c r="O40" i="1"/>
  <c r="O54" i="1"/>
  <c r="Q54" i="1"/>
  <c r="R20" i="1"/>
  <c r="T58" i="1"/>
  <c r="R58" i="1"/>
  <c r="T42" i="1"/>
  <c r="R42" i="1"/>
  <c r="Q35" i="1"/>
  <c r="T35" i="1" s="1"/>
  <c r="Q64" i="1"/>
  <c r="O64" i="1"/>
  <c r="R50" i="1"/>
  <c r="T50" i="1"/>
  <c r="U41" i="1"/>
  <c r="W41" i="1"/>
  <c r="Q39" i="1"/>
  <c r="O39" i="1"/>
  <c r="T52" i="1"/>
  <c r="R52" i="1"/>
  <c r="O18" i="1"/>
  <c r="W57" i="1"/>
  <c r="U57" i="1"/>
  <c r="O45" i="1"/>
  <c r="Q45" i="1"/>
  <c r="R49" i="1"/>
  <c r="T49" i="1"/>
  <c r="R51" i="1"/>
  <c r="T51" i="1"/>
  <c r="W60" i="1"/>
  <c r="U60" i="1"/>
  <c r="R62" i="1"/>
  <c r="T62" i="1"/>
  <c r="O55" i="1"/>
  <c r="Q55" i="1"/>
  <c r="Q47" i="1"/>
  <c r="O47" i="1"/>
  <c r="T46" i="1"/>
  <c r="R46" i="1"/>
  <c r="Q48" i="1"/>
  <c r="O48" i="1"/>
  <c r="O34" i="1"/>
  <c r="AF44" i="1"/>
  <c r="AD44" i="1"/>
  <c r="AH44" i="1" s="1"/>
  <c r="AF43" i="1"/>
  <c r="AD43" i="1"/>
  <c r="AH43" i="1" s="1"/>
  <c r="R61" i="1"/>
  <c r="T61" i="1"/>
  <c r="T14" i="1"/>
  <c r="W14" i="1" s="1"/>
  <c r="Q65" i="1"/>
  <c r="O65" i="1"/>
  <c r="R56" i="1"/>
  <c r="T56" i="1"/>
  <c r="T63" i="1"/>
  <c r="R63" i="1"/>
  <c r="R28" i="1"/>
  <c r="T28" i="1"/>
  <c r="O26" i="1"/>
  <c r="Q26" i="1"/>
  <c r="O12" i="1"/>
  <c r="Q12" i="1"/>
  <c r="W37" i="1"/>
  <c r="U37" i="1"/>
  <c r="R27" i="1"/>
  <c r="T27" i="1"/>
  <c r="R29" i="1"/>
  <c r="T29" i="1"/>
  <c r="O16" i="1"/>
  <c r="T30" i="1"/>
  <c r="W30" i="1" s="1"/>
  <c r="T36" i="1"/>
  <c r="R36" i="1"/>
  <c r="O13" i="1"/>
  <c r="Q13" i="1"/>
  <c r="O19" i="1"/>
  <c r="Q19" i="1"/>
  <c r="R17" i="1"/>
  <c r="T17" i="1"/>
  <c r="Q24" i="1"/>
  <c r="O24" i="1"/>
  <c r="AF10" i="1"/>
  <c r="AD10" i="1"/>
  <c r="AH10" i="1" s="1"/>
  <c r="R25" i="1"/>
  <c r="T25" i="1"/>
  <c r="R33" i="1"/>
  <c r="T33" i="1"/>
  <c r="Q32" i="1"/>
  <c r="O32" i="1"/>
  <c r="X21" i="1"/>
  <c r="Z21" i="1"/>
  <c r="R16" i="1"/>
  <c r="T16" i="1"/>
  <c r="W20" i="1"/>
  <c r="U20" i="1"/>
  <c r="R34" i="1"/>
  <c r="T34" i="1"/>
  <c r="T7" i="1"/>
  <c r="R7" i="1"/>
  <c r="R18" i="1"/>
  <c r="T18" i="1"/>
  <c r="Q15" i="1"/>
  <c r="O15" i="1"/>
  <c r="Q22" i="1"/>
  <c r="O22" i="1"/>
  <c r="Q31" i="1"/>
  <c r="O31" i="1"/>
  <c r="Q38" i="1"/>
  <c r="O38" i="1"/>
  <c r="Q23" i="1"/>
  <c r="O23" i="1"/>
  <c r="T9" i="1"/>
  <c r="R9" i="1"/>
  <c r="W8" i="1"/>
  <c r="U8" i="1"/>
  <c r="R35" i="1" l="1"/>
  <c r="R53" i="1"/>
  <c r="T53" i="1"/>
  <c r="U14" i="1"/>
  <c r="U58" i="1"/>
  <c r="W58" i="1"/>
  <c r="U42" i="1"/>
  <c r="W42" i="1"/>
  <c r="T54" i="1"/>
  <c r="R54" i="1"/>
  <c r="R40" i="1"/>
  <c r="T40" i="1"/>
  <c r="U46" i="1"/>
  <c r="W46" i="1"/>
  <c r="U51" i="1"/>
  <c r="W51" i="1"/>
  <c r="W49" i="1"/>
  <c r="U49" i="1"/>
  <c r="R47" i="1"/>
  <c r="T47" i="1"/>
  <c r="U50" i="1"/>
  <c r="W50" i="1"/>
  <c r="W56" i="1"/>
  <c r="U56" i="1"/>
  <c r="R45" i="1"/>
  <c r="T45" i="1"/>
  <c r="U52" i="1"/>
  <c r="W52" i="1"/>
  <c r="T39" i="1"/>
  <c r="R39" i="1"/>
  <c r="Z41" i="1"/>
  <c r="X41" i="1"/>
  <c r="U63" i="1"/>
  <c r="W63" i="1"/>
  <c r="T55" i="1"/>
  <c r="R55" i="1"/>
  <c r="R65" i="1"/>
  <c r="T65" i="1"/>
  <c r="U62" i="1"/>
  <c r="W62" i="1"/>
  <c r="Z57" i="1"/>
  <c r="X57" i="1"/>
  <c r="R64" i="1"/>
  <c r="T64" i="1"/>
  <c r="R48" i="1"/>
  <c r="T48" i="1"/>
  <c r="U61" i="1"/>
  <c r="W61" i="1"/>
  <c r="U30" i="1"/>
  <c r="X60" i="1"/>
  <c r="Z60" i="1"/>
  <c r="R12" i="1"/>
  <c r="T12" i="1"/>
  <c r="W36" i="1"/>
  <c r="U36" i="1"/>
  <c r="W29" i="1"/>
  <c r="U29" i="1"/>
  <c r="W27" i="1"/>
  <c r="U27" i="1"/>
  <c r="X37" i="1"/>
  <c r="Z37" i="1"/>
  <c r="T19" i="1"/>
  <c r="R19" i="1"/>
  <c r="R26" i="1"/>
  <c r="T26" i="1"/>
  <c r="T13" i="1"/>
  <c r="R13" i="1"/>
  <c r="U28" i="1"/>
  <c r="W28" i="1"/>
  <c r="U35" i="1"/>
  <c r="W35" i="1"/>
  <c r="R15" i="1"/>
  <c r="T15" i="1"/>
  <c r="U18" i="1"/>
  <c r="W18" i="1"/>
  <c r="U16" i="1"/>
  <c r="W16" i="1"/>
  <c r="U17" i="1"/>
  <c r="W17" i="1"/>
  <c r="X20" i="1"/>
  <c r="Z20" i="1"/>
  <c r="U33" i="1"/>
  <c r="W33" i="1"/>
  <c r="R24" i="1"/>
  <c r="T24" i="1"/>
  <c r="R22" i="1"/>
  <c r="T22" i="1"/>
  <c r="Z14" i="1"/>
  <c r="X14" i="1"/>
  <c r="R23" i="1"/>
  <c r="T23" i="1"/>
  <c r="AA21" i="1"/>
  <c r="AC21" i="1"/>
  <c r="W7" i="1"/>
  <c r="U7" i="1"/>
  <c r="Z30" i="1"/>
  <c r="X30" i="1"/>
  <c r="U25" i="1"/>
  <c r="W25" i="1"/>
  <c r="T38" i="1"/>
  <c r="R38" i="1"/>
  <c r="U34" i="1"/>
  <c r="W34" i="1"/>
  <c r="R31" i="1"/>
  <c r="T31" i="1"/>
  <c r="R32" i="1"/>
  <c r="T32" i="1"/>
  <c r="U9" i="1"/>
  <c r="W9" i="1"/>
  <c r="Z8" i="1"/>
  <c r="X8" i="1"/>
  <c r="W53" i="1" l="1"/>
  <c r="U53" i="1"/>
  <c r="W54" i="1"/>
  <c r="U54" i="1"/>
  <c r="Z42" i="1"/>
  <c r="X42" i="1"/>
  <c r="U40" i="1"/>
  <c r="W40" i="1"/>
  <c r="Z58" i="1"/>
  <c r="X58" i="1"/>
  <c r="Z56" i="1"/>
  <c r="X56" i="1"/>
  <c r="U55" i="1"/>
  <c r="W55" i="1"/>
  <c r="Z63" i="1"/>
  <c r="X63" i="1"/>
  <c r="Z61" i="1"/>
  <c r="X61" i="1"/>
  <c r="X50" i="1"/>
  <c r="Z50" i="1"/>
  <c r="W47" i="1"/>
  <c r="U47" i="1"/>
  <c r="U48" i="1"/>
  <c r="W48" i="1"/>
  <c r="U64" i="1"/>
  <c r="W64" i="1"/>
  <c r="AC41" i="1"/>
  <c r="AA41" i="1"/>
  <c r="X49" i="1"/>
  <c r="Z49" i="1"/>
  <c r="AA60" i="1"/>
  <c r="AC60" i="1"/>
  <c r="U39" i="1"/>
  <c r="W39" i="1"/>
  <c r="AA57" i="1"/>
  <c r="AC57" i="1"/>
  <c r="X51" i="1"/>
  <c r="Z51" i="1"/>
  <c r="Z62" i="1"/>
  <c r="X62" i="1"/>
  <c r="Z52" i="1"/>
  <c r="X52" i="1"/>
  <c r="Z46" i="1"/>
  <c r="X46" i="1"/>
  <c r="U45" i="1"/>
  <c r="W45" i="1"/>
  <c r="U65" i="1"/>
  <c r="W65" i="1"/>
  <c r="W13" i="1"/>
  <c r="U13" i="1"/>
  <c r="U26" i="1"/>
  <c r="W26" i="1"/>
  <c r="U19" i="1"/>
  <c r="W19" i="1"/>
  <c r="AA37" i="1"/>
  <c r="AC37" i="1"/>
  <c r="X27" i="1"/>
  <c r="Z27" i="1"/>
  <c r="X29" i="1"/>
  <c r="Z29" i="1"/>
  <c r="X36" i="1"/>
  <c r="Z36" i="1"/>
  <c r="X28" i="1"/>
  <c r="Z28" i="1"/>
  <c r="U12" i="1"/>
  <c r="W12" i="1"/>
  <c r="W38" i="1"/>
  <c r="U38" i="1"/>
  <c r="X35" i="1"/>
  <c r="Z35" i="1"/>
  <c r="AD21" i="1"/>
  <c r="AH21" i="1" s="1"/>
  <c r="AF21" i="1"/>
  <c r="X25" i="1"/>
  <c r="Z25" i="1"/>
  <c r="AA20" i="1"/>
  <c r="AC20" i="1"/>
  <c r="AA30" i="1"/>
  <c r="AC30" i="1"/>
  <c r="W22" i="1"/>
  <c r="U22" i="1"/>
  <c r="U32" i="1"/>
  <c r="W32" i="1"/>
  <c r="W24" i="1"/>
  <c r="U24" i="1"/>
  <c r="Z16" i="1"/>
  <c r="X16" i="1"/>
  <c r="Z18" i="1"/>
  <c r="X18" i="1"/>
  <c r="U15" i="1"/>
  <c r="W15" i="1"/>
  <c r="W23" i="1"/>
  <c r="U23" i="1"/>
  <c r="AA14" i="1"/>
  <c r="AC14" i="1"/>
  <c r="Z17" i="1"/>
  <c r="X17" i="1"/>
  <c r="U31" i="1"/>
  <c r="W31" i="1"/>
  <c r="Z7" i="1"/>
  <c r="X7" i="1"/>
  <c r="Z33" i="1"/>
  <c r="X33" i="1"/>
  <c r="Z34" i="1"/>
  <c r="X34" i="1"/>
  <c r="Z9" i="1"/>
  <c r="X9" i="1"/>
  <c r="AC8" i="1"/>
  <c r="AA8" i="1"/>
  <c r="Z53" i="1" l="1"/>
  <c r="X53" i="1"/>
  <c r="X40" i="1"/>
  <c r="Z40" i="1"/>
  <c r="AC58" i="1"/>
  <c r="AA58" i="1"/>
  <c r="AC42" i="1"/>
  <c r="AA42" i="1"/>
  <c r="Z54" i="1"/>
  <c r="X54" i="1"/>
  <c r="AA56" i="1"/>
  <c r="AC56" i="1"/>
  <c r="Z39" i="1"/>
  <c r="X39" i="1"/>
  <c r="Z48" i="1"/>
  <c r="X48" i="1"/>
  <c r="AC46" i="1"/>
  <c r="AA46" i="1"/>
  <c r="AF60" i="1"/>
  <c r="AD60" i="1"/>
  <c r="AH60" i="1" s="1"/>
  <c r="Z47" i="1"/>
  <c r="X47" i="1"/>
  <c r="AC52" i="1"/>
  <c r="AA52" i="1"/>
  <c r="AC50" i="1"/>
  <c r="AA50" i="1"/>
  <c r="AC62" i="1"/>
  <c r="AA62" i="1"/>
  <c r="AC51" i="1"/>
  <c r="AA51" i="1"/>
  <c r="AA49" i="1"/>
  <c r="AC49" i="1"/>
  <c r="AA61" i="1"/>
  <c r="AC61" i="1"/>
  <c r="X65" i="1"/>
  <c r="Z65" i="1"/>
  <c r="AD41" i="1"/>
  <c r="AH41" i="1" s="1"/>
  <c r="AF41" i="1"/>
  <c r="AC63" i="1"/>
  <c r="AA63" i="1"/>
  <c r="AD57" i="1"/>
  <c r="AH57" i="1" s="1"/>
  <c r="AF57" i="1"/>
  <c r="Z64" i="1"/>
  <c r="X64" i="1"/>
  <c r="X55" i="1"/>
  <c r="Z55" i="1"/>
  <c r="Z45" i="1"/>
  <c r="X45" i="1"/>
  <c r="AA36" i="1"/>
  <c r="AC36" i="1"/>
  <c r="AA29" i="1"/>
  <c r="AC29" i="1"/>
  <c r="AC27" i="1"/>
  <c r="AA27" i="1"/>
  <c r="AD37" i="1"/>
  <c r="AH37" i="1" s="1"/>
  <c r="AF37" i="1"/>
  <c r="X19" i="1"/>
  <c r="Z19" i="1"/>
  <c r="X26" i="1"/>
  <c r="Z26" i="1"/>
  <c r="X12" i="1"/>
  <c r="Z12" i="1"/>
  <c r="AC28" i="1"/>
  <c r="AA28" i="1"/>
  <c r="X13" i="1"/>
  <c r="Z13" i="1"/>
  <c r="AC17" i="1"/>
  <c r="AA17" i="1"/>
  <c r="AC34" i="1"/>
  <c r="AA34" i="1"/>
  <c r="AC25" i="1"/>
  <c r="AA25" i="1"/>
  <c r="AF14" i="1"/>
  <c r="AD14" i="1"/>
  <c r="AH14" i="1" s="1"/>
  <c r="AA16" i="1"/>
  <c r="AC16" i="1"/>
  <c r="Z23" i="1"/>
  <c r="X23" i="1"/>
  <c r="Z32" i="1"/>
  <c r="X32" i="1"/>
  <c r="Z15" i="1"/>
  <c r="X15" i="1"/>
  <c r="AA35" i="1"/>
  <c r="AC35" i="1"/>
  <c r="AF30" i="1"/>
  <c r="AD30" i="1"/>
  <c r="AH30" i="1" s="1"/>
  <c r="X38" i="1"/>
  <c r="Z38" i="1"/>
  <c r="AD20" i="1"/>
  <c r="AH20" i="1" s="1"/>
  <c r="AF20" i="1"/>
  <c r="AC18" i="1"/>
  <c r="AA18" i="1"/>
  <c r="AC33" i="1"/>
  <c r="AA33" i="1"/>
  <c r="Z24" i="1"/>
  <c r="X24" i="1"/>
  <c r="AC7" i="1"/>
  <c r="AA7" i="1"/>
  <c r="X22" i="1"/>
  <c r="Z22" i="1"/>
  <c r="Z31" i="1"/>
  <c r="X31" i="1"/>
  <c r="AC9" i="1"/>
  <c r="AA9" i="1"/>
  <c r="AF8" i="1"/>
  <c r="AD8" i="1"/>
  <c r="AH8" i="1" s="1"/>
  <c r="AC53" i="1" l="1"/>
  <c r="AA53" i="1"/>
  <c r="AC54" i="1"/>
  <c r="AA54" i="1"/>
  <c r="AF42" i="1"/>
  <c r="AD42" i="1"/>
  <c r="AH42" i="1" s="1"/>
  <c r="AF58" i="1"/>
  <c r="AD58" i="1"/>
  <c r="AH58" i="1" s="1"/>
  <c r="AA40" i="1"/>
  <c r="AC40" i="1"/>
  <c r="AH62" i="1"/>
  <c r="AD52" i="1"/>
  <c r="AH52" i="1" s="1"/>
  <c r="AF52" i="1"/>
  <c r="AF61" i="1"/>
  <c r="AD61" i="1"/>
  <c r="AH61" i="1" s="1"/>
  <c r="AC47" i="1"/>
  <c r="AA47" i="1"/>
  <c r="AC45" i="1"/>
  <c r="AA45" i="1"/>
  <c r="AF46" i="1"/>
  <c r="AD46" i="1"/>
  <c r="AH46" i="1" s="1"/>
  <c r="AC48" i="1"/>
  <c r="AA48" i="1"/>
  <c r="AF62" i="1"/>
  <c r="AD62" i="1"/>
  <c r="AA55" i="1"/>
  <c r="AC55" i="1"/>
  <c r="AD49" i="1"/>
  <c r="AH49" i="1" s="1"/>
  <c r="AF49" i="1"/>
  <c r="AC64" i="1"/>
  <c r="AA64" i="1"/>
  <c r="AD51" i="1"/>
  <c r="AH51" i="1" s="1"/>
  <c r="AF51" i="1"/>
  <c r="AF63" i="1"/>
  <c r="AD63" i="1"/>
  <c r="AH63" i="1" s="1"/>
  <c r="AA39" i="1"/>
  <c r="AC39" i="1"/>
  <c r="AD56" i="1"/>
  <c r="AH56" i="1" s="1"/>
  <c r="AF56" i="1"/>
  <c r="AA65" i="1"/>
  <c r="AC65" i="1"/>
  <c r="AD50" i="1"/>
  <c r="AH50" i="1" s="1"/>
  <c r="AF50" i="1"/>
  <c r="AD28" i="1"/>
  <c r="AH28" i="1" s="1"/>
  <c r="AF28" i="1"/>
  <c r="AA12" i="1"/>
  <c r="AC12" i="1"/>
  <c r="AC26" i="1"/>
  <c r="AA26" i="1"/>
  <c r="AA19" i="1"/>
  <c r="AC19" i="1"/>
  <c r="AD27" i="1"/>
  <c r="AH27" i="1" s="1"/>
  <c r="AF27" i="1"/>
  <c r="AF29" i="1"/>
  <c r="AD29" i="1"/>
  <c r="AH29" i="1" s="1"/>
  <c r="AA13" i="1"/>
  <c r="AC13" i="1"/>
  <c r="AD36" i="1"/>
  <c r="AH36" i="1" s="1"/>
  <c r="AF36" i="1"/>
  <c r="AH34" i="1"/>
  <c r="AF17" i="1"/>
  <c r="AD17" i="1"/>
  <c r="AH17" i="1" s="1"/>
  <c r="AA23" i="1"/>
  <c r="AC23" i="1"/>
  <c r="AC24" i="1"/>
  <c r="AA24" i="1"/>
  <c r="AA15" i="1"/>
  <c r="AC15" i="1"/>
  <c r="AA32" i="1"/>
  <c r="AC32" i="1"/>
  <c r="AF16" i="1"/>
  <c r="AD16" i="1"/>
  <c r="AH16" i="1" s="1"/>
  <c r="AF7" i="1"/>
  <c r="AD7" i="1"/>
  <c r="AH7" i="1" s="1"/>
  <c r="AD34" i="1"/>
  <c r="AF34" i="1"/>
  <c r="AF33" i="1"/>
  <c r="AD33" i="1"/>
  <c r="AH33" i="1" s="1"/>
  <c r="AD18" i="1"/>
  <c r="AH18" i="1" s="1"/>
  <c r="AF18" i="1"/>
  <c r="AA31" i="1"/>
  <c r="AC31" i="1"/>
  <c r="AA38" i="1"/>
  <c r="AC38" i="1"/>
  <c r="AA22" i="1"/>
  <c r="AC22" i="1"/>
  <c r="AD35" i="1"/>
  <c r="AH35" i="1" s="1"/>
  <c r="AF35" i="1"/>
  <c r="AF25" i="1"/>
  <c r="AD25" i="1"/>
  <c r="AH25" i="1" s="1"/>
  <c r="AF9" i="1"/>
  <c r="AD9" i="1"/>
  <c r="AH9" i="1" s="1"/>
  <c r="AF53" i="1" l="1"/>
  <c r="AD53" i="1"/>
  <c r="AH53" i="1" s="1"/>
  <c r="AD40" i="1"/>
  <c r="AH40" i="1" s="1"/>
  <c r="AF40" i="1"/>
  <c r="AD54" i="1"/>
  <c r="AH54" i="1" s="1"/>
  <c r="AF54" i="1"/>
  <c r="AD64" i="1"/>
  <c r="AH64" i="1" s="1"/>
  <c r="AF64" i="1"/>
  <c r="AF45" i="1"/>
  <c r="AD45" i="1"/>
  <c r="AH45" i="1" s="1"/>
  <c r="AD55" i="1"/>
  <c r="AF55" i="1"/>
  <c r="AF47" i="1"/>
  <c r="AD47" i="1"/>
  <c r="AH47" i="1" s="1"/>
  <c r="AH55" i="1"/>
  <c r="AD65" i="1"/>
  <c r="AH65" i="1" s="1"/>
  <c r="AF65" i="1"/>
  <c r="AD48" i="1"/>
  <c r="AH48" i="1" s="1"/>
  <c r="AF48" i="1"/>
  <c r="AD39" i="1"/>
  <c r="AF39" i="1"/>
  <c r="AF13" i="1"/>
  <c r="AD13" i="1"/>
  <c r="AH13" i="1" s="1"/>
  <c r="AD19" i="1"/>
  <c r="AH19" i="1" s="1"/>
  <c r="AF19" i="1"/>
  <c r="AF26" i="1"/>
  <c r="AD26" i="1"/>
  <c r="AH26" i="1" s="1"/>
  <c r="AF12" i="1"/>
  <c r="AD12" i="1"/>
  <c r="AH12" i="1" s="1"/>
  <c r="AF23" i="1"/>
  <c r="AD23" i="1"/>
  <c r="AH23" i="1" s="1"/>
  <c r="AF24" i="1"/>
  <c r="AD24" i="1"/>
  <c r="AH24" i="1" s="1"/>
  <c r="AF31" i="1"/>
  <c r="AD31" i="1"/>
  <c r="AH31" i="1" s="1"/>
  <c r="AD22" i="1"/>
  <c r="AH22" i="1" s="1"/>
  <c r="AF22" i="1"/>
  <c r="AD38" i="1"/>
  <c r="AH38" i="1" s="1"/>
  <c r="AF38" i="1"/>
  <c r="AF32" i="1"/>
  <c r="AD32" i="1"/>
  <c r="AH32" i="1" s="1"/>
  <c r="AF15" i="1"/>
  <c r="AD15" i="1"/>
  <c r="AH15" i="1" s="1"/>
  <c r="AH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tc={7B165254-B379-4085-BDBB-1E98536568D3}</author>
    <author>tc={BDE9989F-944A-47CF-82DD-EAA6889FED67}</author>
  </authors>
  <commentList>
    <comment ref="U10" authorId="0" shapeId="0" xr:uid="{7B165254-B379-4085-BDBB-1E98536568D3}">
      <text>
        <t>[Threaded comment]
Your version of Excel allows you to read this threaded comment; however, any edits to it will get removed if the file is opened in a newer version of Excel. Learn more: https://go.microsoft.com/fwlink/?linkid=870924
Comment:
    Loan advanced on 5/3/2023 - June interest includes period from 5/3-6/30/2023.</t>
      </text>
    </comment>
    <comment ref="AD11" authorId="1" shapeId="0" xr:uid="{BDE9989F-944A-47CF-82DD-EAA6889FED6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Loan advanced on 8/29/2023 - interest includes period from 8/29-9/30/23.
</t>
      </text>
    </comment>
  </commentList>
</comments>
</file>

<file path=xl/sharedStrings.xml><?xml version="1.0" encoding="utf-8"?>
<sst xmlns="http://schemas.openxmlformats.org/spreadsheetml/2006/main" count="126" uniqueCount="46">
  <si>
    <t>Lender</t>
  </si>
  <si>
    <t>RUS</t>
  </si>
  <si>
    <t>Loan No.</t>
  </si>
  <si>
    <t>RET-8-1</t>
  </si>
  <si>
    <t>RET-8-2</t>
  </si>
  <si>
    <t>RET-8-4</t>
  </si>
  <si>
    <t>Principal Balance</t>
  </si>
  <si>
    <t>Interest</t>
  </si>
  <si>
    <t>Principal</t>
  </si>
  <si>
    <t>Interest Rate</t>
  </si>
  <si>
    <t>RET-10-1</t>
  </si>
  <si>
    <t>RET-10-2</t>
  </si>
  <si>
    <t>FFB</t>
  </si>
  <si>
    <t>FFB-1-1</t>
  </si>
  <si>
    <t>FFB-1-2</t>
  </si>
  <si>
    <t>FFB-1-3</t>
  </si>
  <si>
    <t>FFB-2-1</t>
  </si>
  <si>
    <t>FFB-2-4</t>
  </si>
  <si>
    <t>FFB-2-5</t>
  </si>
  <si>
    <t>FFB-2-6</t>
  </si>
  <si>
    <t>FFB-2-7</t>
  </si>
  <si>
    <t>FFB-2-8</t>
  </si>
  <si>
    <t>FFB-2-9</t>
  </si>
  <si>
    <t>FFB-3-1</t>
  </si>
  <si>
    <t>FFB-3-2</t>
  </si>
  <si>
    <t>FFB-3-3</t>
  </si>
  <si>
    <t>FFB-4-1</t>
  </si>
  <si>
    <t>FFB-4-2</t>
  </si>
  <si>
    <t>FFB-4-3</t>
  </si>
  <si>
    <t>FFB-4-4</t>
  </si>
  <si>
    <t>FFB-4-5</t>
  </si>
  <si>
    <t>FFB-4-6</t>
  </si>
  <si>
    <t>FFB-5-1</t>
  </si>
  <si>
    <t>FFB-5-2</t>
  </si>
  <si>
    <t>FFB-5-3</t>
  </si>
  <si>
    <t>FFB-5-4</t>
  </si>
  <si>
    <t>FFB-5-5</t>
  </si>
  <si>
    <t>FFB-5-6</t>
  </si>
  <si>
    <t>FFB-5-7</t>
  </si>
  <si>
    <t>FFB-5-8</t>
  </si>
  <si>
    <t>CFC</t>
  </si>
  <si>
    <t>12/31/2022 Principal Balance</t>
  </si>
  <si>
    <t>9/30/23 YTD Interest</t>
  </si>
  <si>
    <t>Shelby Energy Cooperative, Inc.</t>
  </si>
  <si>
    <t>2023-00213 Rehearing Data Request</t>
  </si>
  <si>
    <t>Responses to 12-20-23 PSC Request for Information- Itemized Calculation of Interest on Long-Term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</si>
</sst>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10" fontId="0" fillId="0" borderId="0" xfId="3" applyNumberFormat="1" applyFont="1" applyAlignment="1">
      <alignment horizontal="center"/>
    </xf>
    <xf numFmtId="44" fontId="0" fillId="0" borderId="0" xfId="2" applyFont="1"/>
    <xf numFmtId="0" fontId="0" fillId="0" borderId="0" xfId="0" applyAlignment="1">
      <alignment horizontal="center"/>
    </xf>
    <xf numFmtId="43" fontId="0" fillId="0" borderId="0" xfId="1" applyFont="1"/>
    <xf numFmtId="44" fontId="0" fillId="0" borderId="0" xfId="2" applyFont="1" applyAlignment="1">
      <alignment wrapText="1"/>
    </xf>
    <xf numFmtId="43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/>
    <xf numFmtId="10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7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hael Moriarty" id="{D5D0F60A-58AA-4E53-B58A-1A0DF7E1C764}" userId="S-1-5-21-2786737081-2817301943-3226038951-575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0" dT="2023-12-29T20:57:37.71" personId="{D5D0F60A-58AA-4E53-B58A-1A0DF7E1C764}" id="{7B165254-B379-4085-BDBB-1E98536568D3}">
    <text>Loan advanced on 5/3/2023 - June interest includes period from 5/3-6/30/2023.</text>
  </threadedComment>
  <threadedComment ref="AD11" dT="2023-12-29T21:02:58.01" personId="{D5D0F60A-58AA-4E53-B58A-1A0DF7E1C764}" id="{BDE9989F-944A-47CF-82DD-EAA6889FED67}">
    <text xml:space="preserve">Loan advanced on 8/29/2023 - interest includes period from 8/29-9/30/23.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2254-A5AD-417A-9C02-F9F0656C4B2D}">
  <dimension ref="A1:BC74"/>
  <sheetViews>
    <sheetView tabSelected="1" workbookViewId="0">
      <selection activeCell="A3" sqref="A3"/>
    </sheetView>
  </sheetViews>
  <sheetFormatPr defaultRowHeight="14.5" x14ac:dyDescent="0.35"/>
  <cols>
    <col min="3" max="3" width="12.453125" style="2" bestFit="1" customWidth="1"/>
    <col min="4" max="4" width="16.1796875" style="3" bestFit="1" customWidth="1"/>
    <col min="5" max="5" width="2.54296875" style="3" customWidth="1"/>
    <col min="6" max="6" width="10.7265625" bestFit="1" customWidth="1"/>
    <col min="7" max="7" width="9.54296875" bestFit="1" customWidth="1"/>
    <col min="8" max="8" width="13.54296875" customWidth="1"/>
    <col min="9" max="9" width="9.54296875" bestFit="1" customWidth="1"/>
    <col min="10" max="10" width="11.08984375" bestFit="1" customWidth="1"/>
    <col min="11" max="11" width="13.6328125" bestFit="1" customWidth="1"/>
    <col min="12" max="13" width="10.08984375" bestFit="1" customWidth="1"/>
    <col min="14" max="14" width="13.6328125" bestFit="1" customWidth="1"/>
    <col min="15" max="16" width="9.54296875" bestFit="1" customWidth="1"/>
    <col min="17" max="17" width="13.6328125" bestFit="1" customWidth="1"/>
    <col min="18" max="18" width="10.08984375" bestFit="1" customWidth="1"/>
    <col min="19" max="19" width="11.08984375" bestFit="1" customWidth="1"/>
    <col min="20" max="20" width="14.26953125" bestFit="1" customWidth="1"/>
    <col min="21" max="21" width="10.54296875" bestFit="1" customWidth="1"/>
    <col min="22" max="22" width="10.08984375" bestFit="1" customWidth="1"/>
    <col min="23" max="23" width="14.26953125" bestFit="1" customWidth="1"/>
    <col min="24" max="24" width="10.54296875" bestFit="1" customWidth="1"/>
    <col min="25" max="25" width="9.54296875" bestFit="1" customWidth="1"/>
    <col min="26" max="26" width="14.26953125" bestFit="1" customWidth="1"/>
    <col min="27" max="27" width="10.54296875" bestFit="1" customWidth="1"/>
    <col min="28" max="28" width="11.08984375" bestFit="1" customWidth="1"/>
    <col min="29" max="29" width="14.26953125" bestFit="1" customWidth="1"/>
    <col min="30" max="30" width="10.54296875" bestFit="1" customWidth="1"/>
    <col min="31" max="31" width="10.08984375" bestFit="1" customWidth="1"/>
    <col min="32" max="32" width="14.26953125" bestFit="1" customWidth="1"/>
    <col min="34" max="34" width="12.81640625" bestFit="1" customWidth="1"/>
    <col min="36" max="36" width="12.6328125" bestFit="1" customWidth="1"/>
  </cols>
  <sheetData>
    <row r="1" spans="1:55" x14ac:dyDescent="0.35">
      <c r="A1" s="9" t="s">
        <v>43</v>
      </c>
    </row>
    <row r="2" spans="1:55" x14ac:dyDescent="0.35">
      <c r="A2" s="9" t="s">
        <v>44</v>
      </c>
    </row>
    <row r="3" spans="1:55" x14ac:dyDescent="0.35">
      <c r="A3" s="9" t="s">
        <v>45</v>
      </c>
    </row>
    <row r="5" spans="1:55" x14ac:dyDescent="0.35">
      <c r="D5" s="1"/>
      <c r="E5" s="1"/>
      <c r="F5" s="15">
        <v>44927</v>
      </c>
      <c r="G5" s="16"/>
      <c r="H5" s="16"/>
      <c r="I5" s="15">
        <v>44958</v>
      </c>
      <c r="J5" s="16"/>
      <c r="K5" s="16"/>
      <c r="L5" s="15">
        <v>44986</v>
      </c>
      <c r="M5" s="16"/>
      <c r="N5" s="16"/>
      <c r="O5" s="15">
        <v>45017</v>
      </c>
      <c r="P5" s="16"/>
      <c r="Q5" s="16"/>
      <c r="R5" s="15">
        <v>45047</v>
      </c>
      <c r="S5" s="16"/>
      <c r="T5" s="16"/>
      <c r="U5" s="15">
        <v>45078</v>
      </c>
      <c r="V5" s="16"/>
      <c r="W5" s="16"/>
      <c r="X5" s="15">
        <v>45108</v>
      </c>
      <c r="Y5" s="16"/>
      <c r="Z5" s="16"/>
      <c r="AA5" s="15">
        <v>45139</v>
      </c>
      <c r="AB5" s="16"/>
      <c r="AC5" s="16"/>
      <c r="AD5" s="15">
        <v>45170</v>
      </c>
      <c r="AE5" s="16"/>
      <c r="AF5" s="16"/>
    </row>
    <row r="6" spans="1:55" ht="29" x14ac:dyDescent="0.35">
      <c r="A6" s="10" t="s">
        <v>0</v>
      </c>
      <c r="B6" s="10" t="s">
        <v>2</v>
      </c>
      <c r="C6" s="11" t="s">
        <v>9</v>
      </c>
      <c r="D6" s="12" t="s">
        <v>41</v>
      </c>
      <c r="E6"/>
      <c r="F6" s="13" t="s">
        <v>7</v>
      </c>
      <c r="G6" s="13" t="s">
        <v>8</v>
      </c>
      <c r="H6" s="14" t="s">
        <v>6</v>
      </c>
      <c r="I6" s="13" t="s">
        <v>7</v>
      </c>
      <c r="J6" s="13" t="s">
        <v>8</v>
      </c>
      <c r="K6" s="14" t="s">
        <v>6</v>
      </c>
      <c r="L6" s="13" t="s">
        <v>7</v>
      </c>
      <c r="M6" s="13" t="s">
        <v>8</v>
      </c>
      <c r="N6" s="14" t="s">
        <v>6</v>
      </c>
      <c r="O6" s="13" t="s">
        <v>7</v>
      </c>
      <c r="P6" s="13" t="s">
        <v>8</v>
      </c>
      <c r="Q6" s="14" t="s">
        <v>6</v>
      </c>
      <c r="R6" s="13" t="s">
        <v>7</v>
      </c>
      <c r="S6" s="13" t="s">
        <v>8</v>
      </c>
      <c r="T6" s="14" t="s">
        <v>6</v>
      </c>
      <c r="U6" s="13" t="s">
        <v>7</v>
      </c>
      <c r="V6" s="13" t="s">
        <v>8</v>
      </c>
      <c r="W6" s="14" t="s">
        <v>6</v>
      </c>
      <c r="X6" s="13" t="s">
        <v>7</v>
      </c>
      <c r="Y6" s="13" t="s">
        <v>8</v>
      </c>
      <c r="Z6" s="14" t="s">
        <v>6</v>
      </c>
      <c r="AA6" s="13" t="s">
        <v>7</v>
      </c>
      <c r="AB6" s="13" t="s">
        <v>8</v>
      </c>
      <c r="AC6" s="14" t="s">
        <v>6</v>
      </c>
      <c r="AD6" s="13" t="s">
        <v>7</v>
      </c>
      <c r="AE6" s="13" t="s">
        <v>8</v>
      </c>
      <c r="AF6" s="14" t="s">
        <v>6</v>
      </c>
      <c r="AG6" s="4"/>
      <c r="AH6" s="12" t="s">
        <v>42</v>
      </c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x14ac:dyDescent="0.35">
      <c r="A7" t="s">
        <v>1</v>
      </c>
      <c r="B7" t="s">
        <v>3</v>
      </c>
      <c r="C7" s="2">
        <v>0.02</v>
      </c>
      <c r="D7" s="3">
        <v>692715.97</v>
      </c>
      <c r="F7" s="5">
        <f>D7*C7/365*32</f>
        <v>1214.6252624657534</v>
      </c>
      <c r="G7" s="5">
        <v>5019.62</v>
      </c>
      <c r="H7" s="6">
        <f>D7-G7</f>
        <v>687696.35</v>
      </c>
      <c r="I7" s="5">
        <f>H7*$C7/365*28</f>
        <v>1055.0957698630136</v>
      </c>
      <c r="J7" s="5">
        <v>5179.1499999999996</v>
      </c>
      <c r="K7" s="3">
        <f>H7-J7</f>
        <v>682517.2</v>
      </c>
      <c r="L7" s="5">
        <f>K7*$C7/365*31</f>
        <v>1159.3442849315068</v>
      </c>
      <c r="M7" s="5">
        <v>5074.91</v>
      </c>
      <c r="N7" s="3">
        <f>K7-M7</f>
        <v>677442.28999999992</v>
      </c>
      <c r="O7" s="5">
        <f>N7*$C7/365*28</f>
        <v>1039.3635134246574</v>
      </c>
      <c r="P7" s="5">
        <v>5194.8900000000003</v>
      </c>
      <c r="Q7" s="3">
        <f>N7-P7</f>
        <v>672247.39999999991</v>
      </c>
      <c r="R7" s="5">
        <f>Q7*$C7/365*33</f>
        <v>1215.5706410958903</v>
      </c>
      <c r="S7" s="5">
        <v>5018.68</v>
      </c>
      <c r="T7" s="3">
        <f>Q7-S7</f>
        <v>667228.71999999986</v>
      </c>
      <c r="U7" s="5">
        <f>T7*$C7/365*30</f>
        <v>1096.8143342465751</v>
      </c>
      <c r="V7" s="5">
        <v>5137.4399999999996</v>
      </c>
      <c r="W7" s="3">
        <f>T7-V7</f>
        <v>662091.27999999991</v>
      </c>
      <c r="X7" s="5">
        <f>W7*$C7/365*31</f>
        <v>1124.6482016438354</v>
      </c>
      <c r="Y7" s="5">
        <v>5109.6000000000004</v>
      </c>
      <c r="Z7" s="3">
        <f>W7-Y7</f>
        <v>656981.67999999993</v>
      </c>
      <c r="AA7" s="5">
        <f>Z7*$C7/365*31</f>
        <v>1115.9688810958905</v>
      </c>
      <c r="AB7">
        <v>5118.28</v>
      </c>
      <c r="AC7" s="3">
        <f>Z7-AB7</f>
        <v>651863.39999999991</v>
      </c>
      <c r="AD7" s="5">
        <f>AC7*$C7/365*30</f>
        <v>1071.5562739726026</v>
      </c>
      <c r="AE7">
        <v>5162.6899999999996</v>
      </c>
      <c r="AF7" s="3">
        <f>AC7-AE7</f>
        <v>646700.71</v>
      </c>
      <c r="AH7" s="7">
        <f>F7+I7+L7+O7+R7+U7+X7+AA7+AD7</f>
        <v>10092.987162739726</v>
      </c>
    </row>
    <row r="8" spans="1:55" x14ac:dyDescent="0.35">
      <c r="A8" t="s">
        <v>1</v>
      </c>
      <c r="B8" t="s">
        <v>4</v>
      </c>
      <c r="C8" s="2">
        <v>0.03</v>
      </c>
      <c r="D8" s="3">
        <v>445699.66</v>
      </c>
      <c r="F8" s="5">
        <f>D8*C8/365*32</f>
        <v>1172.2511605479451</v>
      </c>
      <c r="G8" s="5">
        <v>3043.34</v>
      </c>
      <c r="H8" s="6">
        <f>D8-G8</f>
        <v>442656.31999999995</v>
      </c>
      <c r="I8" s="5">
        <f t="shared" ref="I8:I9" si="0">H8*$C8/365*28</f>
        <v>1018.7159145205478</v>
      </c>
      <c r="J8" s="5">
        <v>3196.87</v>
      </c>
      <c r="K8" s="3">
        <f>H8-J8</f>
        <v>439459.44999999995</v>
      </c>
      <c r="L8" s="5">
        <f>K8*$C8/365*31</f>
        <v>1119.718598630137</v>
      </c>
      <c r="M8" s="5">
        <v>3095.87</v>
      </c>
      <c r="N8" s="3">
        <f>K8-M8</f>
        <v>436363.57999999996</v>
      </c>
      <c r="O8" s="5">
        <f>N8*$C8/365*28</f>
        <v>1004.233992328767</v>
      </c>
      <c r="P8" s="5">
        <v>3211.36</v>
      </c>
      <c r="Q8" s="3">
        <f>N8-P8</f>
        <v>433152.22</v>
      </c>
      <c r="R8" s="5">
        <f>Q8*$C8/365*33</f>
        <v>1174.851226849315</v>
      </c>
      <c r="S8" s="5">
        <v>3040.74</v>
      </c>
      <c r="T8" s="3">
        <f>Q8-S8</f>
        <v>430111.48</v>
      </c>
      <c r="U8" s="5">
        <f>T8*$C8/365*30</f>
        <v>1060.5488547945204</v>
      </c>
      <c r="V8" s="5">
        <v>3155.04</v>
      </c>
      <c r="W8" s="3">
        <f>T8-V8</f>
        <v>426956.44</v>
      </c>
      <c r="X8" s="5">
        <f>W8*$C8/365*31</f>
        <v>1087.8616142465753</v>
      </c>
      <c r="Y8" s="5">
        <v>3127.7300000000005</v>
      </c>
      <c r="Z8" s="3">
        <f>W8-Y8</f>
        <v>423828.71</v>
      </c>
      <c r="AA8" s="5">
        <f>Z8*$C8/365*31</f>
        <v>1079.8923295890413</v>
      </c>
      <c r="AB8">
        <v>3135.7</v>
      </c>
      <c r="AC8" s="3">
        <f>Z8-AB8</f>
        <v>420693.01</v>
      </c>
      <c r="AD8" s="5">
        <f>AC8*$C8/365*30</f>
        <v>1037.3252301369864</v>
      </c>
      <c r="AE8">
        <v>3178.26</v>
      </c>
      <c r="AF8" s="3">
        <f>AC8-AE8</f>
        <v>417514.75</v>
      </c>
      <c r="AH8" s="7">
        <f>F8+I8+L8+O8+R8+U8+X8+AA8+AD8</f>
        <v>9755.3989216438349</v>
      </c>
    </row>
    <row r="9" spans="1:55" x14ac:dyDescent="0.35">
      <c r="A9" t="s">
        <v>1</v>
      </c>
      <c r="B9" t="s">
        <v>5</v>
      </c>
      <c r="C9" s="2">
        <v>4.4999999999999998E-2</v>
      </c>
      <c r="D9" s="3">
        <v>37043.83</v>
      </c>
      <c r="F9" s="5">
        <f>D9*C9/365*32</f>
        <v>146.14552109589042</v>
      </c>
      <c r="G9" s="5">
        <v>231.24</v>
      </c>
      <c r="H9" s="6">
        <f>D9-G9</f>
        <v>36812.590000000004</v>
      </c>
      <c r="I9" s="5">
        <f t="shared" si="0"/>
        <v>127.07907780821917</v>
      </c>
      <c r="J9" s="5">
        <v>250.31</v>
      </c>
      <c r="K9" s="3">
        <f>H9-J9</f>
        <v>36562.280000000006</v>
      </c>
      <c r="L9" s="5">
        <f>K9*$C9/365*31</f>
        <v>139.73802904109593</v>
      </c>
      <c r="M9" s="5">
        <v>237.65</v>
      </c>
      <c r="N9" s="3">
        <f>K9-M9</f>
        <v>36324.630000000005</v>
      </c>
      <c r="O9" s="5">
        <f>N9*$C9/365*28</f>
        <v>125.39461315068493</v>
      </c>
      <c r="P9" s="5">
        <v>252</v>
      </c>
      <c r="Q9" s="3">
        <f>N9-P9</f>
        <v>36072.630000000005</v>
      </c>
      <c r="R9" s="5">
        <f>Q9*$C9/365*33</f>
        <v>146.76124808219177</v>
      </c>
      <c r="S9" s="5">
        <v>230.63</v>
      </c>
      <c r="T9" s="3">
        <f>Q9-S9</f>
        <v>35842.000000000007</v>
      </c>
      <c r="U9" s="5">
        <f>T9*$C9/365*30</f>
        <v>132.56630136986306</v>
      </c>
      <c r="V9" s="5">
        <v>244.82</v>
      </c>
      <c r="W9" s="3">
        <f>T9-V9</f>
        <v>35597.180000000008</v>
      </c>
      <c r="X9" s="5">
        <f>W9*$C9/365*31</f>
        <v>136.04949616438358</v>
      </c>
      <c r="Y9" s="5">
        <v>241.33999999999997</v>
      </c>
      <c r="Z9" s="3">
        <f>W9-Y9</f>
        <v>35355.840000000011</v>
      </c>
      <c r="AA9" s="5">
        <f>Z9*$C9/365*31</f>
        <v>135.12711452054799</v>
      </c>
      <c r="AB9">
        <v>242.26</v>
      </c>
      <c r="AC9" s="3">
        <f>Z9-AB9</f>
        <v>35113.580000000009</v>
      </c>
      <c r="AD9" s="5">
        <f>AC9*$C9/365*30</f>
        <v>129.87214520547948</v>
      </c>
      <c r="AE9">
        <v>247.52</v>
      </c>
      <c r="AF9" s="3">
        <f>AC9-AE9</f>
        <v>34866.060000000012</v>
      </c>
      <c r="AH9" s="7">
        <f>F9+I9+L9+O9+R9+U9+X9+AA9+AD9</f>
        <v>1218.7335464383564</v>
      </c>
    </row>
    <row r="10" spans="1:55" x14ac:dyDescent="0.35">
      <c r="A10" t="s">
        <v>1</v>
      </c>
      <c r="B10" t="s">
        <v>10</v>
      </c>
      <c r="C10" s="2">
        <v>3.8399999999999997E-2</v>
      </c>
      <c r="D10" s="3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3">
        <v>4700000</v>
      </c>
      <c r="U10" s="5">
        <f>T10*$C10/365*59</f>
        <v>29173.479452054791</v>
      </c>
      <c r="V10" s="5">
        <v>0</v>
      </c>
      <c r="W10" s="3">
        <f>T10-V10</f>
        <v>4700000</v>
      </c>
      <c r="X10" s="5">
        <f>W10*$C10/365*31</f>
        <v>15328.438356164381</v>
      </c>
      <c r="Y10" s="5">
        <v>0</v>
      </c>
      <c r="Z10" s="3">
        <f>W10-Y10</f>
        <v>4700000</v>
      </c>
      <c r="AA10" s="5">
        <f>Z10*$C10/365*31</f>
        <v>15328.438356164381</v>
      </c>
      <c r="AB10" s="5">
        <v>0</v>
      </c>
      <c r="AC10" s="3">
        <f>Z10-AB10</f>
        <v>4700000</v>
      </c>
      <c r="AD10" s="5">
        <f>AC10*$C10/365*30</f>
        <v>14833.972602739725</v>
      </c>
      <c r="AE10" s="5">
        <v>0</v>
      </c>
      <c r="AF10" s="3">
        <f>AC10-AE10</f>
        <v>4700000</v>
      </c>
      <c r="AH10" s="7">
        <f>F10+I10+L10+O10+R10+U10+X10+AA10+AD10</f>
        <v>74664.328767123283</v>
      </c>
    </row>
    <row r="11" spans="1:55" x14ac:dyDescent="0.35">
      <c r="A11" t="s">
        <v>1</v>
      </c>
      <c r="B11" t="s">
        <v>11</v>
      </c>
      <c r="C11" s="2">
        <v>5.4399999999999997E-2</v>
      </c>
      <c r="D11" s="3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3">
        <v>3000000</v>
      </c>
      <c r="AD11" s="5">
        <f>AC11*$C11/365*33</f>
        <v>14755.068493150686</v>
      </c>
      <c r="AE11" s="5">
        <v>0</v>
      </c>
      <c r="AF11" s="3">
        <f>AC11-AE11</f>
        <v>3000000</v>
      </c>
      <c r="AH11" s="7">
        <f>F11+I11+L11+O11+R11+U11+X11+AA11+AD11</f>
        <v>14755.068493150686</v>
      </c>
      <c r="AJ11" s="5"/>
    </row>
    <row r="12" spans="1:55" x14ac:dyDescent="0.35">
      <c r="A12" t="s">
        <v>12</v>
      </c>
      <c r="B12" t="s">
        <v>13</v>
      </c>
      <c r="C12" s="2">
        <v>4.6370000000000001E-2</v>
      </c>
      <c r="D12" s="3">
        <v>510665.05689594994</v>
      </c>
      <c r="F12" s="5">
        <f>D12*C12/365*28</f>
        <v>1816.5125569080153</v>
      </c>
      <c r="G12" s="5">
        <v>0</v>
      </c>
      <c r="H12" s="6">
        <f>D12-G12</f>
        <v>510665.05689594994</v>
      </c>
      <c r="I12" s="5">
        <f t="shared" ref="I12:I65" si="1">H12*$C12/365*28</f>
        <v>1816.5125569080153</v>
      </c>
      <c r="J12" s="5">
        <v>0</v>
      </c>
      <c r="K12" s="3">
        <f>H12-J12</f>
        <v>510665.05689594994</v>
      </c>
      <c r="L12" s="5">
        <f>K12*$C12/365*31</f>
        <v>2011.1389022910168</v>
      </c>
      <c r="M12" s="5">
        <v>9289.67</v>
      </c>
      <c r="N12" s="3">
        <f t="shared" ref="N12:N65" si="2">K12-M12</f>
        <v>501375.38689594995</v>
      </c>
      <c r="O12" s="5">
        <f t="shared" ref="O12:O38" si="3">N12*$C12/365*28</f>
        <v>1783.4678009047277</v>
      </c>
      <c r="P12" s="5">
        <v>0</v>
      </c>
      <c r="Q12" s="3">
        <f t="shared" ref="Q12:Q65" si="4">N12-P12</f>
        <v>501375.38689594995</v>
      </c>
      <c r="R12" s="5">
        <f t="shared" ref="R12:R38" si="5">Q12*$C12/365*33</f>
        <v>2101.9441939234293</v>
      </c>
      <c r="S12" s="5">
        <v>0</v>
      </c>
      <c r="T12" s="3">
        <f t="shared" ref="T12:T65" si="6">Q12-S12</f>
        <v>501375.38689594995</v>
      </c>
      <c r="U12" s="5">
        <f t="shared" ref="U12:U38" si="7">T12*$C12/365*30</f>
        <v>1910.8583581122084</v>
      </c>
      <c r="V12" s="5">
        <v>9141.66</v>
      </c>
      <c r="W12" s="3">
        <f>T12-V12</f>
        <v>492233.72689594998</v>
      </c>
      <c r="X12" s="5">
        <f t="shared" ref="X12:X38" si="8">W12*$C12/365*31</f>
        <v>1938.5512750715652</v>
      </c>
      <c r="Y12" s="5">
        <v>0</v>
      </c>
      <c r="Z12" s="3">
        <f t="shared" ref="Z12:Z65" si="9">W12-Y12</f>
        <v>492233.72689594998</v>
      </c>
      <c r="AA12" s="5">
        <f>Z12*$C12/365*31</f>
        <v>1938.5512750715652</v>
      </c>
      <c r="AB12" s="5">
        <v>0</v>
      </c>
      <c r="AC12" s="3">
        <f t="shared" ref="AC12:AC65" si="10">Z12-AB12</f>
        <v>492233.72689594998</v>
      </c>
      <c r="AD12" s="5">
        <f>AC12*$C12/365*32</f>
        <v>2001.0851871706479</v>
      </c>
      <c r="AE12" s="5">
        <v>9061.9500000000007</v>
      </c>
      <c r="AF12" s="3">
        <f t="shared" ref="AF12:AF65" si="11">AC12-AE12</f>
        <v>483171.77689594997</v>
      </c>
      <c r="AH12" s="7">
        <f t="shared" ref="AH12:AH65" si="12">F12+I12+L12+O12+R12+U12+X12+AA12+AD12</f>
        <v>17318.622106361188</v>
      </c>
      <c r="AJ12" s="5"/>
    </row>
    <row r="13" spans="1:55" x14ac:dyDescent="0.35">
      <c r="A13" t="s">
        <v>12</v>
      </c>
      <c r="B13" t="s">
        <v>14</v>
      </c>
      <c r="C13" s="2">
        <v>4.6370000000000001E-2</v>
      </c>
      <c r="D13" s="3">
        <v>663864.02933962992</v>
      </c>
      <c r="F13" s="5">
        <f t="shared" ref="F13:F38" si="13">D13*C13/365*28</f>
        <v>2361.4643866668548</v>
      </c>
      <c r="G13" s="5">
        <v>0</v>
      </c>
      <c r="H13" s="6">
        <f t="shared" ref="H13:H65" si="14">D13-G13</f>
        <v>663864.02933962992</v>
      </c>
      <c r="I13" s="5">
        <f t="shared" si="1"/>
        <v>2361.4643866668548</v>
      </c>
      <c r="J13" s="5">
        <v>0</v>
      </c>
      <c r="K13" s="3">
        <f t="shared" ref="K13:K65" si="15">H13-J13</f>
        <v>663864.02933962992</v>
      </c>
      <c r="L13" s="5">
        <f t="shared" ref="L13:L65" si="16">K13*$C13/365*31</f>
        <v>2614.4784280954464</v>
      </c>
      <c r="M13" s="5">
        <v>12076.58</v>
      </c>
      <c r="N13" s="3">
        <f t="shared" si="2"/>
        <v>651787.44933962997</v>
      </c>
      <c r="O13" s="5">
        <f t="shared" si="3"/>
        <v>2318.5061718482248</v>
      </c>
      <c r="P13" s="5">
        <v>0</v>
      </c>
      <c r="Q13" s="3">
        <f t="shared" si="4"/>
        <v>651787.44933962997</v>
      </c>
      <c r="R13" s="5">
        <f t="shared" si="5"/>
        <v>2732.5251311068364</v>
      </c>
      <c r="S13" s="5">
        <v>0</v>
      </c>
      <c r="T13" s="3">
        <f t="shared" si="6"/>
        <v>651787.44933962997</v>
      </c>
      <c r="U13" s="5">
        <f t="shared" si="7"/>
        <v>2484.1137555516693</v>
      </c>
      <c r="V13" s="5">
        <v>11884.17</v>
      </c>
      <c r="W13" s="3">
        <f t="shared" ref="W13:W65" si="17">T13-V13</f>
        <v>639903.27933962992</v>
      </c>
      <c r="X13" s="5">
        <f t="shared" si="8"/>
        <v>2520.1144300064052</v>
      </c>
      <c r="Y13" s="5">
        <v>0</v>
      </c>
      <c r="Z13" s="3">
        <f t="shared" si="9"/>
        <v>639903.27933962992</v>
      </c>
      <c r="AA13" s="5">
        <f t="shared" ref="AA13:AA38" si="18">Z13*$C13/365*31</f>
        <v>2520.1144300064052</v>
      </c>
      <c r="AB13" s="5">
        <v>0</v>
      </c>
      <c r="AC13" s="3">
        <f t="shared" si="10"/>
        <v>639903.27933962992</v>
      </c>
      <c r="AD13" s="5">
        <f t="shared" ref="AD13:AD38" si="19">AC13*$C13/365*32</f>
        <v>2601.4084438775794</v>
      </c>
      <c r="AE13" s="5">
        <v>11780.55</v>
      </c>
      <c r="AF13" s="3">
        <f t="shared" si="11"/>
        <v>628122.72933962988</v>
      </c>
      <c r="AH13" s="7">
        <f t="shared" si="12"/>
        <v>22514.189563826276</v>
      </c>
      <c r="AJ13" s="5"/>
    </row>
    <row r="14" spans="1:55" x14ac:dyDescent="0.35">
      <c r="A14" t="s">
        <v>12</v>
      </c>
      <c r="B14" t="s">
        <v>15</v>
      </c>
      <c r="C14" s="2">
        <v>4.5970000000000004E-2</v>
      </c>
      <c r="D14" s="3">
        <v>513135.32686173311</v>
      </c>
      <c r="F14" s="5">
        <f t="shared" si="13"/>
        <v>1809.5541570502696</v>
      </c>
      <c r="G14" s="5">
        <v>0</v>
      </c>
      <c r="H14" s="6">
        <f t="shared" si="14"/>
        <v>513135.32686173311</v>
      </c>
      <c r="I14" s="5">
        <f t="shared" si="1"/>
        <v>1809.5541570502696</v>
      </c>
      <c r="J14" s="5">
        <v>0</v>
      </c>
      <c r="K14" s="3">
        <f t="shared" si="15"/>
        <v>513135.32686173311</v>
      </c>
      <c r="L14" s="5">
        <f t="shared" si="16"/>
        <v>2003.43495959137</v>
      </c>
      <c r="M14" s="5">
        <v>9353.2199999999993</v>
      </c>
      <c r="N14" s="3">
        <f t="shared" si="2"/>
        <v>503782.10686173313</v>
      </c>
      <c r="O14" s="5">
        <f t="shared" si="3"/>
        <v>1776.5703470360231</v>
      </c>
      <c r="P14" s="5">
        <v>0</v>
      </c>
      <c r="Q14" s="3">
        <f t="shared" si="4"/>
        <v>503782.10686173313</v>
      </c>
      <c r="R14" s="5">
        <f t="shared" si="5"/>
        <v>2093.8150518638845</v>
      </c>
      <c r="S14" s="5">
        <v>0</v>
      </c>
      <c r="T14" s="3">
        <f t="shared" si="6"/>
        <v>503782.10686173313</v>
      </c>
      <c r="U14" s="5">
        <f t="shared" si="7"/>
        <v>1903.4682289671678</v>
      </c>
      <c r="V14" s="5">
        <v>9206.0300000000007</v>
      </c>
      <c r="W14" s="3">
        <f t="shared" si="17"/>
        <v>494576.07686173311</v>
      </c>
      <c r="X14" s="5">
        <f t="shared" si="8"/>
        <v>1930.9740543927398</v>
      </c>
      <c r="Y14" s="5">
        <v>0</v>
      </c>
      <c r="Z14" s="3">
        <f t="shared" si="9"/>
        <v>494576.07686173311</v>
      </c>
      <c r="AA14" s="5">
        <f t="shared" si="18"/>
        <v>1930.9740543927398</v>
      </c>
      <c r="AB14" s="5">
        <v>0</v>
      </c>
      <c r="AC14" s="3">
        <f t="shared" si="10"/>
        <v>494576.07686173311</v>
      </c>
      <c r="AD14" s="5">
        <f t="shared" si="19"/>
        <v>1993.2635400183121</v>
      </c>
      <c r="AE14" s="5">
        <v>9126.8799999999992</v>
      </c>
      <c r="AF14" s="3">
        <f t="shared" si="11"/>
        <v>485449.1968617331</v>
      </c>
      <c r="AH14" s="7">
        <f t="shared" si="12"/>
        <v>17251.608550362776</v>
      </c>
    </row>
    <row r="15" spans="1:55" x14ac:dyDescent="0.35">
      <c r="A15" t="s">
        <v>12</v>
      </c>
      <c r="B15" t="s">
        <v>16</v>
      </c>
      <c r="C15" s="2">
        <v>4.5330000000000002E-2</v>
      </c>
      <c r="D15" s="3">
        <v>568580.55832653074</v>
      </c>
      <c r="F15" s="5">
        <f t="shared" si="13"/>
        <v>1977.1648982201807</v>
      </c>
      <c r="G15" s="5">
        <v>0</v>
      </c>
      <c r="H15" s="6">
        <f t="shared" si="14"/>
        <v>568580.55832653074</v>
      </c>
      <c r="I15" s="5">
        <f t="shared" si="1"/>
        <v>1977.1648982201807</v>
      </c>
      <c r="J15" s="5">
        <v>0</v>
      </c>
      <c r="K15" s="3">
        <f t="shared" si="15"/>
        <v>568580.55832653074</v>
      </c>
      <c r="L15" s="5">
        <f t="shared" si="16"/>
        <v>2189.0039944580572</v>
      </c>
      <c r="M15" s="5">
        <v>8443.89</v>
      </c>
      <c r="N15" s="3">
        <f t="shared" si="2"/>
        <v>560136.66832653072</v>
      </c>
      <c r="O15" s="5">
        <f t="shared" si="3"/>
        <v>1947.8023696075777</v>
      </c>
      <c r="P15" s="5">
        <v>0</v>
      </c>
      <c r="Q15" s="3">
        <f t="shared" si="4"/>
        <v>560136.66832653072</v>
      </c>
      <c r="R15" s="5">
        <f t="shared" si="5"/>
        <v>2295.6242213232167</v>
      </c>
      <c r="S15" s="5">
        <v>0</v>
      </c>
      <c r="T15" s="3">
        <f t="shared" si="6"/>
        <v>560136.66832653072</v>
      </c>
      <c r="U15" s="5">
        <f t="shared" si="7"/>
        <v>2086.9311102938332</v>
      </c>
      <c r="V15" s="5">
        <v>8262.0300000000007</v>
      </c>
      <c r="W15" s="3">
        <f t="shared" si="17"/>
        <v>551874.63832653069</v>
      </c>
      <c r="X15" s="5">
        <f t="shared" si="8"/>
        <v>2124.6871178509336</v>
      </c>
      <c r="Y15" s="5">
        <v>0</v>
      </c>
      <c r="Z15" s="3">
        <f t="shared" si="9"/>
        <v>551874.63832653069</v>
      </c>
      <c r="AA15" s="5">
        <f t="shared" si="18"/>
        <v>2124.6871178509336</v>
      </c>
      <c r="AB15" s="5">
        <v>0</v>
      </c>
      <c r="AC15" s="3">
        <f t="shared" si="10"/>
        <v>551874.63832653069</v>
      </c>
      <c r="AD15" s="5">
        <f t="shared" si="19"/>
        <v>2193.2254119751574</v>
      </c>
      <c r="AE15" s="5">
        <v>8152.88</v>
      </c>
      <c r="AF15" s="3">
        <f t="shared" si="11"/>
        <v>543721.75832653069</v>
      </c>
      <c r="AH15" s="7">
        <f t="shared" si="12"/>
        <v>18916.291139800069</v>
      </c>
    </row>
    <row r="16" spans="1:55" x14ac:dyDescent="0.35">
      <c r="A16" t="s">
        <v>12</v>
      </c>
      <c r="B16" t="s">
        <v>17</v>
      </c>
      <c r="C16" s="2">
        <v>4.6789999999999998E-2</v>
      </c>
      <c r="D16" s="3">
        <v>577815.09018228773</v>
      </c>
      <c r="F16" s="5">
        <f t="shared" si="13"/>
        <v>2073.9920710948463</v>
      </c>
      <c r="G16" s="5">
        <v>0</v>
      </c>
      <c r="H16" s="6">
        <f t="shared" si="14"/>
        <v>577815.09018228773</v>
      </c>
      <c r="I16" s="5">
        <f t="shared" si="1"/>
        <v>2073.9920710948463</v>
      </c>
      <c r="J16" s="5">
        <v>0</v>
      </c>
      <c r="K16" s="3">
        <f t="shared" si="15"/>
        <v>577815.09018228773</v>
      </c>
      <c r="L16" s="5">
        <f t="shared" si="16"/>
        <v>2296.2055072835797</v>
      </c>
      <c r="M16" s="5">
        <v>8507.26</v>
      </c>
      <c r="N16" s="3">
        <f t="shared" si="2"/>
        <v>569307.83018228773</v>
      </c>
      <c r="O16" s="5">
        <f t="shared" si="3"/>
        <v>2043.4563684340242</v>
      </c>
      <c r="P16" s="5">
        <v>0</v>
      </c>
      <c r="Q16" s="3">
        <f t="shared" si="4"/>
        <v>569307.83018228773</v>
      </c>
      <c r="R16" s="5">
        <f t="shared" si="5"/>
        <v>2408.3592913686716</v>
      </c>
      <c r="S16" s="5">
        <v>0</v>
      </c>
      <c r="T16" s="3">
        <f t="shared" si="6"/>
        <v>569307.83018228773</v>
      </c>
      <c r="U16" s="5">
        <f t="shared" si="7"/>
        <v>2189.4175376078833</v>
      </c>
      <c r="V16" s="5">
        <v>8315.48</v>
      </c>
      <c r="W16" s="3">
        <f t="shared" si="17"/>
        <v>560992.35018228774</v>
      </c>
      <c r="X16" s="5">
        <f t="shared" si="8"/>
        <v>2229.3528603175519</v>
      </c>
      <c r="Y16" s="5">
        <v>0</v>
      </c>
      <c r="Z16" s="3">
        <f t="shared" si="9"/>
        <v>560992.35018228774</v>
      </c>
      <c r="AA16" s="5">
        <f t="shared" si="18"/>
        <v>2229.3528603175519</v>
      </c>
      <c r="AB16" s="5">
        <v>0</v>
      </c>
      <c r="AC16" s="3">
        <f t="shared" si="10"/>
        <v>560992.35018228774</v>
      </c>
      <c r="AD16" s="5">
        <f t="shared" si="19"/>
        <v>2301.2674687148924</v>
      </c>
      <c r="AE16" s="5">
        <v>8199.91</v>
      </c>
      <c r="AF16" s="3">
        <f t="shared" si="11"/>
        <v>552792.44018228771</v>
      </c>
      <c r="AH16" s="7">
        <f t="shared" si="12"/>
        <v>19845.396036233848</v>
      </c>
    </row>
    <row r="17" spans="1:34" x14ac:dyDescent="0.35">
      <c r="A17" t="s">
        <v>12</v>
      </c>
      <c r="B17" t="s">
        <v>18</v>
      </c>
      <c r="C17" s="2">
        <v>4.9120000000000004E-2</v>
      </c>
      <c r="D17" s="3">
        <v>1457335.8129768507</v>
      </c>
      <c r="F17" s="5">
        <f t="shared" si="13"/>
        <v>5491.4010513310723</v>
      </c>
      <c r="G17" s="5">
        <v>0</v>
      </c>
      <c r="H17" s="6">
        <f t="shared" si="14"/>
        <v>1457335.8129768507</v>
      </c>
      <c r="I17" s="5">
        <f t="shared" si="1"/>
        <v>5491.4010513310723</v>
      </c>
      <c r="J17" s="5">
        <v>0</v>
      </c>
      <c r="K17" s="3">
        <f t="shared" si="15"/>
        <v>1457335.8129768507</v>
      </c>
      <c r="L17" s="5">
        <f t="shared" si="16"/>
        <v>6079.7654496879732</v>
      </c>
      <c r="M17" s="5">
        <v>21162.99</v>
      </c>
      <c r="N17" s="3">
        <f t="shared" si="2"/>
        <v>1436172.8229768507</v>
      </c>
      <c r="O17" s="5">
        <f t="shared" si="3"/>
        <v>5411.6565857792912</v>
      </c>
      <c r="P17" s="5">
        <v>0</v>
      </c>
      <c r="Q17" s="3">
        <f t="shared" si="4"/>
        <v>1436172.8229768507</v>
      </c>
      <c r="R17" s="5">
        <f t="shared" si="5"/>
        <v>6378.0238332398794</v>
      </c>
      <c r="S17" s="5">
        <v>0</v>
      </c>
      <c r="T17" s="3">
        <f t="shared" si="6"/>
        <v>1436172.8229768507</v>
      </c>
      <c r="U17" s="5">
        <f t="shared" si="7"/>
        <v>5798.2034847635268</v>
      </c>
      <c r="V17" s="5">
        <v>20651.04</v>
      </c>
      <c r="W17" s="3">
        <f t="shared" si="17"/>
        <v>1415521.7829768506</v>
      </c>
      <c r="X17" s="5">
        <f t="shared" si="8"/>
        <v>5905.3241900671501</v>
      </c>
      <c r="Y17" s="5">
        <v>0</v>
      </c>
      <c r="Z17" s="3">
        <f t="shared" si="9"/>
        <v>1415521.7829768506</v>
      </c>
      <c r="AA17" s="5">
        <f t="shared" si="18"/>
        <v>5905.3241900671501</v>
      </c>
      <c r="AB17" s="5">
        <v>0</v>
      </c>
      <c r="AC17" s="3">
        <f t="shared" si="10"/>
        <v>1415521.7829768506</v>
      </c>
      <c r="AD17" s="5">
        <f t="shared" si="19"/>
        <v>6095.8185187789941</v>
      </c>
      <c r="AE17" s="5">
        <v>20340.560000000001</v>
      </c>
      <c r="AF17" s="3">
        <f t="shared" si="11"/>
        <v>1395181.2229768506</v>
      </c>
      <c r="AH17" s="7">
        <f t="shared" si="12"/>
        <v>52556.918355046109</v>
      </c>
    </row>
    <row r="18" spans="1:34" x14ac:dyDescent="0.35">
      <c r="A18" t="s">
        <v>12</v>
      </c>
      <c r="B18" t="s">
        <v>19</v>
      </c>
      <c r="C18" s="2">
        <v>4.5170000000000002E-2</v>
      </c>
      <c r="D18" s="3">
        <v>745805.33366563008</v>
      </c>
      <c r="F18" s="5">
        <f t="shared" si="13"/>
        <v>2584.2869967313491</v>
      </c>
      <c r="G18" s="5">
        <v>0</v>
      </c>
      <c r="H18" s="6">
        <f t="shared" si="14"/>
        <v>745805.33366563008</v>
      </c>
      <c r="I18" s="5">
        <f t="shared" si="1"/>
        <v>2584.2869967313491</v>
      </c>
      <c r="J18" s="5">
        <v>0</v>
      </c>
      <c r="K18" s="3">
        <f t="shared" si="15"/>
        <v>745805.33366563008</v>
      </c>
      <c r="L18" s="5">
        <f t="shared" si="16"/>
        <v>2861.1748892382793</v>
      </c>
      <c r="M18" s="5">
        <v>11086.28</v>
      </c>
      <c r="N18" s="3">
        <f t="shared" si="2"/>
        <v>734719.05366563005</v>
      </c>
      <c r="O18" s="5">
        <f t="shared" si="3"/>
        <v>2545.8719734634033</v>
      </c>
      <c r="P18" s="5">
        <v>0</v>
      </c>
      <c r="Q18" s="3">
        <f t="shared" si="4"/>
        <v>734719.05366563005</v>
      </c>
      <c r="R18" s="5">
        <f t="shared" si="5"/>
        <v>3000.4919687247252</v>
      </c>
      <c r="S18" s="5">
        <v>0</v>
      </c>
      <c r="T18" s="3">
        <f t="shared" si="6"/>
        <v>734719.05366563005</v>
      </c>
      <c r="U18" s="5">
        <f t="shared" si="7"/>
        <v>2727.7199715679321</v>
      </c>
      <c r="V18" s="5">
        <v>10848.71</v>
      </c>
      <c r="W18" s="3">
        <f t="shared" si="17"/>
        <v>723870.34366563009</v>
      </c>
      <c r="X18" s="5">
        <f t="shared" si="8"/>
        <v>2777.0244551360875</v>
      </c>
      <c r="Y18" s="5">
        <v>0</v>
      </c>
      <c r="Z18" s="3">
        <f t="shared" si="9"/>
        <v>723870.34366563009</v>
      </c>
      <c r="AA18" s="5">
        <f t="shared" si="18"/>
        <v>2777.0244551360875</v>
      </c>
      <c r="AB18" s="5">
        <v>0</v>
      </c>
      <c r="AC18" s="3">
        <f t="shared" si="10"/>
        <v>723870.34366563009</v>
      </c>
      <c r="AD18" s="5">
        <f t="shared" si="19"/>
        <v>2866.6058891727353</v>
      </c>
      <c r="AE18" s="5">
        <v>10706.19</v>
      </c>
      <c r="AF18" s="3">
        <f t="shared" si="11"/>
        <v>713164.15366563015</v>
      </c>
      <c r="AH18" s="7">
        <f t="shared" si="12"/>
        <v>24724.487595901948</v>
      </c>
    </row>
    <row r="19" spans="1:34" x14ac:dyDescent="0.35">
      <c r="A19" t="s">
        <v>12</v>
      </c>
      <c r="B19" t="s">
        <v>20</v>
      </c>
      <c r="C19" s="2">
        <v>4.5990000000000003E-2</v>
      </c>
      <c r="D19" s="3">
        <v>980449.2709400832</v>
      </c>
      <c r="F19" s="5">
        <f t="shared" si="13"/>
        <v>3459.0250278766143</v>
      </c>
      <c r="G19" s="5">
        <v>0</v>
      </c>
      <c r="H19" s="6">
        <f t="shared" si="14"/>
        <v>980449.2709400832</v>
      </c>
      <c r="I19" s="5">
        <f t="shared" si="1"/>
        <v>3459.0250278766143</v>
      </c>
      <c r="J19" s="5">
        <v>0</v>
      </c>
      <c r="K19" s="3">
        <f t="shared" si="15"/>
        <v>980449.2709400832</v>
      </c>
      <c r="L19" s="5">
        <f t="shared" si="16"/>
        <v>3829.6348522919657</v>
      </c>
      <c r="M19" s="5">
        <v>14503.78</v>
      </c>
      <c r="N19" s="3">
        <f t="shared" si="2"/>
        <v>965945.49094008317</v>
      </c>
      <c r="O19" s="5">
        <f t="shared" si="3"/>
        <v>3407.8556920366136</v>
      </c>
      <c r="P19" s="5">
        <v>0</v>
      </c>
      <c r="Q19" s="3">
        <f t="shared" si="4"/>
        <v>965945.49094008317</v>
      </c>
      <c r="R19" s="5">
        <f t="shared" si="5"/>
        <v>4016.401351328866</v>
      </c>
      <c r="S19" s="5">
        <v>0</v>
      </c>
      <c r="T19" s="3">
        <f t="shared" si="6"/>
        <v>965945.49094008317</v>
      </c>
      <c r="U19" s="5">
        <f t="shared" si="7"/>
        <v>3651.2739557535147</v>
      </c>
      <c r="V19" s="5">
        <v>14184.84</v>
      </c>
      <c r="W19" s="3">
        <f t="shared" si="17"/>
        <v>951760.6509400832</v>
      </c>
      <c r="X19" s="5">
        <f t="shared" si="8"/>
        <v>3717.577102571965</v>
      </c>
      <c r="Y19" s="5">
        <v>0</v>
      </c>
      <c r="Z19" s="3">
        <f t="shared" si="9"/>
        <v>951760.6509400832</v>
      </c>
      <c r="AA19" s="5">
        <f t="shared" si="18"/>
        <v>3717.577102571965</v>
      </c>
      <c r="AB19" s="5">
        <v>0</v>
      </c>
      <c r="AC19" s="3">
        <f t="shared" si="10"/>
        <v>951760.6509400832</v>
      </c>
      <c r="AD19" s="5">
        <f t="shared" si="19"/>
        <v>3837.4989445904157</v>
      </c>
      <c r="AE19" s="5">
        <v>13993.08</v>
      </c>
      <c r="AF19" s="3">
        <f t="shared" si="11"/>
        <v>937767.57094008324</v>
      </c>
      <c r="AH19" s="7">
        <f t="shared" si="12"/>
        <v>33095.869056898533</v>
      </c>
    </row>
    <row r="20" spans="1:34" x14ac:dyDescent="0.35">
      <c r="A20" t="s">
        <v>12</v>
      </c>
      <c r="B20" t="s">
        <v>21</v>
      </c>
      <c r="C20" s="2">
        <v>4.3320000000000004E-2</v>
      </c>
      <c r="D20" s="3">
        <v>1158461.1694658289</v>
      </c>
      <c r="F20" s="5">
        <f t="shared" si="13"/>
        <v>3849.7727674391017</v>
      </c>
      <c r="G20" s="5">
        <v>0</v>
      </c>
      <c r="H20" s="6">
        <f t="shared" si="14"/>
        <v>1158461.1694658289</v>
      </c>
      <c r="I20" s="5">
        <f t="shared" si="1"/>
        <v>3849.7727674391017</v>
      </c>
      <c r="J20" s="5">
        <v>0</v>
      </c>
      <c r="K20" s="3">
        <f t="shared" si="15"/>
        <v>1158461.1694658289</v>
      </c>
      <c r="L20" s="5">
        <f t="shared" si="16"/>
        <v>4262.2484210932907</v>
      </c>
      <c r="M20" s="5">
        <v>17409.740000000002</v>
      </c>
      <c r="N20" s="3">
        <f t="shared" si="2"/>
        <v>1141051.4294658289</v>
      </c>
      <c r="O20" s="5">
        <f t="shared" si="3"/>
        <v>3791.9171010544437</v>
      </c>
      <c r="P20" s="5">
        <v>0</v>
      </c>
      <c r="Q20" s="3">
        <f t="shared" si="4"/>
        <v>1141051.4294658289</v>
      </c>
      <c r="R20" s="5">
        <f t="shared" si="5"/>
        <v>4469.0451548141655</v>
      </c>
      <c r="S20" s="5">
        <v>0</v>
      </c>
      <c r="T20" s="3">
        <f t="shared" si="6"/>
        <v>1141051.4294658289</v>
      </c>
      <c r="U20" s="5">
        <f t="shared" si="7"/>
        <v>4062.7683225583323</v>
      </c>
      <c r="V20" s="5">
        <v>17058.25</v>
      </c>
      <c r="W20" s="3">
        <f t="shared" si="17"/>
        <v>1123993.1794658289</v>
      </c>
      <c r="X20" s="5">
        <f t="shared" si="8"/>
        <v>4135.4326590910996</v>
      </c>
      <c r="Y20" s="5">
        <v>0</v>
      </c>
      <c r="Z20" s="3">
        <f t="shared" si="9"/>
        <v>1123993.1794658289</v>
      </c>
      <c r="AA20" s="5">
        <f t="shared" si="18"/>
        <v>4135.4326590910996</v>
      </c>
      <c r="AB20" s="5">
        <v>0</v>
      </c>
      <c r="AC20" s="3">
        <f t="shared" si="10"/>
        <v>1123993.1794658289</v>
      </c>
      <c r="AD20" s="5">
        <f t="shared" si="19"/>
        <v>4268.8337126101669</v>
      </c>
      <c r="AE20" s="5">
        <v>16848.509999999998</v>
      </c>
      <c r="AF20" s="3">
        <f t="shared" si="11"/>
        <v>1107144.6694658289</v>
      </c>
      <c r="AH20" s="7">
        <f t="shared" si="12"/>
        <v>36825.223565190805</v>
      </c>
    </row>
    <row r="21" spans="1:34" x14ac:dyDescent="0.35">
      <c r="A21" t="s">
        <v>12</v>
      </c>
      <c r="B21" t="s">
        <v>22</v>
      </c>
      <c r="C21" s="2">
        <v>4.5880000000000004E-2</v>
      </c>
      <c r="D21" s="3">
        <v>826773.29052487877</v>
      </c>
      <c r="F21" s="5">
        <f t="shared" si="13"/>
        <v>2909.8795614791243</v>
      </c>
      <c r="G21" s="5">
        <v>0</v>
      </c>
      <c r="H21" s="6">
        <f t="shared" si="14"/>
        <v>826773.29052487877</v>
      </c>
      <c r="I21" s="5">
        <f t="shared" si="1"/>
        <v>2909.8795614791243</v>
      </c>
      <c r="J21" s="5">
        <v>0</v>
      </c>
      <c r="K21" s="3">
        <f t="shared" si="15"/>
        <v>826773.29052487877</v>
      </c>
      <c r="L21" s="5">
        <f t="shared" si="16"/>
        <v>3221.6523716376023</v>
      </c>
      <c r="M21" s="5">
        <v>12238.39</v>
      </c>
      <c r="N21" s="3">
        <f t="shared" si="2"/>
        <v>814534.90052487876</v>
      </c>
      <c r="O21" s="5">
        <f t="shared" si="3"/>
        <v>2866.8057934528233</v>
      </c>
      <c r="P21" s="5">
        <v>0</v>
      </c>
      <c r="Q21" s="3">
        <f t="shared" si="4"/>
        <v>814534.90052487876</v>
      </c>
      <c r="R21" s="5">
        <f t="shared" si="5"/>
        <v>3378.7353994265418</v>
      </c>
      <c r="S21" s="5">
        <v>0</v>
      </c>
      <c r="T21" s="3">
        <f t="shared" si="6"/>
        <v>814534.90052487876</v>
      </c>
      <c r="U21" s="5">
        <f t="shared" si="7"/>
        <v>3071.5776358423104</v>
      </c>
      <c r="V21" s="5">
        <v>11970.2</v>
      </c>
      <c r="W21" s="3">
        <f t="shared" si="17"/>
        <v>802564.7005248788</v>
      </c>
      <c r="X21" s="5">
        <f t="shared" si="8"/>
        <v>3127.3197870206154</v>
      </c>
      <c r="Y21" s="5">
        <v>0</v>
      </c>
      <c r="Z21" s="3">
        <f t="shared" si="9"/>
        <v>802564.7005248788</v>
      </c>
      <c r="AA21" s="5">
        <f t="shared" si="18"/>
        <v>3127.3197870206154</v>
      </c>
      <c r="AB21" s="5">
        <v>0</v>
      </c>
      <c r="AC21" s="3">
        <f t="shared" si="10"/>
        <v>802564.7005248788</v>
      </c>
      <c r="AD21" s="5">
        <f t="shared" si="19"/>
        <v>3228.2010704728932</v>
      </c>
      <c r="AE21" s="5">
        <v>11808.99</v>
      </c>
      <c r="AF21" s="3">
        <f t="shared" si="11"/>
        <v>790755.71052487881</v>
      </c>
      <c r="AH21" s="7">
        <f t="shared" si="12"/>
        <v>27841.370967831652</v>
      </c>
    </row>
    <row r="22" spans="1:34" x14ac:dyDescent="0.35">
      <c r="A22" t="s">
        <v>12</v>
      </c>
      <c r="B22" t="s">
        <v>23</v>
      </c>
      <c r="C22" s="2">
        <v>2.674E-2</v>
      </c>
      <c r="D22" s="3">
        <v>2233194.5265343366</v>
      </c>
      <c r="F22" s="5">
        <f t="shared" si="13"/>
        <v>4580.9243997446265</v>
      </c>
      <c r="G22" s="5">
        <v>0</v>
      </c>
      <c r="H22" s="6">
        <f t="shared" si="14"/>
        <v>2233194.5265343366</v>
      </c>
      <c r="I22" s="5">
        <f t="shared" si="1"/>
        <v>4580.9243997446265</v>
      </c>
      <c r="J22" s="5">
        <v>0</v>
      </c>
      <c r="K22" s="3">
        <f t="shared" si="15"/>
        <v>2233194.5265343366</v>
      </c>
      <c r="L22" s="5">
        <f t="shared" si="16"/>
        <v>5071.7377282886928</v>
      </c>
      <c r="M22" s="5">
        <v>18580.45</v>
      </c>
      <c r="N22" s="3">
        <f t="shared" si="2"/>
        <v>2214614.0765343364</v>
      </c>
      <c r="O22" s="5">
        <f t="shared" si="3"/>
        <v>4542.8105517336662</v>
      </c>
      <c r="P22" s="5">
        <v>0</v>
      </c>
      <c r="Q22" s="3">
        <f t="shared" si="4"/>
        <v>2214614.0765343364</v>
      </c>
      <c r="R22" s="5">
        <f t="shared" si="5"/>
        <v>5354.0267216861066</v>
      </c>
      <c r="S22" s="5">
        <v>0</v>
      </c>
      <c r="T22" s="3">
        <f t="shared" si="6"/>
        <v>2214614.0765343364</v>
      </c>
      <c r="U22" s="5">
        <f t="shared" si="7"/>
        <v>4867.2970197146424</v>
      </c>
      <c r="V22" s="5">
        <v>18074.71</v>
      </c>
      <c r="W22" s="3">
        <f t="shared" si="17"/>
        <v>2196539.3665343365</v>
      </c>
      <c r="X22" s="5">
        <f t="shared" si="8"/>
        <v>4988.4913493012955</v>
      </c>
      <c r="Y22" s="5">
        <v>0</v>
      </c>
      <c r="Z22" s="3">
        <f t="shared" si="9"/>
        <v>2196539.3665343365</v>
      </c>
      <c r="AA22" s="5">
        <f t="shared" si="18"/>
        <v>4988.4913493012955</v>
      </c>
      <c r="AB22" s="5">
        <v>0</v>
      </c>
      <c r="AC22" s="3">
        <f t="shared" si="10"/>
        <v>2196539.3665343365</v>
      </c>
      <c r="AD22" s="5">
        <f t="shared" si="19"/>
        <v>5149.4104250852079</v>
      </c>
      <c r="AE22" s="5">
        <v>17729.38</v>
      </c>
      <c r="AF22" s="3">
        <f t="shared" si="11"/>
        <v>2178809.9865343366</v>
      </c>
      <c r="AH22" s="7">
        <f t="shared" si="12"/>
        <v>44124.113944600162</v>
      </c>
    </row>
    <row r="23" spans="1:34" x14ac:dyDescent="0.35">
      <c r="A23" t="s">
        <v>12</v>
      </c>
      <c r="B23" t="s">
        <v>24</v>
      </c>
      <c r="C23" s="2">
        <v>2.7130000000000001E-2</v>
      </c>
      <c r="D23" s="3">
        <v>3729430.7481609741</v>
      </c>
      <c r="F23" s="5">
        <f t="shared" si="13"/>
        <v>7761.7117083095964</v>
      </c>
      <c r="G23" s="5">
        <v>0</v>
      </c>
      <c r="H23" s="6">
        <f t="shared" si="14"/>
        <v>3729430.7481609741</v>
      </c>
      <c r="I23" s="5">
        <f t="shared" si="1"/>
        <v>7761.7117083095964</v>
      </c>
      <c r="J23" s="5">
        <v>0</v>
      </c>
      <c r="K23" s="3">
        <f t="shared" si="15"/>
        <v>3729430.7481609741</v>
      </c>
      <c r="L23" s="5">
        <f t="shared" si="16"/>
        <v>8593.3236770570529</v>
      </c>
      <c r="M23" s="5">
        <v>30901.41</v>
      </c>
      <c r="N23" s="3">
        <f t="shared" si="2"/>
        <v>3698529.338160974</v>
      </c>
      <c r="O23" s="5">
        <f t="shared" si="3"/>
        <v>7697.399524494801</v>
      </c>
      <c r="P23" s="5">
        <v>0</v>
      </c>
      <c r="Q23" s="3">
        <f t="shared" si="4"/>
        <v>3698529.338160974</v>
      </c>
      <c r="R23" s="5">
        <f t="shared" si="5"/>
        <v>9071.9351538688716</v>
      </c>
      <c r="S23" s="5">
        <v>0</v>
      </c>
      <c r="T23" s="3">
        <f t="shared" si="6"/>
        <v>3698529.338160974</v>
      </c>
      <c r="U23" s="5">
        <f t="shared" si="7"/>
        <v>8247.213776244429</v>
      </c>
      <c r="V23" s="5">
        <v>30043.07</v>
      </c>
      <c r="W23" s="3">
        <f t="shared" si="17"/>
        <v>3668486.2681609741</v>
      </c>
      <c r="X23" s="5">
        <f t="shared" si="8"/>
        <v>8452.8959071545851</v>
      </c>
      <c r="Y23" s="5">
        <v>0</v>
      </c>
      <c r="Z23" s="3">
        <f t="shared" si="9"/>
        <v>3668486.2681609741</v>
      </c>
      <c r="AA23" s="5">
        <f t="shared" si="18"/>
        <v>8452.8959071545851</v>
      </c>
      <c r="AB23" s="5">
        <v>0</v>
      </c>
      <c r="AC23" s="3">
        <f t="shared" si="10"/>
        <v>3668486.2681609741</v>
      </c>
      <c r="AD23" s="5">
        <f t="shared" si="19"/>
        <v>8725.5699686757016</v>
      </c>
      <c r="AE23" s="5">
        <v>29456.58</v>
      </c>
      <c r="AF23" s="3">
        <f t="shared" si="11"/>
        <v>3639029.6881609741</v>
      </c>
      <c r="AH23" s="7">
        <f t="shared" si="12"/>
        <v>74764.65733126922</v>
      </c>
    </row>
    <row r="24" spans="1:34" x14ac:dyDescent="0.35">
      <c r="A24" t="s">
        <v>12</v>
      </c>
      <c r="B24" t="s">
        <v>25</v>
      </c>
      <c r="C24" s="2">
        <v>2.7130000000000001E-2</v>
      </c>
      <c r="D24" s="3">
        <v>1550389.7173246965</v>
      </c>
      <c r="F24" s="5">
        <f t="shared" si="13"/>
        <v>3226.6795749822809</v>
      </c>
      <c r="G24" s="5">
        <v>0</v>
      </c>
      <c r="H24" s="6">
        <f t="shared" si="14"/>
        <v>1550389.7173246965</v>
      </c>
      <c r="I24" s="5">
        <f t="shared" si="1"/>
        <v>3226.6795749822809</v>
      </c>
      <c r="J24" s="5">
        <v>0</v>
      </c>
      <c r="K24" s="3">
        <f t="shared" si="15"/>
        <v>1550389.7173246965</v>
      </c>
      <c r="L24" s="5">
        <f t="shared" si="16"/>
        <v>3572.3952437303824</v>
      </c>
      <c r="M24" s="5">
        <v>12846.26</v>
      </c>
      <c r="N24" s="3">
        <f t="shared" si="2"/>
        <v>1537543.4573246965</v>
      </c>
      <c r="O24" s="5">
        <f t="shared" si="3"/>
        <v>3199.943868279815</v>
      </c>
      <c r="P24" s="5">
        <v>0</v>
      </c>
      <c r="Q24" s="3">
        <f t="shared" si="4"/>
        <v>1537543.4573246965</v>
      </c>
      <c r="R24" s="5">
        <f t="shared" si="5"/>
        <v>3771.3624161869247</v>
      </c>
      <c r="S24" s="5">
        <v>0</v>
      </c>
      <c r="T24" s="3">
        <f t="shared" si="6"/>
        <v>1537543.4573246965</v>
      </c>
      <c r="U24" s="5">
        <f t="shared" si="7"/>
        <v>3428.5112874426586</v>
      </c>
      <c r="V24" s="5">
        <v>12489.43</v>
      </c>
      <c r="W24" s="3">
        <f t="shared" si="17"/>
        <v>1525054.0273246965</v>
      </c>
      <c r="X24" s="5">
        <f t="shared" si="8"/>
        <v>3514.0169550709302</v>
      </c>
      <c r="Y24" s="5">
        <v>0</v>
      </c>
      <c r="Z24" s="3">
        <f t="shared" si="9"/>
        <v>1525054.0273246965</v>
      </c>
      <c r="AA24" s="5">
        <f t="shared" si="18"/>
        <v>3514.0169550709302</v>
      </c>
      <c r="AB24" s="5">
        <v>0</v>
      </c>
      <c r="AC24" s="3">
        <f t="shared" si="10"/>
        <v>1525054.0273246965</v>
      </c>
      <c r="AD24" s="5">
        <f t="shared" si="19"/>
        <v>3627.3723407183797</v>
      </c>
      <c r="AE24" s="5">
        <v>12245.62</v>
      </c>
      <c r="AF24" s="3">
        <f t="shared" si="11"/>
        <v>1512808.4073246964</v>
      </c>
      <c r="AH24" s="7">
        <f t="shared" si="12"/>
        <v>31080.97821646458</v>
      </c>
    </row>
    <row r="25" spans="1:34" x14ac:dyDescent="0.35">
      <c r="A25" t="s">
        <v>12</v>
      </c>
      <c r="B25" t="s">
        <v>26</v>
      </c>
      <c r="C25" s="2">
        <v>2.7270000000000003E-2</v>
      </c>
      <c r="D25" s="3">
        <v>1109899.2155025455</v>
      </c>
      <c r="F25" s="5">
        <f t="shared" si="13"/>
        <v>2321.8483424359556</v>
      </c>
      <c r="G25" s="5">
        <v>0</v>
      </c>
      <c r="H25" s="6">
        <f t="shared" si="14"/>
        <v>1109899.2155025455</v>
      </c>
      <c r="I25" s="5">
        <f t="shared" si="1"/>
        <v>2321.8483424359556</v>
      </c>
      <c r="J25" s="5">
        <v>0</v>
      </c>
      <c r="K25" s="3">
        <f t="shared" si="15"/>
        <v>1109899.2155025455</v>
      </c>
      <c r="L25" s="5">
        <f t="shared" si="16"/>
        <v>2570.6178076969504</v>
      </c>
      <c r="M25" s="5">
        <v>7832.45</v>
      </c>
      <c r="N25" s="3">
        <f t="shared" si="2"/>
        <v>1102066.7655025455</v>
      </c>
      <c r="O25" s="5">
        <f t="shared" si="3"/>
        <v>2305.4632862112976</v>
      </c>
      <c r="P25" s="5">
        <v>0</v>
      </c>
      <c r="Q25" s="3">
        <f t="shared" si="4"/>
        <v>1102066.7655025455</v>
      </c>
      <c r="R25" s="5">
        <f t="shared" si="5"/>
        <v>2717.1531587490294</v>
      </c>
      <c r="S25" s="5">
        <v>0</v>
      </c>
      <c r="T25" s="3">
        <f t="shared" si="6"/>
        <v>1102066.7655025455</v>
      </c>
      <c r="U25" s="5">
        <f t="shared" si="7"/>
        <v>2470.1392352263906</v>
      </c>
      <c r="V25" s="5">
        <v>7566.78</v>
      </c>
      <c r="W25" s="3">
        <f t="shared" si="17"/>
        <v>1094499.9855025455</v>
      </c>
      <c r="X25" s="5">
        <f t="shared" si="8"/>
        <v>2534.9519253268136</v>
      </c>
      <c r="Y25" s="5">
        <v>0</v>
      </c>
      <c r="Z25" s="3">
        <f t="shared" si="9"/>
        <v>1094499.9855025455</v>
      </c>
      <c r="AA25" s="5">
        <f t="shared" si="18"/>
        <v>2534.9519253268136</v>
      </c>
      <c r="AB25" s="5">
        <v>0</v>
      </c>
      <c r="AC25" s="3">
        <f t="shared" si="10"/>
        <v>1094499.9855025455</v>
      </c>
      <c r="AD25" s="5">
        <f t="shared" si="19"/>
        <v>2616.7245680792912</v>
      </c>
      <c r="AE25" s="5">
        <v>7381.79</v>
      </c>
      <c r="AF25" s="3">
        <f t="shared" si="11"/>
        <v>1087118.1955025455</v>
      </c>
      <c r="AH25" s="7">
        <f t="shared" si="12"/>
        <v>22393.698591488501</v>
      </c>
    </row>
    <row r="26" spans="1:34" x14ac:dyDescent="0.35">
      <c r="A26" t="s">
        <v>12</v>
      </c>
      <c r="B26" t="s">
        <v>27</v>
      </c>
      <c r="C26" s="2">
        <v>2.7270000000000003E-2</v>
      </c>
      <c r="D26" s="3">
        <v>4524973.6507731639</v>
      </c>
      <c r="F26" s="5">
        <f t="shared" si="13"/>
        <v>9465.9969336557733</v>
      </c>
      <c r="G26" s="5">
        <v>0</v>
      </c>
      <c r="H26" s="6">
        <f t="shared" si="14"/>
        <v>4524973.6507731639</v>
      </c>
      <c r="I26" s="5">
        <f t="shared" si="1"/>
        <v>9465.9969336557733</v>
      </c>
      <c r="J26" s="5">
        <v>0</v>
      </c>
      <c r="K26" s="3">
        <f t="shared" si="15"/>
        <v>4524973.6507731639</v>
      </c>
      <c r="L26" s="5">
        <f t="shared" si="16"/>
        <v>10480.210890833177</v>
      </c>
      <c r="M26" s="5">
        <v>31932.32</v>
      </c>
      <c r="N26" s="3">
        <f t="shared" si="2"/>
        <v>4493041.3307731636</v>
      </c>
      <c r="O26" s="5">
        <f t="shared" si="3"/>
        <v>9399.1962699319374</v>
      </c>
      <c r="P26" s="5">
        <v>0</v>
      </c>
      <c r="Q26" s="3">
        <f t="shared" si="4"/>
        <v>4493041.3307731636</v>
      </c>
      <c r="R26" s="5">
        <f t="shared" si="5"/>
        <v>11077.624175276926</v>
      </c>
      <c r="S26" s="5">
        <v>0</v>
      </c>
      <c r="T26" s="3">
        <f t="shared" si="6"/>
        <v>4493041.3307731636</v>
      </c>
      <c r="U26" s="5">
        <f t="shared" si="7"/>
        <v>10070.567432069933</v>
      </c>
      <c r="V26" s="5">
        <v>30849.17</v>
      </c>
      <c r="W26" s="3">
        <f t="shared" si="17"/>
        <v>4462192.1607731637</v>
      </c>
      <c r="X26" s="5">
        <f t="shared" si="8"/>
        <v>10334.803799870711</v>
      </c>
      <c r="Y26" s="5">
        <v>0</v>
      </c>
      <c r="Z26" s="3">
        <f t="shared" si="9"/>
        <v>4462192.1607731637</v>
      </c>
      <c r="AA26" s="5">
        <f t="shared" si="18"/>
        <v>10334.803799870711</v>
      </c>
      <c r="AB26" s="5">
        <v>0</v>
      </c>
      <c r="AC26" s="3">
        <f t="shared" si="10"/>
        <v>4462192.1607731637</v>
      </c>
      <c r="AD26" s="5">
        <f t="shared" si="19"/>
        <v>10668.184567608476</v>
      </c>
      <c r="AE26" s="5">
        <v>30095</v>
      </c>
      <c r="AF26" s="3">
        <f t="shared" si="11"/>
        <v>4432097.1607731637</v>
      </c>
      <c r="AH26" s="7">
        <f t="shared" si="12"/>
        <v>91297.384802773435</v>
      </c>
    </row>
    <row r="27" spans="1:34" x14ac:dyDescent="0.35">
      <c r="A27" t="s">
        <v>12</v>
      </c>
      <c r="B27" t="s">
        <v>28</v>
      </c>
      <c r="C27" s="2">
        <v>2.7560000000000001E-2</v>
      </c>
      <c r="D27" s="3">
        <v>3420239.3214991107</v>
      </c>
      <c r="F27" s="5">
        <f t="shared" si="13"/>
        <v>7231.041861957352</v>
      </c>
      <c r="G27" s="5">
        <v>0</v>
      </c>
      <c r="H27" s="6">
        <f t="shared" si="14"/>
        <v>3420239.3214991107</v>
      </c>
      <c r="I27" s="5">
        <f t="shared" si="1"/>
        <v>7231.041861957352</v>
      </c>
      <c r="J27" s="5">
        <v>0</v>
      </c>
      <c r="K27" s="3">
        <f t="shared" si="15"/>
        <v>3420239.3214991107</v>
      </c>
      <c r="L27" s="5">
        <f t="shared" si="16"/>
        <v>8005.7963471670691</v>
      </c>
      <c r="M27" s="5">
        <v>24052.47</v>
      </c>
      <c r="N27" s="3">
        <f t="shared" si="2"/>
        <v>3396186.8514991105</v>
      </c>
      <c r="O27" s="5">
        <f t="shared" si="3"/>
        <v>7180.1903275748864</v>
      </c>
      <c r="P27" s="5">
        <v>0</v>
      </c>
      <c r="Q27" s="3">
        <f t="shared" si="4"/>
        <v>3396186.8514991105</v>
      </c>
      <c r="R27" s="5">
        <f t="shared" si="5"/>
        <v>8462.3671717846864</v>
      </c>
      <c r="S27" s="5">
        <v>0</v>
      </c>
      <c r="T27" s="3">
        <f t="shared" si="6"/>
        <v>3396186.8514991105</v>
      </c>
      <c r="U27" s="5">
        <f t="shared" si="7"/>
        <v>7693.0610652588066</v>
      </c>
      <c r="V27" s="5">
        <v>23224.09</v>
      </c>
      <c r="W27" s="3">
        <f t="shared" si="17"/>
        <v>3372962.7614991106</v>
      </c>
      <c r="X27" s="5">
        <f t="shared" si="8"/>
        <v>7895.1355203133708</v>
      </c>
      <c r="Y27" s="5">
        <v>0</v>
      </c>
      <c r="Z27" s="3">
        <f t="shared" si="9"/>
        <v>3372962.7614991106</v>
      </c>
      <c r="AA27" s="5">
        <f t="shared" si="18"/>
        <v>7895.1355203133708</v>
      </c>
      <c r="AB27" s="5">
        <v>0</v>
      </c>
      <c r="AC27" s="3">
        <f t="shared" si="10"/>
        <v>3372962.7614991106</v>
      </c>
      <c r="AD27" s="5">
        <f t="shared" si="19"/>
        <v>8149.8173112912218</v>
      </c>
      <c r="AE27" s="5">
        <v>22647.040000000001</v>
      </c>
      <c r="AF27" s="3">
        <f t="shared" si="11"/>
        <v>3350315.7214991106</v>
      </c>
      <c r="AH27" s="7">
        <f t="shared" si="12"/>
        <v>69743.586987618124</v>
      </c>
    </row>
    <row r="28" spans="1:34" x14ac:dyDescent="0.35">
      <c r="A28" t="s">
        <v>12</v>
      </c>
      <c r="B28" t="s">
        <v>29</v>
      </c>
      <c r="C28" s="2">
        <v>2.7560000000000001E-2</v>
      </c>
      <c r="D28" s="3">
        <v>4020903.264447825</v>
      </c>
      <c r="F28" s="5">
        <f t="shared" si="13"/>
        <v>8500.9606331756113</v>
      </c>
      <c r="G28" s="5">
        <v>0</v>
      </c>
      <c r="H28" s="6">
        <f t="shared" si="14"/>
        <v>4020903.264447825</v>
      </c>
      <c r="I28" s="5">
        <f t="shared" si="1"/>
        <v>8500.9606331756113</v>
      </c>
      <c r="J28" s="5">
        <v>0</v>
      </c>
      <c r="K28" s="3">
        <f t="shared" si="15"/>
        <v>4020903.264447825</v>
      </c>
      <c r="L28" s="5">
        <f t="shared" si="16"/>
        <v>9411.7778438729965</v>
      </c>
      <c r="M28" s="5">
        <v>28276.58</v>
      </c>
      <c r="N28" s="3">
        <f t="shared" si="2"/>
        <v>3992626.684447825</v>
      </c>
      <c r="O28" s="5">
        <f t="shared" si="3"/>
        <v>8441.1785201498569</v>
      </c>
      <c r="P28" s="5">
        <v>0</v>
      </c>
      <c r="Q28" s="3">
        <f t="shared" si="4"/>
        <v>3992626.684447825</v>
      </c>
      <c r="R28" s="5">
        <f t="shared" si="5"/>
        <v>9948.5318273194735</v>
      </c>
      <c r="S28" s="5">
        <v>0</v>
      </c>
      <c r="T28" s="3">
        <f t="shared" si="6"/>
        <v>3992626.684447825</v>
      </c>
      <c r="U28" s="5">
        <f t="shared" si="7"/>
        <v>9044.1198430177028</v>
      </c>
      <c r="V28" s="5">
        <v>27302.720000000001</v>
      </c>
      <c r="W28" s="3">
        <f t="shared" si="17"/>
        <v>3965323.9644478248</v>
      </c>
      <c r="X28" s="5">
        <f t="shared" si="8"/>
        <v>9281.6826911387489</v>
      </c>
      <c r="Y28" s="5">
        <v>0</v>
      </c>
      <c r="Z28" s="3">
        <f t="shared" si="9"/>
        <v>3965323.9644478248</v>
      </c>
      <c r="AA28" s="5">
        <f t="shared" si="18"/>
        <v>9281.6826911387489</v>
      </c>
      <c r="AB28" s="5">
        <v>0</v>
      </c>
      <c r="AC28" s="3">
        <f t="shared" si="10"/>
        <v>3965323.9644478248</v>
      </c>
      <c r="AD28" s="5">
        <f t="shared" si="19"/>
        <v>9581.0918102077412</v>
      </c>
      <c r="AE28" s="5">
        <v>26624.32</v>
      </c>
      <c r="AF28" s="3">
        <f t="shared" si="11"/>
        <v>3938699.6444478249</v>
      </c>
      <c r="AH28" s="7">
        <f t="shared" si="12"/>
        <v>81991.986493196484</v>
      </c>
    </row>
    <row r="29" spans="1:34" x14ac:dyDescent="0.35">
      <c r="A29" t="s">
        <v>12</v>
      </c>
      <c r="B29" t="s">
        <v>30</v>
      </c>
      <c r="C29" s="2">
        <v>2.426E-2</v>
      </c>
      <c r="D29" s="3">
        <v>2042880.13114343</v>
      </c>
      <c r="F29" s="5">
        <f t="shared" si="13"/>
        <v>3801.8838780359151</v>
      </c>
      <c r="G29" s="5">
        <v>0</v>
      </c>
      <c r="H29" s="6">
        <f t="shared" si="14"/>
        <v>2042880.13114343</v>
      </c>
      <c r="I29" s="5">
        <f t="shared" si="1"/>
        <v>3801.8838780359151</v>
      </c>
      <c r="J29" s="5">
        <v>0</v>
      </c>
      <c r="K29" s="3">
        <f t="shared" si="15"/>
        <v>2042880.13114343</v>
      </c>
      <c r="L29" s="5">
        <f t="shared" si="16"/>
        <v>4209.2285792540488</v>
      </c>
      <c r="M29" s="5">
        <v>14946.57</v>
      </c>
      <c r="N29" s="3">
        <f t="shared" si="2"/>
        <v>2027933.5611434299</v>
      </c>
      <c r="O29" s="5">
        <f t="shared" si="3"/>
        <v>3774.0676970233126</v>
      </c>
      <c r="P29" s="5">
        <v>0</v>
      </c>
      <c r="Q29" s="3">
        <f t="shared" si="4"/>
        <v>2027933.5611434299</v>
      </c>
      <c r="R29" s="5">
        <f t="shared" si="5"/>
        <v>4448.0083572060466</v>
      </c>
      <c r="S29" s="5">
        <v>0</v>
      </c>
      <c r="T29" s="3">
        <f t="shared" si="6"/>
        <v>2027933.5611434299</v>
      </c>
      <c r="U29" s="5">
        <f t="shared" si="7"/>
        <v>4043.6439610964062</v>
      </c>
      <c r="V29" s="5">
        <v>14517.17</v>
      </c>
      <c r="W29" s="3">
        <f t="shared" si="17"/>
        <v>2013416.39114343</v>
      </c>
      <c r="X29" s="5">
        <f t="shared" si="8"/>
        <v>4148.5203592419948</v>
      </c>
      <c r="Y29" s="5">
        <v>0</v>
      </c>
      <c r="Z29" s="3">
        <f t="shared" si="9"/>
        <v>2013416.39114343</v>
      </c>
      <c r="AA29" s="5">
        <f t="shared" si="18"/>
        <v>4148.5203592419948</v>
      </c>
      <c r="AB29" s="5">
        <v>0</v>
      </c>
      <c r="AC29" s="3">
        <f t="shared" si="10"/>
        <v>2013416.39114343</v>
      </c>
      <c r="AD29" s="5">
        <f t="shared" si="19"/>
        <v>4282.3435966368979</v>
      </c>
      <c r="AE29" s="5">
        <v>14219.67</v>
      </c>
      <c r="AF29" s="3">
        <f t="shared" si="11"/>
        <v>1999196.7211434301</v>
      </c>
      <c r="AH29" s="7">
        <f t="shared" si="12"/>
        <v>36658.10066577253</v>
      </c>
    </row>
    <row r="30" spans="1:34" x14ac:dyDescent="0.35">
      <c r="A30" t="s">
        <v>12</v>
      </c>
      <c r="B30" t="s">
        <v>31</v>
      </c>
      <c r="C30" s="2">
        <v>2.426E-2</v>
      </c>
      <c r="D30" s="3">
        <v>2244846.9284352935</v>
      </c>
      <c r="F30" s="5">
        <f t="shared" si="13"/>
        <v>4177.7523878014417</v>
      </c>
      <c r="G30" s="5">
        <v>0</v>
      </c>
      <c r="H30" s="6">
        <f t="shared" si="14"/>
        <v>2244846.9284352935</v>
      </c>
      <c r="I30" s="5">
        <f t="shared" si="1"/>
        <v>4177.7523878014417</v>
      </c>
      <c r="J30" s="5">
        <v>0</v>
      </c>
      <c r="K30" s="3">
        <f t="shared" si="15"/>
        <v>2244846.9284352935</v>
      </c>
      <c r="L30" s="5">
        <f t="shared" si="16"/>
        <v>4625.3687150658816</v>
      </c>
      <c r="M30" s="5">
        <v>16424.25</v>
      </c>
      <c r="N30" s="3">
        <f t="shared" si="2"/>
        <v>2228422.6784352935</v>
      </c>
      <c r="O30" s="5">
        <f t="shared" si="3"/>
        <v>4147.1861835822638</v>
      </c>
      <c r="P30" s="5">
        <v>0</v>
      </c>
      <c r="Q30" s="3">
        <f t="shared" si="4"/>
        <v>2228422.6784352935</v>
      </c>
      <c r="R30" s="5">
        <f t="shared" si="5"/>
        <v>4887.755144936239</v>
      </c>
      <c r="S30" s="5">
        <v>0</v>
      </c>
      <c r="T30" s="3">
        <f t="shared" si="6"/>
        <v>2228422.6784352935</v>
      </c>
      <c r="U30" s="5">
        <f t="shared" si="7"/>
        <v>4443.4137681238535</v>
      </c>
      <c r="V30" s="5">
        <v>15952.4</v>
      </c>
      <c r="W30" s="3">
        <f t="shared" si="17"/>
        <v>2212470.2784352936</v>
      </c>
      <c r="X30" s="5">
        <f t="shared" si="8"/>
        <v>4558.6586235617724</v>
      </c>
      <c r="Y30" s="5">
        <v>0</v>
      </c>
      <c r="Z30" s="3">
        <f t="shared" si="9"/>
        <v>2212470.2784352936</v>
      </c>
      <c r="AA30" s="5">
        <f t="shared" si="18"/>
        <v>4558.6586235617724</v>
      </c>
      <c r="AB30" s="5">
        <v>0</v>
      </c>
      <c r="AC30" s="3">
        <f t="shared" si="10"/>
        <v>2212470.2784352936</v>
      </c>
      <c r="AD30" s="5">
        <f t="shared" si="19"/>
        <v>4705.7121275476356</v>
      </c>
      <c r="AE30" s="5">
        <v>15625.48</v>
      </c>
      <c r="AF30" s="3">
        <f t="shared" si="11"/>
        <v>2196844.7984352936</v>
      </c>
      <c r="AH30" s="7">
        <f t="shared" si="12"/>
        <v>40282.257961982308</v>
      </c>
    </row>
    <row r="31" spans="1:34" x14ac:dyDescent="0.35">
      <c r="A31" t="s">
        <v>12</v>
      </c>
      <c r="B31" t="s">
        <v>32</v>
      </c>
      <c r="C31" s="2">
        <v>3.1710000000000002E-2</v>
      </c>
      <c r="D31" s="3">
        <v>3023641.6120707835</v>
      </c>
      <c r="F31" s="5">
        <f t="shared" si="13"/>
        <v>7355.1531904805688</v>
      </c>
      <c r="G31" s="5">
        <v>0</v>
      </c>
      <c r="H31" s="6">
        <f t="shared" si="14"/>
        <v>3023641.6120707835</v>
      </c>
      <c r="I31" s="5">
        <f t="shared" si="1"/>
        <v>7355.1531904805688</v>
      </c>
      <c r="J31" s="5">
        <v>0</v>
      </c>
      <c r="K31" s="3">
        <f t="shared" si="15"/>
        <v>3023641.6120707835</v>
      </c>
      <c r="L31" s="5">
        <f t="shared" si="16"/>
        <v>8143.2053180320581</v>
      </c>
      <c r="M31" s="5">
        <v>16565.63</v>
      </c>
      <c r="N31" s="3">
        <f t="shared" si="2"/>
        <v>3007075.9820707836</v>
      </c>
      <c r="O31" s="5">
        <f t="shared" si="3"/>
        <v>7314.8565012630343</v>
      </c>
      <c r="P31" s="5">
        <v>0</v>
      </c>
      <c r="Q31" s="3">
        <f t="shared" si="4"/>
        <v>3007075.9820707836</v>
      </c>
      <c r="R31" s="5">
        <f t="shared" si="5"/>
        <v>8621.0808764885751</v>
      </c>
      <c r="S31" s="5">
        <v>0</v>
      </c>
      <c r="T31" s="3">
        <f t="shared" si="6"/>
        <v>3007075.9820707836</v>
      </c>
      <c r="U31" s="5">
        <f t="shared" si="7"/>
        <v>7837.3462513532504</v>
      </c>
      <c r="V31" s="5">
        <v>15682.11</v>
      </c>
      <c r="W31" s="3">
        <f t="shared" si="17"/>
        <v>2991393.8720707837</v>
      </c>
      <c r="X31" s="5">
        <f t="shared" si="8"/>
        <v>8056.3564114638393</v>
      </c>
      <c r="Y31" s="5">
        <v>0</v>
      </c>
      <c r="Z31" s="3">
        <f t="shared" si="9"/>
        <v>2991393.8720707837</v>
      </c>
      <c r="AA31" s="5">
        <f t="shared" si="18"/>
        <v>8056.3564114638393</v>
      </c>
      <c r="AB31" s="5">
        <v>0</v>
      </c>
      <c r="AC31" s="3">
        <f t="shared" si="10"/>
        <v>2991393.8720707837</v>
      </c>
      <c r="AD31" s="5">
        <f t="shared" si="19"/>
        <v>8316.2388763497693</v>
      </c>
      <c r="AE31" s="5">
        <v>15052.29</v>
      </c>
      <c r="AF31" s="3">
        <f t="shared" si="11"/>
        <v>2976341.5820707837</v>
      </c>
      <c r="AH31" s="7">
        <f t="shared" si="12"/>
        <v>71055.747027375517</v>
      </c>
    </row>
    <row r="32" spans="1:34" x14ac:dyDescent="0.35">
      <c r="A32" t="s">
        <v>12</v>
      </c>
      <c r="B32" t="s">
        <v>33</v>
      </c>
      <c r="C32" s="2">
        <v>2.5650000000000003E-2</v>
      </c>
      <c r="D32" s="3">
        <v>3003904.7004949031</v>
      </c>
      <c r="F32" s="5">
        <f t="shared" si="13"/>
        <v>5910.6968654669581</v>
      </c>
      <c r="G32" s="5">
        <v>0</v>
      </c>
      <c r="H32" s="6">
        <f t="shared" si="14"/>
        <v>3003904.7004949031</v>
      </c>
      <c r="I32" s="5">
        <f t="shared" si="1"/>
        <v>5910.6968654669581</v>
      </c>
      <c r="J32" s="5">
        <v>0</v>
      </c>
      <c r="K32" s="3">
        <f t="shared" si="15"/>
        <v>3003904.7004949031</v>
      </c>
      <c r="L32" s="5">
        <f t="shared" si="16"/>
        <v>6543.9858153384184</v>
      </c>
      <c r="M32" s="5">
        <v>17897.47</v>
      </c>
      <c r="N32" s="3">
        <f t="shared" si="2"/>
        <v>2986007.2304949029</v>
      </c>
      <c r="O32" s="5">
        <f t="shared" si="3"/>
        <v>5875.4805286066839</v>
      </c>
      <c r="P32" s="5">
        <v>0</v>
      </c>
      <c r="Q32" s="3">
        <f t="shared" si="4"/>
        <v>2986007.2304949029</v>
      </c>
      <c r="R32" s="5">
        <f t="shared" si="5"/>
        <v>6924.6734801435914</v>
      </c>
      <c r="S32" s="5">
        <v>0</v>
      </c>
      <c r="T32" s="3">
        <f t="shared" si="6"/>
        <v>2986007.2304949029</v>
      </c>
      <c r="U32" s="5">
        <f t="shared" si="7"/>
        <v>6295.1577092214466</v>
      </c>
      <c r="V32" s="5">
        <v>17203.11</v>
      </c>
      <c r="W32" s="3">
        <f t="shared" si="17"/>
        <v>2968804.1204949031</v>
      </c>
      <c r="X32" s="5">
        <f t="shared" si="8"/>
        <v>6467.519442223349</v>
      </c>
      <c r="Y32" s="5">
        <v>0</v>
      </c>
      <c r="Z32" s="3">
        <f t="shared" si="9"/>
        <v>2968804.1204949031</v>
      </c>
      <c r="AA32" s="5">
        <f t="shared" si="18"/>
        <v>6467.519442223349</v>
      </c>
      <c r="AB32" s="5">
        <v>0</v>
      </c>
      <c r="AC32" s="3">
        <f t="shared" si="10"/>
        <v>2968804.1204949031</v>
      </c>
      <c r="AD32" s="5">
        <f t="shared" si="19"/>
        <v>6676.1491016499085</v>
      </c>
      <c r="AE32" s="5">
        <v>16712.37</v>
      </c>
      <c r="AF32" s="3">
        <f t="shared" si="11"/>
        <v>2952091.750494903</v>
      </c>
      <c r="AH32" s="7">
        <f t="shared" si="12"/>
        <v>57071.879250340658</v>
      </c>
    </row>
    <row r="33" spans="1:36" x14ac:dyDescent="0.35">
      <c r="A33" t="s">
        <v>12</v>
      </c>
      <c r="B33" t="s">
        <v>34</v>
      </c>
      <c r="C33" s="2">
        <v>2.1680000000000001E-2</v>
      </c>
      <c r="D33" s="3">
        <v>2239629.1137449224</v>
      </c>
      <c r="F33" s="5">
        <f t="shared" si="13"/>
        <v>3724.7793348156652</v>
      </c>
      <c r="G33" s="5">
        <v>0</v>
      </c>
      <c r="H33" s="6">
        <f t="shared" si="14"/>
        <v>2239629.1137449224</v>
      </c>
      <c r="I33" s="5">
        <f t="shared" si="1"/>
        <v>3724.7793348156652</v>
      </c>
      <c r="J33" s="5">
        <v>0</v>
      </c>
      <c r="K33" s="3">
        <f t="shared" si="15"/>
        <v>2239629.1137449224</v>
      </c>
      <c r="L33" s="5">
        <f t="shared" si="16"/>
        <v>4123.8628349744868</v>
      </c>
      <c r="M33" s="5">
        <v>14099.26</v>
      </c>
      <c r="N33" s="3">
        <f t="shared" si="2"/>
        <v>2225529.8537449227</v>
      </c>
      <c r="O33" s="5">
        <f t="shared" si="3"/>
        <v>3701.3305271707345</v>
      </c>
      <c r="P33" s="5">
        <v>0</v>
      </c>
      <c r="Q33" s="3">
        <f t="shared" si="4"/>
        <v>2225529.8537449227</v>
      </c>
      <c r="R33" s="5">
        <f t="shared" si="5"/>
        <v>4362.2824070226516</v>
      </c>
      <c r="S33" s="5">
        <v>0</v>
      </c>
      <c r="T33" s="3">
        <f t="shared" si="6"/>
        <v>2225529.8537449227</v>
      </c>
      <c r="U33" s="5">
        <f t="shared" si="7"/>
        <v>3965.711279111501</v>
      </c>
      <c r="V33" s="5">
        <v>13669.64</v>
      </c>
      <c r="W33" s="3">
        <f t="shared" si="17"/>
        <v>2211860.2137449225</v>
      </c>
      <c r="X33" s="5">
        <f t="shared" si="8"/>
        <v>4072.7315409690077</v>
      </c>
      <c r="Y33" s="5">
        <v>0</v>
      </c>
      <c r="Z33" s="3">
        <f t="shared" si="9"/>
        <v>2211860.2137449225</v>
      </c>
      <c r="AA33" s="5">
        <f t="shared" si="18"/>
        <v>4072.7315409690077</v>
      </c>
      <c r="AB33" s="5">
        <v>0</v>
      </c>
      <c r="AC33" s="3">
        <f t="shared" si="10"/>
        <v>2211860.2137449225</v>
      </c>
      <c r="AD33" s="5">
        <f t="shared" si="19"/>
        <v>4204.1099777744594</v>
      </c>
      <c r="AE33" s="5">
        <v>13367.85</v>
      </c>
      <c r="AF33" s="3">
        <f t="shared" si="11"/>
        <v>2198492.3637449224</v>
      </c>
      <c r="AH33" s="7">
        <f t="shared" si="12"/>
        <v>35952.318777623179</v>
      </c>
    </row>
    <row r="34" spans="1:36" x14ac:dyDescent="0.35">
      <c r="A34" t="s">
        <v>12</v>
      </c>
      <c r="B34" t="s">
        <v>35</v>
      </c>
      <c r="C34" s="2">
        <v>1.2579999999999999E-2</v>
      </c>
      <c r="D34" s="3">
        <v>2245417.5159250922</v>
      </c>
      <c r="F34" s="5">
        <f t="shared" si="13"/>
        <v>2166.920180299875</v>
      </c>
      <c r="G34" s="5">
        <v>0</v>
      </c>
      <c r="H34" s="6">
        <f t="shared" si="14"/>
        <v>2245417.5159250922</v>
      </c>
      <c r="I34" s="5">
        <f t="shared" si="1"/>
        <v>2166.920180299875</v>
      </c>
      <c r="J34" s="5">
        <v>0</v>
      </c>
      <c r="K34" s="3">
        <f t="shared" si="15"/>
        <v>2245417.5159250922</v>
      </c>
      <c r="L34" s="5">
        <f t="shared" si="16"/>
        <v>2399.090199617719</v>
      </c>
      <c r="M34" s="5">
        <v>16031.84</v>
      </c>
      <c r="N34" s="3">
        <f t="shared" si="2"/>
        <v>2229385.6759250923</v>
      </c>
      <c r="O34" s="5">
        <f t="shared" si="3"/>
        <v>2151.4487958571353</v>
      </c>
      <c r="P34" s="5">
        <v>0</v>
      </c>
      <c r="Q34" s="3">
        <f t="shared" si="4"/>
        <v>2229385.6759250923</v>
      </c>
      <c r="R34" s="5">
        <f t="shared" si="5"/>
        <v>2535.636080831624</v>
      </c>
      <c r="S34" s="5">
        <v>0</v>
      </c>
      <c r="T34" s="3">
        <f t="shared" si="6"/>
        <v>2229385.6759250923</v>
      </c>
      <c r="U34" s="5">
        <f t="shared" si="7"/>
        <v>2305.123709846931</v>
      </c>
      <c r="V34" s="5">
        <v>15798.33</v>
      </c>
      <c r="W34" s="3">
        <f t="shared" si="17"/>
        <v>2213587.3459250922</v>
      </c>
      <c r="X34" s="5">
        <f t="shared" si="8"/>
        <v>2365.0816251064862</v>
      </c>
      <c r="Y34" s="5">
        <v>0</v>
      </c>
      <c r="Z34" s="3">
        <f t="shared" si="9"/>
        <v>2213587.3459250922</v>
      </c>
      <c r="AA34" s="5">
        <f t="shared" si="18"/>
        <v>2365.0816251064862</v>
      </c>
      <c r="AB34" s="5">
        <v>0</v>
      </c>
      <c r="AC34" s="3">
        <f t="shared" si="10"/>
        <v>2213587.3459250922</v>
      </c>
      <c r="AD34" s="5">
        <f t="shared" si="19"/>
        <v>2441.3745807550827</v>
      </c>
      <c r="AE34" s="5">
        <v>15636.82</v>
      </c>
      <c r="AF34" s="3">
        <f t="shared" si="11"/>
        <v>2197950.5259250924</v>
      </c>
      <c r="AH34" s="7">
        <f t="shared" si="12"/>
        <v>20896.676977721218</v>
      </c>
    </row>
    <row r="35" spans="1:36" x14ac:dyDescent="0.35">
      <c r="A35" t="s">
        <v>12</v>
      </c>
      <c r="B35" t="s">
        <v>36</v>
      </c>
      <c r="C35" s="2">
        <v>2.647E-2</v>
      </c>
      <c r="D35" s="3">
        <v>2954828.0368902772</v>
      </c>
      <c r="F35" s="5">
        <f t="shared" si="13"/>
        <v>6000.0009529358849</v>
      </c>
      <c r="G35" s="5">
        <v>0</v>
      </c>
      <c r="H35" s="6">
        <f t="shared" si="14"/>
        <v>2954828.0368902772</v>
      </c>
      <c r="I35" s="5">
        <f t="shared" si="1"/>
        <v>6000.0009529358849</v>
      </c>
      <c r="J35" s="5">
        <v>0</v>
      </c>
      <c r="K35" s="3">
        <f t="shared" si="15"/>
        <v>2954828.0368902772</v>
      </c>
      <c r="L35" s="5">
        <f t="shared" si="16"/>
        <v>6642.8581978933016</v>
      </c>
      <c r="M35" s="5">
        <v>17406.05</v>
      </c>
      <c r="N35" s="3">
        <f t="shared" si="2"/>
        <v>2937421.9868902774</v>
      </c>
      <c r="O35" s="5">
        <f t="shared" si="3"/>
        <v>5964.6566569961587</v>
      </c>
      <c r="P35" s="5">
        <v>0</v>
      </c>
      <c r="Q35" s="3">
        <f t="shared" si="4"/>
        <v>2937421.9868902774</v>
      </c>
      <c r="R35" s="5">
        <f t="shared" si="5"/>
        <v>7029.7739171740441</v>
      </c>
      <c r="S35" s="5">
        <v>0</v>
      </c>
      <c r="T35" s="3">
        <f t="shared" si="6"/>
        <v>2937421.9868902774</v>
      </c>
      <c r="U35" s="5">
        <f t="shared" si="7"/>
        <v>6390.7035610673129</v>
      </c>
      <c r="V35" s="5">
        <v>16698.830000000002</v>
      </c>
      <c r="W35" s="3">
        <f t="shared" si="17"/>
        <v>2920723.1568902773</v>
      </c>
      <c r="X35" s="5">
        <f t="shared" si="8"/>
        <v>6566.1857557519324</v>
      </c>
      <c r="Y35" s="5">
        <v>0</v>
      </c>
      <c r="Z35" s="3">
        <f t="shared" si="9"/>
        <v>2920723.1568902773</v>
      </c>
      <c r="AA35" s="5">
        <f t="shared" si="18"/>
        <v>6566.1857557519324</v>
      </c>
      <c r="AB35" s="5">
        <v>0</v>
      </c>
      <c r="AC35" s="3">
        <f t="shared" si="10"/>
        <v>2920723.1568902773</v>
      </c>
      <c r="AD35" s="5">
        <f t="shared" si="19"/>
        <v>6777.9981994858654</v>
      </c>
      <c r="AE35" s="5">
        <v>16198.39</v>
      </c>
      <c r="AF35" s="3">
        <f t="shared" si="11"/>
        <v>2904524.7668902772</v>
      </c>
      <c r="AH35" s="7">
        <f t="shared" si="12"/>
        <v>57938.363949992323</v>
      </c>
    </row>
    <row r="36" spans="1:36" x14ac:dyDescent="0.35">
      <c r="A36" t="s">
        <v>12</v>
      </c>
      <c r="B36" t="s">
        <v>37</v>
      </c>
      <c r="C36" s="2">
        <v>2.647E-2</v>
      </c>
      <c r="D36" s="3">
        <v>2635518.3009197521</v>
      </c>
      <c r="F36" s="5">
        <f t="shared" si="13"/>
        <v>5351.618476464887</v>
      </c>
      <c r="G36" s="5">
        <v>0</v>
      </c>
      <c r="H36" s="6">
        <f t="shared" si="14"/>
        <v>2635518.3009197521</v>
      </c>
      <c r="I36" s="5">
        <f t="shared" si="1"/>
        <v>5351.618476464887</v>
      </c>
      <c r="J36" s="5">
        <v>0</v>
      </c>
      <c r="K36" s="3">
        <f t="shared" si="15"/>
        <v>2635518.3009197521</v>
      </c>
      <c r="L36" s="5">
        <f t="shared" si="16"/>
        <v>5925.0061703718384</v>
      </c>
      <c r="M36" s="5">
        <v>15525.09</v>
      </c>
      <c r="N36" s="3">
        <f t="shared" si="2"/>
        <v>2619993.2109197523</v>
      </c>
      <c r="O36" s="5">
        <f t="shared" si="3"/>
        <v>5320.0936115213253</v>
      </c>
      <c r="P36" s="5">
        <v>0</v>
      </c>
      <c r="Q36" s="3">
        <f t="shared" si="4"/>
        <v>2619993.2109197523</v>
      </c>
      <c r="R36" s="5">
        <f t="shared" si="5"/>
        <v>6270.1103278644187</v>
      </c>
      <c r="S36" s="5">
        <v>0</v>
      </c>
      <c r="T36" s="3">
        <f t="shared" si="6"/>
        <v>2619993.2109197523</v>
      </c>
      <c r="U36" s="5">
        <f t="shared" si="7"/>
        <v>5700.1002980585627</v>
      </c>
      <c r="V36" s="5">
        <v>14894.29</v>
      </c>
      <c r="W36" s="3">
        <f t="shared" si="17"/>
        <v>2605098.9209197522</v>
      </c>
      <c r="X36" s="5">
        <f t="shared" si="8"/>
        <v>5856.6192370934823</v>
      </c>
      <c r="Y36" s="5">
        <v>0</v>
      </c>
      <c r="Z36" s="3">
        <f t="shared" si="9"/>
        <v>2605098.9209197522</v>
      </c>
      <c r="AA36" s="5">
        <f t="shared" si="18"/>
        <v>5856.6192370934823</v>
      </c>
      <c r="AB36" s="5">
        <v>0</v>
      </c>
      <c r="AC36" s="3">
        <f t="shared" si="10"/>
        <v>2605098.9209197522</v>
      </c>
      <c r="AD36" s="5">
        <f t="shared" si="19"/>
        <v>6045.5424382900464</v>
      </c>
      <c r="AE36" s="5">
        <v>14447.94</v>
      </c>
      <c r="AF36" s="3">
        <f t="shared" si="11"/>
        <v>2590650.9809197523</v>
      </c>
      <c r="AH36" s="7">
        <f t="shared" si="12"/>
        <v>51677.328273222927</v>
      </c>
    </row>
    <row r="37" spans="1:36" x14ac:dyDescent="0.35">
      <c r="A37" t="s">
        <v>12</v>
      </c>
      <c r="B37" t="s">
        <v>38</v>
      </c>
      <c r="C37" s="2">
        <v>4.0039999999999999E-2</v>
      </c>
      <c r="D37" s="3">
        <v>2968152.46</v>
      </c>
      <c r="F37" s="5">
        <f t="shared" si="13"/>
        <v>9116.8632491923272</v>
      </c>
      <c r="G37" s="5">
        <v>0</v>
      </c>
      <c r="H37" s="6">
        <f t="shared" si="14"/>
        <v>2968152.46</v>
      </c>
      <c r="I37" s="5">
        <f t="shared" si="1"/>
        <v>9116.8632491923272</v>
      </c>
      <c r="J37" s="5">
        <v>0</v>
      </c>
      <c r="K37" s="3">
        <f t="shared" si="15"/>
        <v>2968152.46</v>
      </c>
      <c r="L37" s="5">
        <f t="shared" si="16"/>
        <v>10093.670025891506</v>
      </c>
      <c r="M37" s="5">
        <v>14506.75</v>
      </c>
      <c r="N37" s="3">
        <f t="shared" si="2"/>
        <v>2953645.71</v>
      </c>
      <c r="O37" s="5">
        <f t="shared" si="3"/>
        <v>9072.3048723156171</v>
      </c>
      <c r="P37" s="5">
        <v>0</v>
      </c>
      <c r="Q37" s="3">
        <f t="shared" si="4"/>
        <v>2953645.71</v>
      </c>
      <c r="R37" s="5">
        <f t="shared" si="5"/>
        <v>10692.359313800549</v>
      </c>
      <c r="S37" s="5">
        <v>0</v>
      </c>
      <c r="T37" s="3">
        <f t="shared" si="6"/>
        <v>2953645.71</v>
      </c>
      <c r="U37" s="5">
        <f t="shared" si="7"/>
        <v>9720.3266489095895</v>
      </c>
      <c r="V37" s="5">
        <v>13385.29</v>
      </c>
      <c r="W37" s="3">
        <f t="shared" si="17"/>
        <v>2940260.42</v>
      </c>
      <c r="X37" s="5">
        <f t="shared" si="8"/>
        <v>9998.8187499199994</v>
      </c>
      <c r="Y37" s="5">
        <v>0</v>
      </c>
      <c r="Z37" s="3">
        <f t="shared" si="9"/>
        <v>2940260.42</v>
      </c>
      <c r="AA37" s="5">
        <f t="shared" si="18"/>
        <v>9998.8187499199994</v>
      </c>
      <c r="AB37" s="5">
        <v>0</v>
      </c>
      <c r="AC37" s="3">
        <f t="shared" si="10"/>
        <v>2940260.42</v>
      </c>
      <c r="AD37" s="5">
        <f t="shared" si="19"/>
        <v>10321.36129024</v>
      </c>
      <c r="AE37" s="5">
        <v>12577.32</v>
      </c>
      <c r="AF37" s="3">
        <f t="shared" si="11"/>
        <v>2927683.1</v>
      </c>
      <c r="AH37" s="7">
        <f t="shared" si="12"/>
        <v>88131.386149381913</v>
      </c>
    </row>
    <row r="38" spans="1:36" x14ac:dyDescent="0.35">
      <c r="A38" t="s">
        <v>12</v>
      </c>
      <c r="B38" t="s">
        <v>39</v>
      </c>
      <c r="C38" s="2">
        <v>3.6569999999999998E-2</v>
      </c>
      <c r="D38" s="3">
        <v>2314138.75</v>
      </c>
      <c r="F38" s="5">
        <f t="shared" si="13"/>
        <v>6492.0151080821915</v>
      </c>
      <c r="G38" s="5">
        <v>0</v>
      </c>
      <c r="H38" s="6">
        <f t="shared" si="14"/>
        <v>2314138.75</v>
      </c>
      <c r="I38" s="5">
        <f t="shared" si="1"/>
        <v>6492.0151080821915</v>
      </c>
      <c r="J38" s="5">
        <v>0</v>
      </c>
      <c r="K38" s="3">
        <f t="shared" si="15"/>
        <v>2314138.75</v>
      </c>
      <c r="L38" s="5">
        <f t="shared" si="16"/>
        <v>7187.5881553767122</v>
      </c>
      <c r="M38" s="5">
        <v>11858.67</v>
      </c>
      <c r="N38" s="3">
        <f t="shared" si="2"/>
        <v>2302280.08</v>
      </c>
      <c r="O38" s="5">
        <f t="shared" si="3"/>
        <v>6458.747152648767</v>
      </c>
      <c r="P38" s="5">
        <v>0</v>
      </c>
      <c r="Q38" s="3">
        <f t="shared" si="4"/>
        <v>2302280.08</v>
      </c>
      <c r="R38" s="5">
        <f t="shared" si="5"/>
        <v>7612.0948584789039</v>
      </c>
      <c r="S38" s="5">
        <v>0</v>
      </c>
      <c r="T38" s="3">
        <f t="shared" si="6"/>
        <v>2302280.08</v>
      </c>
      <c r="U38" s="5">
        <f t="shared" si="7"/>
        <v>6920.0862349808212</v>
      </c>
      <c r="V38" s="5">
        <v>11067.36</v>
      </c>
      <c r="W38" s="3">
        <f t="shared" si="17"/>
        <v>2291212.7200000002</v>
      </c>
      <c r="X38" s="5">
        <f t="shared" si="8"/>
        <v>7116.3811624175351</v>
      </c>
      <c r="Y38" s="5">
        <v>0</v>
      </c>
      <c r="Z38" s="3">
        <f t="shared" si="9"/>
        <v>2291212.7200000002</v>
      </c>
      <c r="AA38" s="5">
        <f t="shared" si="18"/>
        <v>7116.3811624175351</v>
      </c>
      <c r="AB38" s="5">
        <v>0</v>
      </c>
      <c r="AC38" s="3">
        <f t="shared" si="10"/>
        <v>2291212.7200000002</v>
      </c>
      <c r="AD38" s="5">
        <f t="shared" si="19"/>
        <v>7345.941845076165</v>
      </c>
      <c r="AE38" s="5">
        <v>10499.68</v>
      </c>
      <c r="AF38" s="3">
        <f t="shared" si="11"/>
        <v>2280713.04</v>
      </c>
      <c r="AH38" s="7">
        <f t="shared" si="12"/>
        <v>62741.250787560828</v>
      </c>
      <c r="AJ38" s="5"/>
    </row>
    <row r="39" spans="1:36" x14ac:dyDescent="0.35">
      <c r="A39" t="s">
        <v>40</v>
      </c>
      <c r="B39" s="8">
        <v>9012001</v>
      </c>
      <c r="C39" s="2">
        <f>6.55%-0.00125</f>
        <v>6.4250000000000002E-2</v>
      </c>
      <c r="D39" s="3">
        <v>85903.760000000009</v>
      </c>
      <c r="F39" s="5">
        <f t="shared" ref="F39:F44" si="20">D39*C39/360*30</f>
        <v>459.94304833333337</v>
      </c>
      <c r="G39" s="5">
        <v>0</v>
      </c>
      <c r="H39" s="6">
        <f t="shared" si="14"/>
        <v>85903.760000000009</v>
      </c>
      <c r="I39" s="5">
        <f t="shared" ref="I39:I44" si="21">H39*$C39/360*30</f>
        <v>459.94304833333337</v>
      </c>
      <c r="J39" s="5">
        <v>8936.6</v>
      </c>
      <c r="K39" s="3">
        <f t="shared" si="15"/>
        <v>76967.16</v>
      </c>
      <c r="L39" s="5">
        <f t="shared" ref="L39:L44" si="22">K39*$C39/360*30</f>
        <v>412.09500250000002</v>
      </c>
      <c r="M39" s="5">
        <v>0</v>
      </c>
      <c r="N39" s="3">
        <f t="shared" si="2"/>
        <v>76967.16</v>
      </c>
      <c r="O39" s="5">
        <f t="shared" ref="O39:O44" si="23">N39*$C39/360*30</f>
        <v>412.09500250000002</v>
      </c>
      <c r="P39" s="5">
        <v>0</v>
      </c>
      <c r="Q39" s="3">
        <f t="shared" si="4"/>
        <v>76967.16</v>
      </c>
      <c r="R39" s="5">
        <f t="shared" ref="R39:R44" si="24">Q39*$C39/360*30</f>
        <v>412.09500250000002</v>
      </c>
      <c r="S39" s="5">
        <v>9082.93</v>
      </c>
      <c r="T39" s="3">
        <f t="shared" si="6"/>
        <v>67884.23000000001</v>
      </c>
      <c r="U39" s="5">
        <f t="shared" ref="U39:U44" si="25">T39*$C39/360*30</f>
        <v>363.46348145833343</v>
      </c>
      <c r="V39" s="5">
        <v>0</v>
      </c>
      <c r="W39" s="3">
        <f t="shared" si="17"/>
        <v>67884.23000000001</v>
      </c>
      <c r="X39" s="5">
        <f t="shared" ref="X39:X44" si="26">W39*$C39/360*30</f>
        <v>363.46348145833343</v>
      </c>
      <c r="Y39" s="5">
        <v>0</v>
      </c>
      <c r="Z39" s="3">
        <f t="shared" si="9"/>
        <v>67884.23000000001</v>
      </c>
      <c r="AA39" s="5">
        <f t="shared" ref="AA39:AA44" si="27">Z39*$C39/360*30</f>
        <v>363.46348145833343</v>
      </c>
      <c r="AB39" s="5">
        <v>9231.67</v>
      </c>
      <c r="AC39" s="3">
        <f t="shared" si="10"/>
        <v>58652.560000000012</v>
      </c>
      <c r="AD39" s="5">
        <f t="shared" ref="AD39:AD44" si="28">AC39*$C39/360*30</f>
        <v>314.03558166666676</v>
      </c>
      <c r="AE39" s="5">
        <v>0</v>
      </c>
      <c r="AF39" s="3">
        <f t="shared" si="11"/>
        <v>58652.560000000012</v>
      </c>
      <c r="AH39" s="7">
        <f t="shared" si="12"/>
        <v>3560.5971302083335</v>
      </c>
      <c r="AJ39" s="5"/>
    </row>
    <row r="40" spans="1:36" x14ac:dyDescent="0.35">
      <c r="A40" t="s">
        <v>40</v>
      </c>
      <c r="B40" s="8">
        <v>9013001</v>
      </c>
      <c r="C40" s="2">
        <f>6.6%-0.00125</f>
        <v>6.4750000000000002E-2</v>
      </c>
      <c r="D40" s="3">
        <v>221972.11</v>
      </c>
      <c r="F40" s="5">
        <f t="shared" si="20"/>
        <v>1197.7245102083334</v>
      </c>
      <c r="G40" s="5">
        <v>0</v>
      </c>
      <c r="H40" s="6">
        <f t="shared" si="14"/>
        <v>221972.11</v>
      </c>
      <c r="I40" s="5">
        <f t="shared" si="21"/>
        <v>1197.7245102083334</v>
      </c>
      <c r="J40" s="5">
        <v>10691.8</v>
      </c>
      <c r="K40" s="3">
        <f t="shared" si="15"/>
        <v>211280.31</v>
      </c>
      <c r="L40" s="5">
        <f t="shared" si="22"/>
        <v>1140.033339375</v>
      </c>
      <c r="M40" s="5">
        <v>0</v>
      </c>
      <c r="N40" s="3">
        <f t="shared" si="2"/>
        <v>211280.31</v>
      </c>
      <c r="O40" s="5">
        <f t="shared" si="23"/>
        <v>1140.033339375</v>
      </c>
      <c r="P40" s="5">
        <v>0</v>
      </c>
      <c r="Q40" s="3">
        <f t="shared" si="4"/>
        <v>211280.31</v>
      </c>
      <c r="R40" s="5">
        <f t="shared" si="24"/>
        <v>1140.033339375</v>
      </c>
      <c r="S40" s="5">
        <v>10868.21</v>
      </c>
      <c r="T40" s="3">
        <f t="shared" si="6"/>
        <v>200412.1</v>
      </c>
      <c r="U40" s="5">
        <f t="shared" si="25"/>
        <v>1081.3902895833335</v>
      </c>
      <c r="V40" s="5">
        <v>0</v>
      </c>
      <c r="W40" s="3">
        <f t="shared" si="17"/>
        <v>200412.1</v>
      </c>
      <c r="X40" s="5">
        <f t="shared" si="26"/>
        <v>1081.3902895833335</v>
      </c>
      <c r="Y40" s="5">
        <v>0</v>
      </c>
      <c r="Z40" s="3">
        <f t="shared" si="9"/>
        <v>200412.1</v>
      </c>
      <c r="AA40" s="5">
        <f t="shared" si="27"/>
        <v>1081.3902895833335</v>
      </c>
      <c r="AB40" s="5">
        <v>11047.54</v>
      </c>
      <c r="AC40" s="3">
        <f t="shared" si="10"/>
        <v>189364.56</v>
      </c>
      <c r="AD40" s="5">
        <f t="shared" si="28"/>
        <v>1021.7796049999999</v>
      </c>
      <c r="AE40" s="5">
        <v>0</v>
      </c>
      <c r="AF40" s="3">
        <f t="shared" si="11"/>
        <v>189364.56</v>
      </c>
      <c r="AH40" s="7">
        <f t="shared" si="12"/>
        <v>10081.499512291666</v>
      </c>
      <c r="AJ40" s="5"/>
    </row>
    <row r="41" spans="1:36" x14ac:dyDescent="0.35">
      <c r="A41" t="s">
        <v>40</v>
      </c>
      <c r="B41" s="8">
        <v>9014001</v>
      </c>
      <c r="C41" s="2">
        <f>6.65%-0.00125</f>
        <v>6.5250000000000002E-2</v>
      </c>
      <c r="D41" s="3">
        <v>311433.59000000003</v>
      </c>
      <c r="F41" s="5">
        <f t="shared" si="20"/>
        <v>1693.4201456250003</v>
      </c>
      <c r="G41" s="5">
        <v>0</v>
      </c>
      <c r="H41" s="6">
        <f t="shared" si="14"/>
        <v>311433.59000000003</v>
      </c>
      <c r="I41" s="5">
        <f t="shared" si="21"/>
        <v>1693.4201456250003</v>
      </c>
      <c r="J41" s="5">
        <v>8824.56</v>
      </c>
      <c r="K41" s="3">
        <f t="shared" si="15"/>
        <v>302609.03000000003</v>
      </c>
      <c r="L41" s="5">
        <f t="shared" si="22"/>
        <v>1645.4366006250002</v>
      </c>
      <c r="M41" s="5">
        <v>0</v>
      </c>
      <c r="N41" s="3">
        <f t="shared" si="2"/>
        <v>302609.03000000003</v>
      </c>
      <c r="O41" s="5">
        <f t="shared" si="23"/>
        <v>1645.4366006250002</v>
      </c>
      <c r="P41" s="5">
        <v>0</v>
      </c>
      <c r="Q41" s="3">
        <f t="shared" si="4"/>
        <v>302609.03000000003</v>
      </c>
      <c r="R41" s="5">
        <f t="shared" si="24"/>
        <v>1645.4366006250002</v>
      </c>
      <c r="S41" s="5">
        <v>8971.26</v>
      </c>
      <c r="T41" s="3">
        <f t="shared" si="6"/>
        <v>293637.77</v>
      </c>
      <c r="U41" s="5">
        <f t="shared" si="25"/>
        <v>1596.6553743750001</v>
      </c>
      <c r="V41" s="5">
        <v>0</v>
      </c>
      <c r="W41" s="3">
        <f t="shared" si="17"/>
        <v>293637.77</v>
      </c>
      <c r="X41" s="5">
        <f t="shared" si="26"/>
        <v>1596.6553743750001</v>
      </c>
      <c r="Y41" s="5">
        <v>0</v>
      </c>
      <c r="Z41" s="3">
        <f t="shared" si="9"/>
        <v>293637.77</v>
      </c>
      <c r="AA41" s="5">
        <f t="shared" si="27"/>
        <v>1596.6553743750001</v>
      </c>
      <c r="AB41" s="5">
        <v>9120.41</v>
      </c>
      <c r="AC41" s="3">
        <f t="shared" si="10"/>
        <v>284517.36000000004</v>
      </c>
      <c r="AD41" s="5">
        <f t="shared" si="28"/>
        <v>1547.0631450000003</v>
      </c>
      <c r="AE41" s="5">
        <v>0</v>
      </c>
      <c r="AF41" s="3">
        <f t="shared" si="11"/>
        <v>284517.36000000004</v>
      </c>
      <c r="AH41" s="7">
        <f t="shared" si="12"/>
        <v>14660.179361250004</v>
      </c>
    </row>
    <row r="42" spans="1:36" x14ac:dyDescent="0.35">
      <c r="A42" t="s">
        <v>40</v>
      </c>
      <c r="B42" s="8">
        <v>9015001</v>
      </c>
      <c r="C42" s="2">
        <f>6.65%-0.00125</f>
        <v>6.5250000000000002E-2</v>
      </c>
      <c r="D42" s="3">
        <v>531618.77</v>
      </c>
      <c r="F42" s="5">
        <f t="shared" si="20"/>
        <v>2890.6770618750002</v>
      </c>
      <c r="G42" s="5">
        <v>0</v>
      </c>
      <c r="H42" s="6">
        <f t="shared" si="14"/>
        <v>531618.77</v>
      </c>
      <c r="I42" s="5">
        <f t="shared" si="21"/>
        <v>2890.6770618750002</v>
      </c>
      <c r="J42" s="5">
        <v>9148.7099999999991</v>
      </c>
      <c r="K42" s="3">
        <f t="shared" si="15"/>
        <v>522470.06</v>
      </c>
      <c r="L42" s="5">
        <f t="shared" si="22"/>
        <v>2840.9309512500004</v>
      </c>
      <c r="M42" s="5">
        <v>0</v>
      </c>
      <c r="N42" s="3">
        <f t="shared" si="2"/>
        <v>522470.06</v>
      </c>
      <c r="O42" s="5">
        <f t="shared" si="23"/>
        <v>2840.9309512500004</v>
      </c>
      <c r="P42" s="5">
        <v>0</v>
      </c>
      <c r="Q42" s="3">
        <f t="shared" si="4"/>
        <v>522470.06</v>
      </c>
      <c r="R42" s="5">
        <f t="shared" si="24"/>
        <v>2840.9309512500004</v>
      </c>
      <c r="S42" s="5">
        <v>9300.81</v>
      </c>
      <c r="T42" s="3">
        <f t="shared" si="6"/>
        <v>513169.25</v>
      </c>
      <c r="U42" s="5">
        <f t="shared" si="25"/>
        <v>2790.3577968750001</v>
      </c>
      <c r="V42" s="5">
        <v>0</v>
      </c>
      <c r="W42" s="3">
        <f t="shared" si="17"/>
        <v>513169.25</v>
      </c>
      <c r="X42" s="5">
        <f t="shared" si="26"/>
        <v>2790.3577968750001</v>
      </c>
      <c r="Y42" s="5">
        <v>0</v>
      </c>
      <c r="Z42" s="3">
        <f t="shared" si="9"/>
        <v>513169.25</v>
      </c>
      <c r="AA42" s="5">
        <f t="shared" si="27"/>
        <v>2790.3577968750001</v>
      </c>
      <c r="AB42" s="5">
        <v>9455.43</v>
      </c>
      <c r="AC42" s="3">
        <f t="shared" si="10"/>
        <v>503713.82</v>
      </c>
      <c r="AD42" s="5">
        <f t="shared" si="28"/>
        <v>2738.9438962499999</v>
      </c>
      <c r="AE42" s="5">
        <v>0</v>
      </c>
      <c r="AF42" s="3">
        <f t="shared" si="11"/>
        <v>503713.82</v>
      </c>
      <c r="AH42" s="7">
        <f t="shared" si="12"/>
        <v>25414.164264374998</v>
      </c>
    </row>
    <row r="43" spans="1:36" x14ac:dyDescent="0.35">
      <c r="A43" t="s">
        <v>40</v>
      </c>
      <c r="B43" s="8">
        <v>9015002</v>
      </c>
      <c r="C43" s="2">
        <v>3.6499999999999998E-2</v>
      </c>
      <c r="D43" s="3">
        <v>220793.56000000003</v>
      </c>
      <c r="F43" s="5">
        <f t="shared" si="20"/>
        <v>671.58041166666669</v>
      </c>
      <c r="G43" s="5">
        <v>0</v>
      </c>
      <c r="H43" s="6">
        <f t="shared" si="14"/>
        <v>220793.56000000003</v>
      </c>
      <c r="I43" s="5">
        <f t="shared" si="21"/>
        <v>671.58041166666669</v>
      </c>
      <c r="J43" s="5">
        <v>4464.7299999999996</v>
      </c>
      <c r="K43" s="3">
        <f t="shared" si="15"/>
        <v>216328.83000000002</v>
      </c>
      <c r="L43" s="5">
        <f t="shared" si="22"/>
        <v>658.00019125000006</v>
      </c>
      <c r="M43" s="5">
        <v>0</v>
      </c>
      <c r="N43" s="3">
        <f t="shared" si="2"/>
        <v>216328.83000000002</v>
      </c>
      <c r="O43" s="5">
        <f t="shared" si="23"/>
        <v>658.00019125000006</v>
      </c>
      <c r="P43" s="5">
        <v>0</v>
      </c>
      <c r="Q43" s="3">
        <f t="shared" si="4"/>
        <v>216328.83000000002</v>
      </c>
      <c r="R43" s="5">
        <f t="shared" si="24"/>
        <v>658.00019125000006</v>
      </c>
      <c r="S43" s="5">
        <v>4505.47</v>
      </c>
      <c r="T43" s="3">
        <f t="shared" si="6"/>
        <v>211823.36000000002</v>
      </c>
      <c r="U43" s="5">
        <f t="shared" si="25"/>
        <v>644.29605333333336</v>
      </c>
      <c r="V43" s="5">
        <v>0</v>
      </c>
      <c r="W43" s="3">
        <f t="shared" si="17"/>
        <v>211823.36000000002</v>
      </c>
      <c r="X43" s="5">
        <f t="shared" si="26"/>
        <v>644.29605333333336</v>
      </c>
      <c r="Y43" s="5">
        <v>0</v>
      </c>
      <c r="Z43" s="3">
        <f t="shared" si="9"/>
        <v>211823.36000000002</v>
      </c>
      <c r="AA43" s="5">
        <f t="shared" si="27"/>
        <v>644.29605333333336</v>
      </c>
      <c r="AB43" s="5">
        <v>4546.58</v>
      </c>
      <c r="AC43" s="3">
        <f t="shared" si="10"/>
        <v>207276.78000000003</v>
      </c>
      <c r="AD43" s="5">
        <f t="shared" si="28"/>
        <v>630.46687250000002</v>
      </c>
      <c r="AE43" s="5">
        <v>0</v>
      </c>
      <c r="AF43" s="3">
        <f t="shared" si="11"/>
        <v>207276.78000000003</v>
      </c>
      <c r="AH43" s="7">
        <f t="shared" si="12"/>
        <v>5880.5164295833338</v>
      </c>
    </row>
    <row r="44" spans="1:36" x14ac:dyDescent="0.35">
      <c r="A44" t="s">
        <v>40</v>
      </c>
      <c r="B44" s="8">
        <v>9016012</v>
      </c>
      <c r="C44" s="2">
        <v>4.7E-2</v>
      </c>
      <c r="D44" s="3">
        <v>121462.95999999999</v>
      </c>
      <c r="F44" s="5">
        <f t="shared" si="20"/>
        <v>475.72992666666664</v>
      </c>
      <c r="G44" s="5">
        <v>0</v>
      </c>
      <c r="H44" s="6">
        <f t="shared" si="14"/>
        <v>121462.95999999999</v>
      </c>
      <c r="I44" s="5">
        <f t="shared" si="21"/>
        <v>475.72992666666664</v>
      </c>
      <c r="J44" s="5">
        <v>40015.629999999997</v>
      </c>
      <c r="K44" s="3">
        <f t="shared" si="15"/>
        <v>81447.329999999987</v>
      </c>
      <c r="L44" s="5">
        <f t="shared" si="22"/>
        <v>319.00204249999996</v>
      </c>
      <c r="M44" s="5">
        <v>0</v>
      </c>
      <c r="N44" s="3">
        <f t="shared" si="2"/>
        <v>81447.329999999987</v>
      </c>
      <c r="O44" s="5">
        <f t="shared" si="23"/>
        <v>319.00204249999996</v>
      </c>
      <c r="P44" s="5">
        <v>0</v>
      </c>
      <c r="Q44" s="3">
        <f t="shared" si="4"/>
        <v>81447.329999999987</v>
      </c>
      <c r="R44" s="5">
        <f t="shared" si="24"/>
        <v>319.00204249999996</v>
      </c>
      <c r="S44" s="5">
        <v>40485.81</v>
      </c>
      <c r="T44" s="3">
        <f t="shared" si="6"/>
        <v>40961.51999999999</v>
      </c>
      <c r="U44" s="5">
        <f t="shared" si="25"/>
        <v>160.43261999999999</v>
      </c>
      <c r="V44" s="5">
        <v>0</v>
      </c>
      <c r="W44" s="3">
        <f t="shared" si="17"/>
        <v>40961.51999999999</v>
      </c>
      <c r="X44" s="5">
        <f t="shared" si="26"/>
        <v>160.43261999999999</v>
      </c>
      <c r="Y44" s="5">
        <v>0</v>
      </c>
      <c r="Z44" s="3">
        <f t="shared" si="9"/>
        <v>40961.51999999999</v>
      </c>
      <c r="AA44" s="5">
        <f t="shared" si="27"/>
        <v>160.43261999999999</v>
      </c>
      <c r="AB44" s="5">
        <v>40961.519999999997</v>
      </c>
      <c r="AC44" s="3">
        <f t="shared" si="10"/>
        <v>0</v>
      </c>
      <c r="AD44" s="5">
        <f t="shared" si="28"/>
        <v>0</v>
      </c>
      <c r="AE44" s="5">
        <v>0</v>
      </c>
      <c r="AF44" s="3">
        <f t="shared" si="11"/>
        <v>0</v>
      </c>
      <c r="AH44" s="7">
        <f t="shared" si="12"/>
        <v>2389.7638408333332</v>
      </c>
    </row>
    <row r="45" spans="1:36" x14ac:dyDescent="0.35">
      <c r="A45" t="s">
        <v>40</v>
      </c>
      <c r="B45" s="8">
        <v>9016013</v>
      </c>
      <c r="C45" s="2">
        <v>4.8000000000000001E-2</v>
      </c>
      <c r="D45" s="3">
        <v>169216.41</v>
      </c>
      <c r="F45" s="5">
        <f>D45*C45/365*31</f>
        <v>689.84662487671244</v>
      </c>
      <c r="G45" s="5">
        <v>0</v>
      </c>
      <c r="H45" s="6">
        <f t="shared" si="14"/>
        <v>169216.41</v>
      </c>
      <c r="I45" s="5">
        <f t="shared" si="1"/>
        <v>623.08727408219193</v>
      </c>
      <c r="J45" s="5">
        <v>0</v>
      </c>
      <c r="K45" s="3">
        <f t="shared" si="15"/>
        <v>169216.41</v>
      </c>
      <c r="L45" s="5">
        <f t="shared" si="16"/>
        <v>689.84662487671244</v>
      </c>
      <c r="M45" s="5">
        <v>0</v>
      </c>
      <c r="N45" s="3">
        <f t="shared" si="2"/>
        <v>169216.41</v>
      </c>
      <c r="O45" s="5">
        <f t="shared" ref="O45:O65" si="29">N45*$C45/365*30</f>
        <v>667.5935079452056</v>
      </c>
      <c r="P45" s="5">
        <v>0</v>
      </c>
      <c r="Q45" s="3">
        <f t="shared" si="4"/>
        <v>169216.41</v>
      </c>
      <c r="R45" s="5">
        <f t="shared" ref="R45:R65" si="30">Q45*$C45/365*31</f>
        <v>689.84662487671244</v>
      </c>
      <c r="S45" s="5">
        <v>0</v>
      </c>
      <c r="T45" s="3">
        <f t="shared" si="6"/>
        <v>169216.41</v>
      </c>
      <c r="U45" s="5">
        <f>T45*$C45/365*30</f>
        <v>667.5935079452056</v>
      </c>
      <c r="V45" s="5">
        <v>0</v>
      </c>
      <c r="W45" s="3">
        <f t="shared" si="17"/>
        <v>169216.41</v>
      </c>
      <c r="X45" s="5">
        <f t="shared" ref="X45:X65" si="31">W45*$C45/365*31</f>
        <v>689.84662487671244</v>
      </c>
      <c r="Y45" s="5">
        <v>0</v>
      </c>
      <c r="Z45" s="3">
        <f t="shared" si="9"/>
        <v>169216.41</v>
      </c>
      <c r="AA45" s="5">
        <f t="shared" ref="AA45:AA65" si="32">Z45*$C45/365*31</f>
        <v>689.84662487671244</v>
      </c>
      <c r="AB45" s="5">
        <v>0</v>
      </c>
      <c r="AC45" s="3">
        <f t="shared" si="10"/>
        <v>169216.41</v>
      </c>
      <c r="AD45" s="5">
        <f>AC45*$C45/365*30</f>
        <v>667.5935079452056</v>
      </c>
      <c r="AE45" s="5">
        <v>0</v>
      </c>
      <c r="AF45" s="3">
        <f t="shared" si="11"/>
        <v>169216.41</v>
      </c>
      <c r="AH45" s="7">
        <f t="shared" si="12"/>
        <v>6075.1009223013716</v>
      </c>
    </row>
    <row r="46" spans="1:36" x14ac:dyDescent="0.35">
      <c r="A46" t="s">
        <v>40</v>
      </c>
      <c r="B46" s="8">
        <v>9016014</v>
      </c>
      <c r="C46" s="2">
        <v>4.9000000000000002E-2</v>
      </c>
      <c r="D46" s="3">
        <v>152424.06</v>
      </c>
      <c r="F46" s="5">
        <f>D46*C46/365*31</f>
        <v>634.33464969863019</v>
      </c>
      <c r="G46" s="5">
        <v>0</v>
      </c>
      <c r="H46" s="6">
        <f t="shared" si="14"/>
        <v>152424.06</v>
      </c>
      <c r="I46" s="5">
        <f t="shared" si="1"/>
        <v>572.94742553424658</v>
      </c>
      <c r="J46" s="5">
        <v>0</v>
      </c>
      <c r="K46" s="3">
        <f t="shared" si="15"/>
        <v>152424.06</v>
      </c>
      <c r="L46" s="5">
        <f t="shared" si="16"/>
        <v>634.33464969863019</v>
      </c>
      <c r="M46" s="5">
        <v>0</v>
      </c>
      <c r="N46" s="3">
        <f t="shared" si="2"/>
        <v>152424.06</v>
      </c>
      <c r="O46" s="5">
        <f t="shared" si="29"/>
        <v>613.87224164383565</v>
      </c>
      <c r="P46" s="5">
        <v>0</v>
      </c>
      <c r="Q46" s="3">
        <f t="shared" si="4"/>
        <v>152424.06</v>
      </c>
      <c r="R46" s="5">
        <f t="shared" si="30"/>
        <v>634.33464969863019</v>
      </c>
      <c r="S46" s="5">
        <v>0</v>
      </c>
      <c r="T46" s="3">
        <f t="shared" si="6"/>
        <v>152424.06</v>
      </c>
      <c r="U46" s="5">
        <f>T46*$C46/365*30</f>
        <v>613.87224164383565</v>
      </c>
      <c r="V46" s="5">
        <v>0</v>
      </c>
      <c r="W46" s="3">
        <f t="shared" si="17"/>
        <v>152424.06</v>
      </c>
      <c r="X46" s="5">
        <f t="shared" si="31"/>
        <v>634.33464969863019</v>
      </c>
      <c r="Y46" s="5">
        <v>0</v>
      </c>
      <c r="Z46" s="3">
        <f t="shared" si="9"/>
        <v>152424.06</v>
      </c>
      <c r="AA46" s="5">
        <f t="shared" si="32"/>
        <v>634.33464969863019</v>
      </c>
      <c r="AB46" s="5">
        <v>0</v>
      </c>
      <c r="AC46" s="3">
        <f t="shared" si="10"/>
        <v>152424.06</v>
      </c>
      <c r="AD46" s="5">
        <f>AC46*$C46/365*30</f>
        <v>613.87224164383565</v>
      </c>
      <c r="AE46" s="5">
        <v>0</v>
      </c>
      <c r="AF46" s="3">
        <f t="shared" si="11"/>
        <v>152424.06</v>
      </c>
      <c r="AH46" s="7">
        <f t="shared" si="12"/>
        <v>5586.237398958905</v>
      </c>
    </row>
    <row r="47" spans="1:36" x14ac:dyDescent="0.35">
      <c r="A47" t="s">
        <v>40</v>
      </c>
      <c r="B47" s="8">
        <v>9016015</v>
      </c>
      <c r="C47" s="2">
        <v>4.9500000000000002E-2</v>
      </c>
      <c r="D47" s="3">
        <v>102295.74</v>
      </c>
      <c r="F47" s="5">
        <f>D47*C47/365*31</f>
        <v>430.06250145205485</v>
      </c>
      <c r="G47" s="5">
        <v>0</v>
      </c>
      <c r="H47" s="6">
        <f t="shared" si="14"/>
        <v>102295.74</v>
      </c>
      <c r="I47" s="5">
        <f t="shared" si="1"/>
        <v>388.44354969863014</v>
      </c>
      <c r="J47" s="5">
        <v>0</v>
      </c>
      <c r="K47" s="3">
        <f t="shared" si="15"/>
        <v>102295.74</v>
      </c>
      <c r="L47" s="5">
        <f t="shared" si="16"/>
        <v>430.06250145205485</v>
      </c>
      <c r="M47" s="5">
        <v>0</v>
      </c>
      <c r="N47" s="3">
        <f t="shared" si="2"/>
        <v>102295.74</v>
      </c>
      <c r="O47" s="5">
        <f t="shared" si="29"/>
        <v>416.18951753424659</v>
      </c>
      <c r="P47" s="5">
        <v>0</v>
      </c>
      <c r="Q47" s="3">
        <f t="shared" si="4"/>
        <v>102295.74</v>
      </c>
      <c r="R47" s="5">
        <f t="shared" si="30"/>
        <v>430.06250145205485</v>
      </c>
      <c r="S47" s="5">
        <v>0</v>
      </c>
      <c r="T47" s="3">
        <f t="shared" si="6"/>
        <v>102295.74</v>
      </c>
      <c r="U47" s="5">
        <f>T47*$C47/365*30</f>
        <v>416.18951753424659</v>
      </c>
      <c r="V47" s="5">
        <v>0</v>
      </c>
      <c r="W47" s="3">
        <f t="shared" si="17"/>
        <v>102295.74</v>
      </c>
      <c r="X47" s="5">
        <f t="shared" si="31"/>
        <v>430.06250145205485</v>
      </c>
      <c r="Y47" s="5">
        <v>0</v>
      </c>
      <c r="Z47" s="3">
        <f t="shared" si="9"/>
        <v>102295.74</v>
      </c>
      <c r="AA47" s="5">
        <f t="shared" si="32"/>
        <v>430.06250145205485</v>
      </c>
      <c r="AB47" s="5">
        <v>0</v>
      </c>
      <c r="AC47" s="3">
        <f t="shared" si="10"/>
        <v>102295.74</v>
      </c>
      <c r="AD47" s="5">
        <f>AC47*$C47/365*30</f>
        <v>416.18951753424659</v>
      </c>
      <c r="AE47" s="5">
        <v>0</v>
      </c>
      <c r="AF47" s="3">
        <f t="shared" si="11"/>
        <v>102295.74</v>
      </c>
      <c r="AH47" s="7">
        <f t="shared" si="12"/>
        <v>3787.3246095616437</v>
      </c>
    </row>
    <row r="48" spans="1:36" x14ac:dyDescent="0.35">
      <c r="A48" t="s">
        <v>40</v>
      </c>
      <c r="B48" s="8">
        <v>9016016</v>
      </c>
      <c r="C48" s="2">
        <v>5.0500000000000003E-2</v>
      </c>
      <c r="D48" s="3">
        <v>96918.96</v>
      </c>
      <c r="F48" s="5">
        <f>D48*C48/365*31</f>
        <v>415.68940241095896</v>
      </c>
      <c r="G48" s="5">
        <v>0</v>
      </c>
      <c r="H48" s="6">
        <f t="shared" si="14"/>
        <v>96918.96</v>
      </c>
      <c r="I48" s="5">
        <f t="shared" si="1"/>
        <v>375.46139572602743</v>
      </c>
      <c r="J48" s="5">
        <v>0</v>
      </c>
      <c r="K48" s="3">
        <f t="shared" si="15"/>
        <v>96918.96</v>
      </c>
      <c r="L48" s="5">
        <f t="shared" si="16"/>
        <v>415.68940241095896</v>
      </c>
      <c r="M48" s="5">
        <v>0</v>
      </c>
      <c r="N48" s="3">
        <f t="shared" si="2"/>
        <v>96918.96</v>
      </c>
      <c r="O48" s="5">
        <f t="shared" si="29"/>
        <v>402.28006684931512</v>
      </c>
      <c r="P48" s="5">
        <v>0</v>
      </c>
      <c r="Q48" s="3">
        <f t="shared" si="4"/>
        <v>96918.96</v>
      </c>
      <c r="R48" s="5">
        <f t="shared" si="30"/>
        <v>415.68940241095896</v>
      </c>
      <c r="S48" s="5">
        <v>0</v>
      </c>
      <c r="T48" s="3">
        <f t="shared" si="6"/>
        <v>96918.96</v>
      </c>
      <c r="U48" s="5">
        <f>T48*$C48/365*30</f>
        <v>402.28006684931512</v>
      </c>
      <c r="V48" s="5">
        <v>0</v>
      </c>
      <c r="W48" s="3">
        <f t="shared" si="17"/>
        <v>96918.96</v>
      </c>
      <c r="X48" s="5">
        <f t="shared" si="31"/>
        <v>415.68940241095896</v>
      </c>
      <c r="Y48" s="5">
        <v>0</v>
      </c>
      <c r="Z48" s="3">
        <f t="shared" si="9"/>
        <v>96918.96</v>
      </c>
      <c r="AA48" s="5">
        <f t="shared" si="32"/>
        <v>415.68940241095896</v>
      </c>
      <c r="AB48" s="5">
        <v>0</v>
      </c>
      <c r="AC48" s="3">
        <f t="shared" si="10"/>
        <v>96918.96</v>
      </c>
      <c r="AD48" s="5">
        <f>AC48*$C48/365*30</f>
        <v>402.28006684931512</v>
      </c>
      <c r="AE48" s="5">
        <v>0</v>
      </c>
      <c r="AF48" s="3">
        <f t="shared" si="11"/>
        <v>96918.96</v>
      </c>
      <c r="AH48" s="7">
        <f t="shared" si="12"/>
        <v>3660.7486083287672</v>
      </c>
    </row>
    <row r="49" spans="1:34" x14ac:dyDescent="0.35">
      <c r="A49" t="s">
        <v>40</v>
      </c>
      <c r="B49" s="8">
        <v>9019008</v>
      </c>
      <c r="C49" s="2">
        <v>3.4500000000000003E-2</v>
      </c>
      <c r="D49" s="3">
        <v>605596.63</v>
      </c>
      <c r="F49" s="5">
        <f>D49*C49/360*30</f>
        <v>1741.09031125</v>
      </c>
      <c r="G49" s="5">
        <v>0</v>
      </c>
      <c r="H49" s="6">
        <f t="shared" si="14"/>
        <v>605596.63</v>
      </c>
      <c r="I49" s="5">
        <f>H49*$C49/360*30</f>
        <v>1741.09031125</v>
      </c>
      <c r="J49" s="5">
        <v>149450.82999999999</v>
      </c>
      <c r="K49" s="3">
        <f t="shared" si="15"/>
        <v>456145.80000000005</v>
      </c>
      <c r="L49" s="5">
        <f>K49*$C49/360*30</f>
        <v>1311.4191750000005</v>
      </c>
      <c r="M49" s="5">
        <v>0</v>
      </c>
      <c r="N49" s="3">
        <f t="shared" si="2"/>
        <v>456145.80000000005</v>
      </c>
      <c r="O49" s="5">
        <f>N49*$C49/360*30</f>
        <v>1311.4191750000005</v>
      </c>
      <c r="P49" s="5">
        <v>0</v>
      </c>
      <c r="Q49" s="3">
        <f t="shared" si="4"/>
        <v>456145.80000000005</v>
      </c>
      <c r="R49" s="5">
        <f>Q49*$C49/360*30</f>
        <v>1311.4191750000005</v>
      </c>
      <c r="S49" s="5">
        <v>150739.84</v>
      </c>
      <c r="T49" s="3">
        <f t="shared" si="6"/>
        <v>305405.96000000008</v>
      </c>
      <c r="U49" s="5">
        <f>T49*$C49/360*30</f>
        <v>878.04213500000026</v>
      </c>
      <c r="V49" s="5">
        <v>0</v>
      </c>
      <c r="W49" s="3">
        <f t="shared" si="17"/>
        <v>305405.96000000008</v>
      </c>
      <c r="X49" s="5">
        <f>W49*$C49/360*30</f>
        <v>878.04213500000026</v>
      </c>
      <c r="Y49" s="5">
        <v>0</v>
      </c>
      <c r="Z49" s="3">
        <f t="shared" si="9"/>
        <v>305405.96000000008</v>
      </c>
      <c r="AA49" s="5">
        <f>Z49*$C49/360*30</f>
        <v>878.04213500000026</v>
      </c>
      <c r="AB49" s="5">
        <v>152039.97</v>
      </c>
      <c r="AC49" s="3">
        <f t="shared" si="10"/>
        <v>153365.99000000008</v>
      </c>
      <c r="AD49" s="5">
        <f>AC49*$C49/360*30</f>
        <v>440.92722125000023</v>
      </c>
      <c r="AE49" s="5">
        <v>0</v>
      </c>
      <c r="AF49" s="3">
        <f t="shared" si="11"/>
        <v>153365.99000000008</v>
      </c>
      <c r="AH49" s="7">
        <f t="shared" si="12"/>
        <v>10491.491773750002</v>
      </c>
    </row>
    <row r="50" spans="1:34" x14ac:dyDescent="0.35">
      <c r="A50" t="s">
        <v>40</v>
      </c>
      <c r="B50" s="8">
        <v>9019009</v>
      </c>
      <c r="C50" s="2">
        <v>3.5499999999999997E-2</v>
      </c>
      <c r="D50" s="3">
        <v>624807.27</v>
      </c>
      <c r="F50" s="5">
        <f t="shared" ref="F50:F65" si="33">D50*C50/365*31</f>
        <v>1883.8367140684932</v>
      </c>
      <c r="G50" s="5">
        <v>0</v>
      </c>
      <c r="H50" s="6">
        <f t="shared" si="14"/>
        <v>624807.27</v>
      </c>
      <c r="I50" s="5">
        <f t="shared" si="1"/>
        <v>1701.5299352876712</v>
      </c>
      <c r="J50" s="5">
        <v>0</v>
      </c>
      <c r="K50" s="3">
        <f t="shared" si="15"/>
        <v>624807.27</v>
      </c>
      <c r="L50" s="5">
        <f t="shared" si="16"/>
        <v>1883.8367140684932</v>
      </c>
      <c r="M50" s="5">
        <v>0</v>
      </c>
      <c r="N50" s="3">
        <f t="shared" si="2"/>
        <v>624807.27</v>
      </c>
      <c r="O50" s="5">
        <f t="shared" si="29"/>
        <v>1823.0677878082192</v>
      </c>
      <c r="P50" s="5">
        <v>0</v>
      </c>
      <c r="Q50" s="3">
        <f t="shared" si="4"/>
        <v>624807.27</v>
      </c>
      <c r="R50" s="5">
        <f t="shared" si="30"/>
        <v>1883.8367140684932</v>
      </c>
      <c r="S50" s="5">
        <v>0</v>
      </c>
      <c r="T50" s="3">
        <f t="shared" si="6"/>
        <v>624807.27</v>
      </c>
      <c r="U50" s="5">
        <f t="shared" ref="U50:U65" si="34">T50*$C50/365*30</f>
        <v>1823.0677878082192</v>
      </c>
      <c r="V50" s="5">
        <v>0</v>
      </c>
      <c r="W50" s="3">
        <f t="shared" si="17"/>
        <v>624807.27</v>
      </c>
      <c r="X50" s="5">
        <f t="shared" si="31"/>
        <v>1883.8367140684932</v>
      </c>
      <c r="Y50" s="5">
        <v>0</v>
      </c>
      <c r="Z50" s="3">
        <f t="shared" si="9"/>
        <v>624807.27</v>
      </c>
      <c r="AA50" s="5">
        <f t="shared" si="32"/>
        <v>1883.8367140684932</v>
      </c>
      <c r="AB50" s="5">
        <v>0</v>
      </c>
      <c r="AC50" s="3">
        <f t="shared" si="10"/>
        <v>624807.27</v>
      </c>
      <c r="AD50" s="5">
        <f t="shared" ref="AD50:AD65" si="35">AC50*$C50/365*30</f>
        <v>1823.0677878082192</v>
      </c>
      <c r="AE50" s="5">
        <v>0</v>
      </c>
      <c r="AF50" s="3">
        <f t="shared" si="11"/>
        <v>624807.27</v>
      </c>
      <c r="AH50" s="7">
        <f t="shared" si="12"/>
        <v>16589.916869054796</v>
      </c>
    </row>
    <row r="51" spans="1:34" x14ac:dyDescent="0.35">
      <c r="A51" t="s">
        <v>40</v>
      </c>
      <c r="B51" s="8">
        <v>9019010</v>
      </c>
      <c r="C51" s="2">
        <v>3.5999999999999997E-2</v>
      </c>
      <c r="D51" s="3">
        <v>647507.16</v>
      </c>
      <c r="F51" s="5">
        <f t="shared" si="33"/>
        <v>1979.7753166027398</v>
      </c>
      <c r="G51" s="5">
        <v>0</v>
      </c>
      <c r="H51" s="6">
        <f t="shared" si="14"/>
        <v>647507.16</v>
      </c>
      <c r="I51" s="5">
        <f t="shared" si="1"/>
        <v>1788.184156931507</v>
      </c>
      <c r="J51" s="5">
        <v>0</v>
      </c>
      <c r="K51" s="3">
        <f t="shared" si="15"/>
        <v>647507.16</v>
      </c>
      <c r="L51" s="5">
        <f t="shared" si="16"/>
        <v>1979.7753166027398</v>
      </c>
      <c r="M51" s="5">
        <v>0</v>
      </c>
      <c r="N51" s="3">
        <f t="shared" si="2"/>
        <v>647507.16</v>
      </c>
      <c r="O51" s="5">
        <f t="shared" si="29"/>
        <v>1915.9115967123289</v>
      </c>
      <c r="P51" s="5">
        <v>0</v>
      </c>
      <c r="Q51" s="3">
        <f t="shared" si="4"/>
        <v>647507.16</v>
      </c>
      <c r="R51" s="5">
        <f t="shared" si="30"/>
        <v>1979.7753166027398</v>
      </c>
      <c r="S51" s="5">
        <v>0</v>
      </c>
      <c r="T51" s="3">
        <f t="shared" si="6"/>
        <v>647507.16</v>
      </c>
      <c r="U51" s="5">
        <f t="shared" si="34"/>
        <v>1915.9115967123289</v>
      </c>
      <c r="V51" s="5">
        <v>0</v>
      </c>
      <c r="W51" s="3">
        <f t="shared" si="17"/>
        <v>647507.16</v>
      </c>
      <c r="X51" s="5">
        <f t="shared" si="31"/>
        <v>1979.7753166027398</v>
      </c>
      <c r="Y51" s="5">
        <v>0</v>
      </c>
      <c r="Z51" s="3">
        <f t="shared" si="9"/>
        <v>647507.16</v>
      </c>
      <c r="AA51" s="5">
        <f t="shared" si="32"/>
        <v>1979.7753166027398</v>
      </c>
      <c r="AB51" s="5">
        <v>0</v>
      </c>
      <c r="AC51" s="3">
        <f t="shared" si="10"/>
        <v>647507.16</v>
      </c>
      <c r="AD51" s="5">
        <f t="shared" si="35"/>
        <v>1915.9115967123289</v>
      </c>
      <c r="AE51" s="5">
        <v>0</v>
      </c>
      <c r="AF51" s="3">
        <f t="shared" si="11"/>
        <v>647507.16</v>
      </c>
      <c r="AH51" s="7">
        <f t="shared" si="12"/>
        <v>17434.795530082192</v>
      </c>
    </row>
    <row r="52" spans="1:34" x14ac:dyDescent="0.35">
      <c r="A52" t="s">
        <v>40</v>
      </c>
      <c r="B52" s="8">
        <v>9019011</v>
      </c>
      <c r="C52" s="2">
        <v>3.6499999999999998E-2</v>
      </c>
      <c r="D52" s="3">
        <v>670123.30000000005</v>
      </c>
      <c r="F52" s="5">
        <f t="shared" si="33"/>
        <v>2077.3822300000002</v>
      </c>
      <c r="G52" s="5">
        <v>0</v>
      </c>
      <c r="H52" s="6">
        <f t="shared" si="14"/>
        <v>670123.30000000005</v>
      </c>
      <c r="I52" s="5">
        <f t="shared" si="1"/>
        <v>1876.3452400000001</v>
      </c>
      <c r="J52" s="5">
        <v>0</v>
      </c>
      <c r="K52" s="3">
        <f t="shared" si="15"/>
        <v>670123.30000000005</v>
      </c>
      <c r="L52" s="5">
        <f t="shared" si="16"/>
        <v>2077.3822300000002</v>
      </c>
      <c r="M52" s="5">
        <v>0</v>
      </c>
      <c r="N52" s="3">
        <f t="shared" si="2"/>
        <v>670123.30000000005</v>
      </c>
      <c r="O52" s="5">
        <f t="shared" si="29"/>
        <v>2010.3699000000001</v>
      </c>
      <c r="P52" s="5">
        <v>0</v>
      </c>
      <c r="Q52" s="3">
        <f t="shared" si="4"/>
        <v>670123.30000000005</v>
      </c>
      <c r="R52" s="5">
        <f t="shared" si="30"/>
        <v>2077.3822300000002</v>
      </c>
      <c r="S52" s="5">
        <v>0</v>
      </c>
      <c r="T52" s="3">
        <f t="shared" si="6"/>
        <v>670123.30000000005</v>
      </c>
      <c r="U52" s="5">
        <f t="shared" si="34"/>
        <v>2010.3699000000001</v>
      </c>
      <c r="V52" s="5">
        <v>0</v>
      </c>
      <c r="W52" s="3">
        <f t="shared" si="17"/>
        <v>670123.30000000005</v>
      </c>
      <c r="X52" s="5">
        <f t="shared" si="31"/>
        <v>2077.3822300000002</v>
      </c>
      <c r="Y52" s="5">
        <v>0</v>
      </c>
      <c r="Z52" s="3">
        <f t="shared" si="9"/>
        <v>670123.30000000005</v>
      </c>
      <c r="AA52" s="5">
        <f t="shared" si="32"/>
        <v>2077.3822300000002</v>
      </c>
      <c r="AB52" s="5">
        <v>0</v>
      </c>
      <c r="AC52" s="3">
        <f t="shared" si="10"/>
        <v>670123.30000000005</v>
      </c>
      <c r="AD52" s="5">
        <f t="shared" si="35"/>
        <v>2010.3699000000001</v>
      </c>
      <c r="AE52" s="5">
        <v>0</v>
      </c>
      <c r="AF52" s="3">
        <f t="shared" si="11"/>
        <v>670123.30000000005</v>
      </c>
      <c r="AH52" s="7">
        <f t="shared" si="12"/>
        <v>18294.366090000003</v>
      </c>
    </row>
    <row r="53" spans="1:34" x14ac:dyDescent="0.35">
      <c r="A53" t="s">
        <v>40</v>
      </c>
      <c r="B53" s="8">
        <v>9019012</v>
      </c>
      <c r="C53" s="2">
        <v>3.6999999999999998E-2</v>
      </c>
      <c r="D53" s="3">
        <v>693852.08</v>
      </c>
      <c r="F53" s="5">
        <f t="shared" si="33"/>
        <v>2180.4063993424652</v>
      </c>
      <c r="G53" s="5">
        <v>0</v>
      </c>
      <c r="H53" s="6">
        <f t="shared" si="14"/>
        <v>693852.08</v>
      </c>
      <c r="I53" s="5">
        <f t="shared" si="1"/>
        <v>1969.399328438356</v>
      </c>
      <c r="J53" s="5">
        <v>0</v>
      </c>
      <c r="K53" s="3">
        <f t="shared" si="15"/>
        <v>693852.08</v>
      </c>
      <c r="L53" s="5">
        <f t="shared" si="16"/>
        <v>2180.4063993424652</v>
      </c>
      <c r="M53" s="5">
        <v>0</v>
      </c>
      <c r="N53" s="3">
        <f t="shared" si="2"/>
        <v>693852.08</v>
      </c>
      <c r="O53" s="5">
        <f t="shared" si="29"/>
        <v>2110.0707090410956</v>
      </c>
      <c r="P53" s="5">
        <v>0</v>
      </c>
      <c r="Q53" s="3">
        <f t="shared" si="4"/>
        <v>693852.08</v>
      </c>
      <c r="R53" s="5">
        <f t="shared" si="30"/>
        <v>2180.4063993424652</v>
      </c>
      <c r="S53" s="5">
        <v>0</v>
      </c>
      <c r="T53" s="3">
        <f t="shared" si="6"/>
        <v>693852.08</v>
      </c>
      <c r="U53" s="5">
        <f t="shared" si="34"/>
        <v>2110.0707090410956</v>
      </c>
      <c r="V53" s="5">
        <v>0</v>
      </c>
      <c r="W53" s="3">
        <f t="shared" si="17"/>
        <v>693852.08</v>
      </c>
      <c r="X53" s="5">
        <f t="shared" si="31"/>
        <v>2180.4063993424652</v>
      </c>
      <c r="Y53" s="5">
        <v>0</v>
      </c>
      <c r="Z53" s="3">
        <f t="shared" si="9"/>
        <v>693852.08</v>
      </c>
      <c r="AA53" s="5">
        <f t="shared" si="32"/>
        <v>2180.4063993424652</v>
      </c>
      <c r="AB53" s="5">
        <v>0</v>
      </c>
      <c r="AC53" s="3">
        <f t="shared" si="10"/>
        <v>693852.08</v>
      </c>
      <c r="AD53" s="5">
        <f t="shared" si="35"/>
        <v>2110.0707090410956</v>
      </c>
      <c r="AE53" s="5">
        <v>0</v>
      </c>
      <c r="AF53" s="3">
        <f t="shared" si="11"/>
        <v>693852.08</v>
      </c>
      <c r="AH53" s="7">
        <f t="shared" si="12"/>
        <v>19201.643452273969</v>
      </c>
    </row>
    <row r="54" spans="1:34" x14ac:dyDescent="0.35">
      <c r="A54" t="s">
        <v>40</v>
      </c>
      <c r="B54" s="8">
        <v>9019013</v>
      </c>
      <c r="C54" s="2">
        <v>3.7499999999999999E-2</v>
      </c>
      <c r="D54" s="3">
        <v>717856.35</v>
      </c>
      <c r="F54" s="5">
        <f t="shared" si="33"/>
        <v>2286.3233065068493</v>
      </c>
      <c r="G54" s="5">
        <v>0</v>
      </c>
      <c r="H54" s="6">
        <f t="shared" si="14"/>
        <v>717856.35</v>
      </c>
      <c r="I54" s="5">
        <f t="shared" si="1"/>
        <v>2065.0662123287671</v>
      </c>
      <c r="J54" s="5">
        <v>0</v>
      </c>
      <c r="K54" s="3">
        <f t="shared" si="15"/>
        <v>717856.35</v>
      </c>
      <c r="L54" s="5">
        <f t="shared" si="16"/>
        <v>2286.3233065068493</v>
      </c>
      <c r="M54" s="5">
        <v>0</v>
      </c>
      <c r="N54" s="3">
        <f t="shared" si="2"/>
        <v>717856.35</v>
      </c>
      <c r="O54" s="5">
        <f t="shared" si="29"/>
        <v>2212.5709417808221</v>
      </c>
      <c r="P54" s="5">
        <v>0</v>
      </c>
      <c r="Q54" s="3">
        <f t="shared" si="4"/>
        <v>717856.35</v>
      </c>
      <c r="R54" s="5">
        <f t="shared" si="30"/>
        <v>2286.3233065068493</v>
      </c>
      <c r="S54" s="5">
        <v>0</v>
      </c>
      <c r="T54" s="3">
        <f t="shared" si="6"/>
        <v>717856.35</v>
      </c>
      <c r="U54" s="5">
        <f t="shared" si="34"/>
        <v>2212.5709417808221</v>
      </c>
      <c r="V54" s="5">
        <v>0</v>
      </c>
      <c r="W54" s="3">
        <f t="shared" si="17"/>
        <v>717856.35</v>
      </c>
      <c r="X54" s="5">
        <f t="shared" si="31"/>
        <v>2286.3233065068493</v>
      </c>
      <c r="Y54" s="5">
        <v>0</v>
      </c>
      <c r="Z54" s="3">
        <f t="shared" si="9"/>
        <v>717856.35</v>
      </c>
      <c r="AA54" s="5">
        <f t="shared" si="32"/>
        <v>2286.3233065068493</v>
      </c>
      <c r="AB54" s="5">
        <v>0</v>
      </c>
      <c r="AC54" s="3">
        <f t="shared" si="10"/>
        <v>717856.35</v>
      </c>
      <c r="AD54" s="5">
        <f t="shared" si="35"/>
        <v>2212.5709417808221</v>
      </c>
      <c r="AE54" s="5">
        <v>0</v>
      </c>
      <c r="AF54" s="3">
        <f t="shared" si="11"/>
        <v>717856.35</v>
      </c>
      <c r="AH54" s="7">
        <f t="shared" si="12"/>
        <v>20134.395570205477</v>
      </c>
    </row>
    <row r="55" spans="1:34" x14ac:dyDescent="0.35">
      <c r="A55" t="s">
        <v>40</v>
      </c>
      <c r="B55" s="8">
        <v>9019014</v>
      </c>
      <c r="C55" s="2">
        <v>3.7999999999999999E-2</v>
      </c>
      <c r="D55" s="3">
        <v>738073.55</v>
      </c>
      <c r="F55" s="5">
        <f t="shared" si="33"/>
        <v>2382.056553150685</v>
      </c>
      <c r="G55" s="5">
        <v>0</v>
      </c>
      <c r="H55" s="6">
        <f t="shared" si="14"/>
        <v>738073.55</v>
      </c>
      <c r="I55" s="5">
        <f t="shared" si="1"/>
        <v>2151.5349512328767</v>
      </c>
      <c r="J55" s="5">
        <v>0</v>
      </c>
      <c r="K55" s="3">
        <f t="shared" si="15"/>
        <v>738073.55</v>
      </c>
      <c r="L55" s="5">
        <f t="shared" si="16"/>
        <v>2382.056553150685</v>
      </c>
      <c r="M55" s="5">
        <v>0</v>
      </c>
      <c r="N55" s="3">
        <f t="shared" si="2"/>
        <v>738073.55</v>
      </c>
      <c r="O55" s="5">
        <f t="shared" si="29"/>
        <v>2305.2160191780822</v>
      </c>
      <c r="P55" s="5">
        <v>0</v>
      </c>
      <c r="Q55" s="3">
        <f t="shared" si="4"/>
        <v>738073.55</v>
      </c>
      <c r="R55" s="5">
        <f t="shared" si="30"/>
        <v>2382.056553150685</v>
      </c>
      <c r="S55" s="5">
        <v>0</v>
      </c>
      <c r="T55" s="3">
        <f t="shared" si="6"/>
        <v>738073.55</v>
      </c>
      <c r="U55" s="5">
        <f t="shared" si="34"/>
        <v>2305.2160191780822</v>
      </c>
      <c r="V55" s="5">
        <v>0</v>
      </c>
      <c r="W55" s="3">
        <f t="shared" si="17"/>
        <v>738073.55</v>
      </c>
      <c r="X55" s="5">
        <f t="shared" si="31"/>
        <v>2382.056553150685</v>
      </c>
      <c r="Y55" s="5">
        <v>0</v>
      </c>
      <c r="Z55" s="3">
        <f t="shared" si="9"/>
        <v>738073.55</v>
      </c>
      <c r="AA55" s="5">
        <f t="shared" si="32"/>
        <v>2382.056553150685</v>
      </c>
      <c r="AB55" s="5">
        <v>0</v>
      </c>
      <c r="AC55" s="3">
        <f t="shared" si="10"/>
        <v>738073.55</v>
      </c>
      <c r="AD55" s="5">
        <f t="shared" si="35"/>
        <v>2305.2160191780822</v>
      </c>
      <c r="AE55" s="5">
        <v>0</v>
      </c>
      <c r="AF55" s="3">
        <f t="shared" si="11"/>
        <v>738073.55</v>
      </c>
      <c r="AH55" s="7">
        <f t="shared" si="12"/>
        <v>20977.465774520548</v>
      </c>
    </row>
    <row r="56" spans="1:34" x14ac:dyDescent="0.35">
      <c r="A56" t="s">
        <v>40</v>
      </c>
      <c r="B56" s="8">
        <v>9019015</v>
      </c>
      <c r="C56" s="2">
        <v>3.85E-2</v>
      </c>
      <c r="D56" s="3">
        <v>665482.38</v>
      </c>
      <c r="F56" s="5">
        <f t="shared" si="33"/>
        <v>2176.036220630137</v>
      </c>
      <c r="G56" s="5">
        <v>0</v>
      </c>
      <c r="H56" s="6">
        <f t="shared" si="14"/>
        <v>665482.38</v>
      </c>
      <c r="I56" s="5">
        <f t="shared" si="1"/>
        <v>1965.4520702465752</v>
      </c>
      <c r="J56" s="5">
        <v>0</v>
      </c>
      <c r="K56" s="3">
        <f t="shared" si="15"/>
        <v>665482.38</v>
      </c>
      <c r="L56" s="5">
        <f t="shared" si="16"/>
        <v>2176.036220630137</v>
      </c>
      <c r="M56" s="5">
        <v>0</v>
      </c>
      <c r="N56" s="3">
        <f t="shared" si="2"/>
        <v>665482.38</v>
      </c>
      <c r="O56" s="5">
        <f t="shared" si="29"/>
        <v>2105.8415038356165</v>
      </c>
      <c r="P56" s="5">
        <v>0</v>
      </c>
      <c r="Q56" s="3">
        <f t="shared" si="4"/>
        <v>665482.38</v>
      </c>
      <c r="R56" s="5">
        <f t="shared" si="30"/>
        <v>2176.036220630137</v>
      </c>
      <c r="S56" s="5">
        <v>0</v>
      </c>
      <c r="T56" s="3">
        <f t="shared" si="6"/>
        <v>665482.38</v>
      </c>
      <c r="U56" s="5">
        <f t="shared" si="34"/>
        <v>2105.8415038356165</v>
      </c>
      <c r="V56" s="5">
        <v>0</v>
      </c>
      <c r="W56" s="3">
        <f t="shared" si="17"/>
        <v>665482.38</v>
      </c>
      <c r="X56" s="5">
        <f t="shared" si="31"/>
        <v>2176.036220630137</v>
      </c>
      <c r="Y56" s="5">
        <v>0</v>
      </c>
      <c r="Z56" s="3">
        <f t="shared" si="9"/>
        <v>665482.38</v>
      </c>
      <c r="AA56" s="5">
        <f t="shared" si="32"/>
        <v>2176.036220630137</v>
      </c>
      <c r="AB56" s="5">
        <v>0</v>
      </c>
      <c r="AC56" s="3">
        <f t="shared" si="10"/>
        <v>665482.38</v>
      </c>
      <c r="AD56" s="5">
        <f t="shared" si="35"/>
        <v>2105.8415038356165</v>
      </c>
      <c r="AE56" s="5">
        <v>0</v>
      </c>
      <c r="AF56" s="3">
        <f t="shared" si="11"/>
        <v>665482.38</v>
      </c>
      <c r="AH56" s="7">
        <f t="shared" si="12"/>
        <v>19163.157684904112</v>
      </c>
    </row>
    <row r="57" spans="1:34" x14ac:dyDescent="0.35">
      <c r="A57" t="s">
        <v>40</v>
      </c>
      <c r="B57" s="8">
        <v>9019016</v>
      </c>
      <c r="C57" s="2">
        <v>3.9E-2</v>
      </c>
      <c r="D57" s="3">
        <v>690285.68</v>
      </c>
      <c r="F57" s="5">
        <f t="shared" si="33"/>
        <v>2286.4531153972603</v>
      </c>
      <c r="G57" s="5">
        <v>0</v>
      </c>
      <c r="H57" s="6">
        <f t="shared" si="14"/>
        <v>690285.68</v>
      </c>
      <c r="I57" s="5">
        <f t="shared" si="1"/>
        <v>2065.183459068493</v>
      </c>
      <c r="J57" s="5">
        <v>0</v>
      </c>
      <c r="K57" s="3">
        <f t="shared" si="15"/>
        <v>690285.68</v>
      </c>
      <c r="L57" s="5">
        <f t="shared" si="16"/>
        <v>2286.4531153972603</v>
      </c>
      <c r="M57" s="5">
        <v>0</v>
      </c>
      <c r="N57" s="3">
        <f t="shared" si="2"/>
        <v>690285.68</v>
      </c>
      <c r="O57" s="5">
        <f t="shared" si="29"/>
        <v>2212.6965632876713</v>
      </c>
      <c r="P57" s="5">
        <v>0</v>
      </c>
      <c r="Q57" s="3">
        <f t="shared" si="4"/>
        <v>690285.68</v>
      </c>
      <c r="R57" s="5">
        <f t="shared" si="30"/>
        <v>2286.4531153972603</v>
      </c>
      <c r="S57" s="5">
        <v>0</v>
      </c>
      <c r="T57" s="3">
        <f t="shared" si="6"/>
        <v>690285.68</v>
      </c>
      <c r="U57" s="5">
        <f t="shared" si="34"/>
        <v>2212.6965632876713</v>
      </c>
      <c r="V57" s="5">
        <v>0</v>
      </c>
      <c r="W57" s="3">
        <f t="shared" si="17"/>
        <v>690285.68</v>
      </c>
      <c r="X57" s="5">
        <f t="shared" si="31"/>
        <v>2286.4531153972603</v>
      </c>
      <c r="Y57" s="5">
        <v>0</v>
      </c>
      <c r="Z57" s="3">
        <f t="shared" si="9"/>
        <v>690285.68</v>
      </c>
      <c r="AA57" s="5">
        <f t="shared" si="32"/>
        <v>2286.4531153972603</v>
      </c>
      <c r="AB57" s="5">
        <v>0</v>
      </c>
      <c r="AC57" s="3">
        <f t="shared" si="10"/>
        <v>690285.68</v>
      </c>
      <c r="AD57" s="5">
        <f t="shared" si="35"/>
        <v>2212.6965632876713</v>
      </c>
      <c r="AE57" s="5">
        <v>0</v>
      </c>
      <c r="AF57" s="3">
        <f t="shared" si="11"/>
        <v>690285.68</v>
      </c>
      <c r="AH57" s="7">
        <f t="shared" si="12"/>
        <v>20135.538725917806</v>
      </c>
    </row>
    <row r="58" spans="1:34" x14ac:dyDescent="0.35">
      <c r="A58" t="s">
        <v>40</v>
      </c>
      <c r="B58" s="8">
        <v>9019017</v>
      </c>
      <c r="C58" s="2">
        <v>3.9E-2</v>
      </c>
      <c r="D58" s="3">
        <v>715641.43</v>
      </c>
      <c r="F58" s="5">
        <f t="shared" si="33"/>
        <v>2370.4396955342468</v>
      </c>
      <c r="G58" s="5">
        <v>0</v>
      </c>
      <c r="H58" s="6">
        <f t="shared" si="14"/>
        <v>715641.43</v>
      </c>
      <c r="I58" s="5">
        <f t="shared" si="1"/>
        <v>2141.0423056438358</v>
      </c>
      <c r="J58" s="5">
        <v>0</v>
      </c>
      <c r="K58" s="3">
        <f t="shared" si="15"/>
        <v>715641.43</v>
      </c>
      <c r="L58" s="5">
        <f t="shared" si="16"/>
        <v>2370.4396955342468</v>
      </c>
      <c r="M58" s="5">
        <v>0</v>
      </c>
      <c r="N58" s="3">
        <f t="shared" si="2"/>
        <v>715641.43</v>
      </c>
      <c r="O58" s="5">
        <f t="shared" si="29"/>
        <v>2293.9738989041098</v>
      </c>
      <c r="P58" s="5">
        <v>0</v>
      </c>
      <c r="Q58" s="3">
        <f t="shared" si="4"/>
        <v>715641.43</v>
      </c>
      <c r="R58" s="5">
        <f t="shared" si="30"/>
        <v>2370.4396955342468</v>
      </c>
      <c r="S58" s="5">
        <v>0</v>
      </c>
      <c r="T58" s="3">
        <f t="shared" si="6"/>
        <v>715641.43</v>
      </c>
      <c r="U58" s="5">
        <f t="shared" si="34"/>
        <v>2293.9738989041098</v>
      </c>
      <c r="V58" s="5">
        <v>0</v>
      </c>
      <c r="W58" s="3">
        <f t="shared" si="17"/>
        <v>715641.43</v>
      </c>
      <c r="X58" s="5">
        <f t="shared" si="31"/>
        <v>2370.4396955342468</v>
      </c>
      <c r="Y58" s="5">
        <v>0</v>
      </c>
      <c r="Z58" s="3">
        <f t="shared" si="9"/>
        <v>715641.43</v>
      </c>
      <c r="AA58" s="5">
        <f t="shared" si="32"/>
        <v>2370.4396955342468</v>
      </c>
      <c r="AB58" s="5">
        <v>0</v>
      </c>
      <c r="AC58" s="3">
        <f t="shared" si="10"/>
        <v>715641.43</v>
      </c>
      <c r="AD58" s="5">
        <f t="shared" si="35"/>
        <v>2293.9738989041098</v>
      </c>
      <c r="AE58" s="5">
        <v>0</v>
      </c>
      <c r="AF58" s="3">
        <f t="shared" si="11"/>
        <v>715641.43</v>
      </c>
      <c r="AH58" s="7">
        <f t="shared" si="12"/>
        <v>20875.1624800274</v>
      </c>
    </row>
    <row r="59" spans="1:34" x14ac:dyDescent="0.35">
      <c r="A59" t="s">
        <v>40</v>
      </c>
      <c r="B59" s="8">
        <v>9019018</v>
      </c>
      <c r="C59" s="2">
        <v>3.95E-2</v>
      </c>
      <c r="D59" s="3">
        <v>743272.23</v>
      </c>
      <c r="F59" s="5">
        <f t="shared" si="33"/>
        <v>2493.5256044794519</v>
      </c>
      <c r="G59" s="5">
        <v>0</v>
      </c>
      <c r="H59" s="6">
        <f t="shared" si="14"/>
        <v>743272.23</v>
      </c>
      <c r="I59" s="5">
        <f t="shared" si="1"/>
        <v>2252.2166750136985</v>
      </c>
      <c r="J59" s="5">
        <v>0</v>
      </c>
      <c r="K59" s="3">
        <f t="shared" si="15"/>
        <v>743272.23</v>
      </c>
      <c r="L59" s="5">
        <f t="shared" si="16"/>
        <v>2493.5256044794519</v>
      </c>
      <c r="M59" s="5">
        <v>0</v>
      </c>
      <c r="N59" s="3">
        <f t="shared" si="2"/>
        <v>743272.23</v>
      </c>
      <c r="O59" s="5">
        <f t="shared" si="29"/>
        <v>2413.0892946575341</v>
      </c>
      <c r="P59" s="5">
        <v>0</v>
      </c>
      <c r="Q59" s="3">
        <f t="shared" si="4"/>
        <v>743272.23</v>
      </c>
      <c r="R59" s="5">
        <f t="shared" si="30"/>
        <v>2493.5256044794519</v>
      </c>
      <c r="S59" s="5">
        <v>0</v>
      </c>
      <c r="T59" s="3">
        <f t="shared" si="6"/>
        <v>743272.23</v>
      </c>
      <c r="U59" s="5">
        <f t="shared" si="34"/>
        <v>2413.0892946575341</v>
      </c>
      <c r="V59" s="5">
        <v>0</v>
      </c>
      <c r="W59" s="3">
        <f t="shared" si="17"/>
        <v>743272.23</v>
      </c>
      <c r="X59" s="5">
        <f t="shared" si="31"/>
        <v>2493.5256044794519</v>
      </c>
      <c r="Y59" s="5">
        <v>0</v>
      </c>
      <c r="Z59" s="3">
        <f t="shared" si="9"/>
        <v>743272.23</v>
      </c>
      <c r="AA59" s="5">
        <f t="shared" si="32"/>
        <v>2493.5256044794519</v>
      </c>
      <c r="AB59" s="5">
        <v>0</v>
      </c>
      <c r="AC59" s="3">
        <f t="shared" si="10"/>
        <v>743272.23</v>
      </c>
      <c r="AD59" s="5">
        <f t="shared" si="35"/>
        <v>2413.0892946575341</v>
      </c>
      <c r="AE59" s="5">
        <v>0</v>
      </c>
      <c r="AF59" s="3">
        <f t="shared" si="11"/>
        <v>743272.23</v>
      </c>
      <c r="AH59" s="7">
        <f t="shared" si="12"/>
        <v>21959.112581383557</v>
      </c>
    </row>
    <row r="60" spans="1:34" x14ac:dyDescent="0.35">
      <c r="A60" t="s">
        <v>40</v>
      </c>
      <c r="B60" s="8">
        <v>9019019</v>
      </c>
      <c r="C60" s="2">
        <v>3.95E-2</v>
      </c>
      <c r="D60" s="3">
        <v>771562.48</v>
      </c>
      <c r="F60" s="5">
        <f t="shared" si="33"/>
        <v>2588.4335801643833</v>
      </c>
      <c r="G60" s="5">
        <v>0</v>
      </c>
      <c r="H60" s="6">
        <f t="shared" si="14"/>
        <v>771562.48</v>
      </c>
      <c r="I60" s="5">
        <f t="shared" si="1"/>
        <v>2337.9400078904109</v>
      </c>
      <c r="J60" s="5">
        <v>0</v>
      </c>
      <c r="K60" s="3">
        <f t="shared" si="15"/>
        <v>771562.48</v>
      </c>
      <c r="L60" s="5">
        <f t="shared" si="16"/>
        <v>2588.4335801643833</v>
      </c>
      <c r="M60" s="5">
        <v>0</v>
      </c>
      <c r="N60" s="3">
        <f t="shared" si="2"/>
        <v>771562.48</v>
      </c>
      <c r="O60" s="5">
        <f t="shared" si="29"/>
        <v>2504.9357227397259</v>
      </c>
      <c r="P60" s="5">
        <v>0</v>
      </c>
      <c r="Q60" s="3">
        <f t="shared" si="4"/>
        <v>771562.48</v>
      </c>
      <c r="R60" s="5">
        <f t="shared" si="30"/>
        <v>2588.4335801643833</v>
      </c>
      <c r="S60" s="5">
        <v>0</v>
      </c>
      <c r="T60" s="3">
        <f t="shared" si="6"/>
        <v>771562.48</v>
      </c>
      <c r="U60" s="5">
        <f t="shared" si="34"/>
        <v>2504.9357227397259</v>
      </c>
      <c r="V60" s="5">
        <v>0</v>
      </c>
      <c r="W60" s="3">
        <f t="shared" si="17"/>
        <v>771562.48</v>
      </c>
      <c r="X60" s="5">
        <f t="shared" si="31"/>
        <v>2588.4335801643833</v>
      </c>
      <c r="Y60" s="5">
        <v>0</v>
      </c>
      <c r="Z60" s="3">
        <f t="shared" si="9"/>
        <v>771562.48</v>
      </c>
      <c r="AA60" s="5">
        <f t="shared" si="32"/>
        <v>2588.4335801643833</v>
      </c>
      <c r="AB60" s="5">
        <v>0</v>
      </c>
      <c r="AC60" s="3">
        <f t="shared" si="10"/>
        <v>771562.48</v>
      </c>
      <c r="AD60" s="5">
        <f t="shared" si="35"/>
        <v>2504.9357227397259</v>
      </c>
      <c r="AE60" s="5">
        <v>0</v>
      </c>
      <c r="AF60" s="3">
        <f t="shared" si="11"/>
        <v>771562.48</v>
      </c>
      <c r="AH60" s="7">
        <f t="shared" si="12"/>
        <v>22794.915076931506</v>
      </c>
    </row>
    <row r="61" spans="1:34" x14ac:dyDescent="0.35">
      <c r="A61" t="s">
        <v>40</v>
      </c>
      <c r="B61" s="8">
        <v>9019020</v>
      </c>
      <c r="C61" s="2">
        <v>0.04</v>
      </c>
      <c r="D61" s="3">
        <v>801063.06</v>
      </c>
      <c r="F61" s="5">
        <f t="shared" si="33"/>
        <v>2721.4197106849319</v>
      </c>
      <c r="G61" s="5">
        <v>0</v>
      </c>
      <c r="H61" s="6">
        <f t="shared" si="14"/>
        <v>801063.06</v>
      </c>
      <c r="I61" s="5">
        <f t="shared" si="1"/>
        <v>2458.0565128767125</v>
      </c>
      <c r="J61" s="5">
        <v>0</v>
      </c>
      <c r="K61" s="3">
        <f t="shared" si="15"/>
        <v>801063.06</v>
      </c>
      <c r="L61" s="5">
        <f t="shared" si="16"/>
        <v>2721.4197106849319</v>
      </c>
      <c r="M61" s="5">
        <v>0</v>
      </c>
      <c r="N61" s="3">
        <f t="shared" si="2"/>
        <v>801063.06</v>
      </c>
      <c r="O61" s="5">
        <f t="shared" si="29"/>
        <v>2633.6319780821923</v>
      </c>
      <c r="P61" s="5">
        <v>0</v>
      </c>
      <c r="Q61" s="3">
        <f t="shared" si="4"/>
        <v>801063.06</v>
      </c>
      <c r="R61" s="5">
        <f t="shared" si="30"/>
        <v>2721.4197106849319</v>
      </c>
      <c r="S61" s="5">
        <v>0</v>
      </c>
      <c r="T61" s="3">
        <f t="shared" si="6"/>
        <v>801063.06</v>
      </c>
      <c r="U61" s="5">
        <f t="shared" si="34"/>
        <v>2633.6319780821923</v>
      </c>
      <c r="V61" s="5">
        <v>0</v>
      </c>
      <c r="W61" s="3">
        <f t="shared" si="17"/>
        <v>801063.06</v>
      </c>
      <c r="X61" s="5">
        <f t="shared" si="31"/>
        <v>2721.4197106849319</v>
      </c>
      <c r="Y61" s="5">
        <v>0</v>
      </c>
      <c r="Z61" s="3">
        <f t="shared" si="9"/>
        <v>801063.06</v>
      </c>
      <c r="AA61" s="5">
        <f t="shared" si="32"/>
        <v>2721.4197106849319</v>
      </c>
      <c r="AB61" s="5">
        <v>0</v>
      </c>
      <c r="AC61" s="3">
        <f t="shared" si="10"/>
        <v>801063.06</v>
      </c>
      <c r="AD61" s="5">
        <f t="shared" si="35"/>
        <v>2633.6319780821923</v>
      </c>
      <c r="AE61" s="5">
        <v>0</v>
      </c>
      <c r="AF61" s="3">
        <f t="shared" si="11"/>
        <v>801063.06</v>
      </c>
      <c r="AH61" s="7">
        <f t="shared" si="12"/>
        <v>23966.051000547952</v>
      </c>
    </row>
    <row r="62" spans="1:34" x14ac:dyDescent="0.35">
      <c r="A62" t="s">
        <v>40</v>
      </c>
      <c r="B62" s="8">
        <v>9019021</v>
      </c>
      <c r="C62" s="2">
        <v>0.04</v>
      </c>
      <c r="D62" s="3">
        <v>831668.48</v>
      </c>
      <c r="F62" s="5">
        <f t="shared" si="33"/>
        <v>2825.3942882191777</v>
      </c>
      <c r="G62" s="5">
        <v>0</v>
      </c>
      <c r="H62" s="6">
        <f t="shared" si="14"/>
        <v>831668.48</v>
      </c>
      <c r="I62" s="5">
        <f t="shared" si="1"/>
        <v>2551.9690345205477</v>
      </c>
      <c r="J62" s="5">
        <v>0</v>
      </c>
      <c r="K62" s="3">
        <f t="shared" si="15"/>
        <v>831668.48</v>
      </c>
      <c r="L62" s="5">
        <f t="shared" si="16"/>
        <v>2825.3942882191777</v>
      </c>
      <c r="M62" s="5">
        <v>0</v>
      </c>
      <c r="N62" s="3">
        <f t="shared" si="2"/>
        <v>831668.48</v>
      </c>
      <c r="O62" s="5">
        <f t="shared" si="29"/>
        <v>2734.252536986301</v>
      </c>
      <c r="P62" s="5">
        <v>0</v>
      </c>
      <c r="Q62" s="3">
        <f t="shared" si="4"/>
        <v>831668.48</v>
      </c>
      <c r="R62" s="5">
        <f t="shared" si="30"/>
        <v>2825.3942882191777</v>
      </c>
      <c r="S62" s="5">
        <v>0</v>
      </c>
      <c r="T62" s="3">
        <f t="shared" si="6"/>
        <v>831668.48</v>
      </c>
      <c r="U62" s="5">
        <f t="shared" si="34"/>
        <v>2734.252536986301</v>
      </c>
      <c r="V62" s="5">
        <v>0</v>
      </c>
      <c r="W62" s="3">
        <f t="shared" si="17"/>
        <v>831668.48</v>
      </c>
      <c r="X62" s="5">
        <f t="shared" si="31"/>
        <v>2825.3942882191777</v>
      </c>
      <c r="Y62" s="5">
        <v>0</v>
      </c>
      <c r="Z62" s="3">
        <f t="shared" si="9"/>
        <v>831668.48</v>
      </c>
      <c r="AA62" s="5">
        <f t="shared" si="32"/>
        <v>2825.3942882191777</v>
      </c>
      <c r="AB62" s="5">
        <v>0</v>
      </c>
      <c r="AC62" s="3">
        <f t="shared" si="10"/>
        <v>831668.48</v>
      </c>
      <c r="AD62" s="5">
        <f t="shared" si="35"/>
        <v>2734.252536986301</v>
      </c>
      <c r="AE62" s="5">
        <v>0</v>
      </c>
      <c r="AF62" s="3">
        <f t="shared" si="11"/>
        <v>831668.48</v>
      </c>
      <c r="AH62" s="7">
        <f t="shared" si="12"/>
        <v>24881.698086575336</v>
      </c>
    </row>
    <row r="63" spans="1:34" x14ac:dyDescent="0.35">
      <c r="A63" t="s">
        <v>40</v>
      </c>
      <c r="B63" s="8">
        <v>9019022</v>
      </c>
      <c r="C63" s="2">
        <v>0.04</v>
      </c>
      <c r="D63" s="3">
        <v>863941.13</v>
      </c>
      <c r="F63" s="5">
        <f t="shared" si="33"/>
        <v>2935.0328799999997</v>
      </c>
      <c r="G63" s="5">
        <v>0</v>
      </c>
      <c r="H63" s="6">
        <f t="shared" si="14"/>
        <v>863941.13</v>
      </c>
      <c r="I63" s="5">
        <f t="shared" si="1"/>
        <v>2650.9974399999996</v>
      </c>
      <c r="J63" s="5">
        <v>0</v>
      </c>
      <c r="K63" s="3">
        <f t="shared" si="15"/>
        <v>863941.13</v>
      </c>
      <c r="L63" s="5">
        <f t="shared" si="16"/>
        <v>2935.0328799999997</v>
      </c>
      <c r="M63" s="5">
        <v>0</v>
      </c>
      <c r="N63" s="3">
        <f t="shared" si="2"/>
        <v>863941.13</v>
      </c>
      <c r="O63" s="5">
        <f t="shared" si="29"/>
        <v>2840.3543999999997</v>
      </c>
      <c r="P63" s="5">
        <v>0</v>
      </c>
      <c r="Q63" s="3">
        <f t="shared" si="4"/>
        <v>863941.13</v>
      </c>
      <c r="R63" s="5">
        <f t="shared" si="30"/>
        <v>2935.0328799999997</v>
      </c>
      <c r="S63" s="5">
        <v>0</v>
      </c>
      <c r="T63" s="3">
        <f t="shared" si="6"/>
        <v>863941.13</v>
      </c>
      <c r="U63" s="5">
        <f t="shared" si="34"/>
        <v>2840.3543999999997</v>
      </c>
      <c r="V63" s="5">
        <v>0</v>
      </c>
      <c r="W63" s="3">
        <f t="shared" si="17"/>
        <v>863941.13</v>
      </c>
      <c r="X63" s="5">
        <f t="shared" si="31"/>
        <v>2935.0328799999997</v>
      </c>
      <c r="Y63" s="5">
        <v>0</v>
      </c>
      <c r="Z63" s="3">
        <f t="shared" si="9"/>
        <v>863941.13</v>
      </c>
      <c r="AA63" s="5">
        <f t="shared" si="32"/>
        <v>2935.0328799999997</v>
      </c>
      <c r="AB63" s="5">
        <v>0</v>
      </c>
      <c r="AC63" s="3">
        <f t="shared" si="10"/>
        <v>863941.13</v>
      </c>
      <c r="AD63" s="5">
        <f t="shared" si="35"/>
        <v>2840.3543999999997</v>
      </c>
      <c r="AE63" s="5">
        <v>0</v>
      </c>
      <c r="AF63" s="3">
        <f t="shared" si="11"/>
        <v>863941.13</v>
      </c>
      <c r="AH63" s="7">
        <f t="shared" si="12"/>
        <v>25847.225039999998</v>
      </c>
    </row>
    <row r="64" spans="1:34" x14ac:dyDescent="0.35">
      <c r="A64" t="s">
        <v>40</v>
      </c>
      <c r="B64" s="8">
        <v>9019023</v>
      </c>
      <c r="C64" s="2">
        <v>0.04</v>
      </c>
      <c r="D64" s="3">
        <v>897191.42</v>
      </c>
      <c r="F64" s="5">
        <f t="shared" si="33"/>
        <v>3047.9927693150689</v>
      </c>
      <c r="G64" s="5">
        <v>0</v>
      </c>
      <c r="H64" s="6">
        <f t="shared" si="14"/>
        <v>897191.42</v>
      </c>
      <c r="I64" s="5">
        <f t="shared" si="1"/>
        <v>2753.0257271232881</v>
      </c>
      <c r="J64" s="5">
        <v>0</v>
      </c>
      <c r="K64" s="3">
        <f t="shared" si="15"/>
        <v>897191.42</v>
      </c>
      <c r="L64" s="5">
        <f t="shared" si="16"/>
        <v>3047.9927693150689</v>
      </c>
      <c r="M64" s="5">
        <v>0</v>
      </c>
      <c r="N64" s="3">
        <f t="shared" si="2"/>
        <v>897191.42</v>
      </c>
      <c r="O64" s="5">
        <f t="shared" si="29"/>
        <v>2949.6704219178087</v>
      </c>
      <c r="P64" s="5">
        <v>0</v>
      </c>
      <c r="Q64" s="3">
        <f t="shared" si="4"/>
        <v>897191.42</v>
      </c>
      <c r="R64" s="5">
        <f t="shared" si="30"/>
        <v>3047.9927693150689</v>
      </c>
      <c r="S64" s="5">
        <v>0</v>
      </c>
      <c r="T64" s="3">
        <f t="shared" si="6"/>
        <v>897191.42</v>
      </c>
      <c r="U64" s="5">
        <f t="shared" si="34"/>
        <v>2949.6704219178087</v>
      </c>
      <c r="V64" s="5">
        <v>0</v>
      </c>
      <c r="W64" s="3">
        <f t="shared" si="17"/>
        <v>897191.42</v>
      </c>
      <c r="X64" s="5">
        <f t="shared" si="31"/>
        <v>3047.9927693150689</v>
      </c>
      <c r="Y64" s="5">
        <v>0</v>
      </c>
      <c r="Z64" s="3">
        <f t="shared" si="9"/>
        <v>897191.42</v>
      </c>
      <c r="AA64" s="5">
        <f t="shared" si="32"/>
        <v>3047.9927693150689</v>
      </c>
      <c r="AB64" s="5">
        <v>0</v>
      </c>
      <c r="AC64" s="3">
        <f t="shared" si="10"/>
        <v>897191.42</v>
      </c>
      <c r="AD64" s="5">
        <f t="shared" si="35"/>
        <v>2949.6704219178087</v>
      </c>
      <c r="AE64" s="5">
        <v>0</v>
      </c>
      <c r="AF64" s="3">
        <f t="shared" si="11"/>
        <v>897191.42</v>
      </c>
      <c r="AH64" s="7">
        <f t="shared" si="12"/>
        <v>26842.000839452059</v>
      </c>
    </row>
    <row r="65" spans="1:36" x14ac:dyDescent="0.35">
      <c r="A65" t="s">
        <v>40</v>
      </c>
      <c r="B65" s="8">
        <v>9019024</v>
      </c>
      <c r="C65" s="2">
        <v>0.04</v>
      </c>
      <c r="D65" s="3">
        <v>468387</v>
      </c>
      <c r="F65" s="5">
        <f t="shared" si="33"/>
        <v>1591.2325479452054</v>
      </c>
      <c r="G65" s="5">
        <v>0</v>
      </c>
      <c r="H65" s="6">
        <f t="shared" si="14"/>
        <v>468387</v>
      </c>
      <c r="I65" s="5">
        <f t="shared" si="1"/>
        <v>1437.2423013698628</v>
      </c>
      <c r="J65" s="5">
        <v>0</v>
      </c>
      <c r="K65" s="3">
        <f t="shared" si="15"/>
        <v>468387</v>
      </c>
      <c r="L65" s="5">
        <f t="shared" si="16"/>
        <v>1591.2325479452054</v>
      </c>
      <c r="M65" s="5">
        <v>0</v>
      </c>
      <c r="N65" s="3">
        <f t="shared" si="2"/>
        <v>468387</v>
      </c>
      <c r="O65" s="5">
        <f t="shared" si="29"/>
        <v>1539.9024657534246</v>
      </c>
      <c r="P65" s="5">
        <v>0</v>
      </c>
      <c r="Q65" s="3">
        <f t="shared" si="4"/>
        <v>468387</v>
      </c>
      <c r="R65" s="5">
        <f t="shared" si="30"/>
        <v>1591.2325479452054</v>
      </c>
      <c r="S65" s="5">
        <v>0</v>
      </c>
      <c r="T65" s="3">
        <f t="shared" si="6"/>
        <v>468387</v>
      </c>
      <c r="U65" s="5">
        <f t="shared" si="34"/>
        <v>1539.9024657534246</v>
      </c>
      <c r="V65" s="5">
        <v>0</v>
      </c>
      <c r="W65" s="3">
        <f t="shared" si="17"/>
        <v>468387</v>
      </c>
      <c r="X65" s="5">
        <f t="shared" si="31"/>
        <v>1591.2325479452054</v>
      </c>
      <c r="Y65" s="5">
        <v>0</v>
      </c>
      <c r="Z65" s="3">
        <f t="shared" si="9"/>
        <v>468387</v>
      </c>
      <c r="AA65" s="5">
        <f t="shared" si="32"/>
        <v>1591.2325479452054</v>
      </c>
      <c r="AB65" s="5">
        <v>0</v>
      </c>
      <c r="AC65" s="3">
        <f t="shared" si="10"/>
        <v>468387</v>
      </c>
      <c r="AD65" s="5">
        <f t="shared" si="35"/>
        <v>1539.9024657534246</v>
      </c>
      <c r="AE65" s="5">
        <v>0</v>
      </c>
      <c r="AF65" s="3">
        <f t="shared" si="11"/>
        <v>468387</v>
      </c>
      <c r="AH65" s="7">
        <f t="shared" si="12"/>
        <v>14013.112438356162</v>
      </c>
      <c r="AJ65" s="7"/>
    </row>
    <row r="66" spans="1:36" x14ac:dyDescent="0.35">
      <c r="AH66" s="7"/>
      <c r="AJ66" s="5"/>
    </row>
    <row r="67" spans="1:36" x14ac:dyDescent="0.35">
      <c r="AJ67" s="7"/>
    </row>
    <row r="68" spans="1:36" x14ac:dyDescent="0.35">
      <c r="AJ68" s="7"/>
    </row>
    <row r="69" spans="1:36" x14ac:dyDescent="0.35">
      <c r="AJ69" s="7"/>
    </row>
    <row r="71" spans="1:36" x14ac:dyDescent="0.35">
      <c r="AH71" s="7"/>
    </row>
    <row r="72" spans="1:36" x14ac:dyDescent="0.35">
      <c r="AH72" s="7"/>
    </row>
    <row r="73" spans="1:36" x14ac:dyDescent="0.35">
      <c r="AH73" s="7"/>
    </row>
    <row r="74" spans="1:36" x14ac:dyDescent="0.35">
      <c r="AH74" s="7"/>
    </row>
  </sheetData>
  <mergeCells count="9">
    <mergeCell ref="X5:Z5"/>
    <mergeCell ref="AA5:AC5"/>
    <mergeCell ref="AD5:AF5"/>
    <mergeCell ref="F5:H5"/>
    <mergeCell ref="I5:K5"/>
    <mergeCell ref="L5:N5"/>
    <mergeCell ref="O5:Q5"/>
    <mergeCell ref="R5:T5"/>
    <mergeCell ref="U5:W5"/>
  </mergeCells>
  <pageMargins left="0.7" right="0.7" top="0.75" bottom="0.75" header="0.3" footer="0.3"/>
  <ignoredErrors>
    <ignoredError sqref="L49 O49 R49 U49 X49 AA49 F49 I49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Brittany  Koenig</cp:lastModifiedBy>
  <dcterms:created xsi:type="dcterms:W3CDTF">2023-12-29T20:35:44Z</dcterms:created>
  <dcterms:modified xsi:type="dcterms:W3CDTF">2024-01-02T22:20:05Z</dcterms:modified>
</cp:coreProperties>
</file>