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rvr2012\userdata\Kerih\Desktop\PSC-Water Loss\WATERLOSS 2025\"/>
    </mc:Choice>
  </mc:AlternateContent>
  <xr:revisionPtr revIDLastSave="0" documentId="8_{1884B2C0-B65D-4008-A509-C0BEA5A7A575}"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38640" windowHeight="15720" activeTab="10"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oncurrentCalc="0"/>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0" i="6"/>
  <c r="F40" i="7"/>
  <c r="F40" i="8"/>
  <c r="F40" i="9"/>
  <c r="F40" i="10"/>
  <c r="F40" i="11"/>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45" i="4"/>
  <c r="F13" i="5"/>
  <c r="F45" i="5"/>
  <c r="F13" i="6"/>
  <c r="F45" i="6"/>
  <c r="F13" i="7"/>
  <c r="F45" i="7"/>
  <c r="F13" i="8"/>
  <c r="F45" i="8"/>
  <c r="F13" i="9"/>
  <c r="F45" i="9"/>
  <c r="F13" i="10"/>
  <c r="F45" i="10"/>
  <c r="F13" i="11"/>
  <c r="F45" i="11"/>
  <c r="F40" i="12"/>
  <c r="F45" i="12"/>
  <c r="F40" i="13"/>
  <c r="F45" i="13"/>
  <c r="F31" i="3"/>
  <c r="F31" i="4"/>
  <c r="F31" i="5"/>
  <c r="F31" i="6"/>
  <c r="F31" i="7"/>
  <c r="F31" i="8"/>
  <c r="F31" i="9"/>
  <c r="F31" i="10"/>
  <c r="F31" i="11"/>
  <c r="F31" i="12"/>
  <c r="F31" i="13"/>
  <c r="F31" i="2"/>
  <c r="F7" i="5"/>
  <c r="F7" i="6"/>
  <c r="F7" i="7"/>
  <c r="F7" i="8"/>
  <c r="F7" i="9"/>
  <c r="F7" i="10"/>
  <c r="F7" i="12"/>
  <c r="F7" i="13"/>
  <c r="F13" i="3"/>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<sst xmlns="http://schemas.openxmlformats.org/spreadsheetml/2006/main" count="577" uniqueCount="104">
  <si>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</si>
  <si>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</si>
  <si>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</si>
  <si>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</si>
  <si>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</si>
  <si>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</si>
  <si>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</si>
  <si>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</si>
  <si>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</si>
  <si>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</si>
  <si>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</si>
  <si>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</si>
  <si>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</si>
  <si>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</si>
  <si>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</si>
  <si>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</si>
  <si>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</si>
  <si>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</si>
  <si>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</si>
  <si>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</si>
  <si>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</si>
  <si>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</si>
  <si>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</si>
  <si>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</si>
  <si>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</si>
  <si>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</si>
  <si>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</si>
  <si>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</si>
  <si>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</si>
  <si>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</si>
  <si>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</si>
  <si>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</si>
  <si>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</si>
  <si>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</si>
  <si>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</si>
  <si>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</si>
  <si>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</si>
  <si>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</si>
  <si>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</si>
  <si>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</si>
  <si>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</si>
  <si>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</si>
  <si>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</si>
  <si>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</si>
  <si>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</si>
  <si>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</si>
  <si>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</si>
  <si>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</si>
  <si>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</si>
  <si>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</si>
  <si>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</si>
  <si>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</si>
  <si>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</si>
  <si>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</si>
  <si>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</si>
  <si>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</si>
  <si>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</si>
  <si>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</si>
  <si>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</si>
  <si>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</si>
  <si>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</si>
  <si>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</si>
  <si>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</si>
  <si>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</si>
  <si>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</si>
  <si>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</si>
  <si>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</si>
  <si>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</si>
  <si>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</si>
  <si>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</si>
  <si>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</si>
  <si>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</si>
  <si>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</si>
  <si>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</si>
  <si>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</si>
  <si>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</si>
  <si>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</si>
  <si>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</si>
  <si>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</si>
  <si>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</si>
  <si>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</si>
  <si>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</si>
  <si>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</si>
  <si>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</si>
  <si>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</si>
  <si>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</si>
  <si>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</si>
  <si>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</si>
  <si>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</si>
  <si>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</si>
  <si>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</si>
  <si>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</si>
  <si>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</si>
  <si>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</si>
  <si>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</si>
  <si>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</si>
  <si>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Leak Adjustments for customers</t>
  </si>
  <si>
    <t xml:space="preserve"> Tank Storage</t>
  </si>
  <si>
    <t xml:space="preserve">  Tank Storage </t>
  </si>
  <si>
    <t xml:space="preserve">     Tank Storage</t>
  </si>
  <si>
    <t>Start up of new pump station</t>
  </si>
  <si>
    <t>Customers hitting lines</t>
  </si>
  <si>
    <t xml:space="preserve">   New Tank Fill </t>
  </si>
  <si>
    <t xml:space="preserve">Tanks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</si>
</sst>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2" zoomScaleNormal="100" workbookViewId="0">
      <selection activeCell="D39" sqref="D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37</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41017100</v>
      </c>
    </row>
    <row r="13" spans="1:6" ht="15.75" x14ac:dyDescent="0.25">
      <c r="A13" s="16">
        <v>4</v>
      </c>
      <c r="B13" s="48" t="s">
        <v>9</v>
      </c>
      <c r="C13" s="49"/>
      <c r="D13" s="49"/>
      <c r="E13" s="49"/>
      <c r="F13" s="4">
        <f>SUM(F11:F12)</f>
        <v>41017100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26575800</v>
      </c>
    </row>
    <row r="17" spans="1:7" x14ac:dyDescent="0.2">
      <c r="A17" s="16">
        <v>8</v>
      </c>
      <c r="B17" s="20" t="s">
        <v>12</v>
      </c>
      <c r="F17" s="28">
        <v>5342800</v>
      </c>
    </row>
    <row r="18" spans="1:7" x14ac:dyDescent="0.2">
      <c r="A18" s="16">
        <v>9</v>
      </c>
      <c r="B18" s="20" t="s">
        <v>13</v>
      </c>
      <c r="F18" s="28"/>
    </row>
    <row r="19" spans="1:7" x14ac:dyDescent="0.2">
      <c r="A19" s="16">
        <v>10</v>
      </c>
      <c r="B19" s="20" t="s">
        <v>14</v>
      </c>
      <c r="F19" s="28"/>
    </row>
    <row r="20" spans="1:7" x14ac:dyDescent="0.2">
      <c r="A20" s="16">
        <v>11</v>
      </c>
      <c r="B20" s="20" t="s">
        <v>15</v>
      </c>
      <c r="F20" s="28">
        <v>1671400</v>
      </c>
    </row>
    <row r="21" spans="1:7" x14ac:dyDescent="0.2">
      <c r="A21" s="16">
        <v>12</v>
      </c>
      <c r="B21" s="20" t="s">
        <v>16</v>
      </c>
      <c r="F21" s="28"/>
    </row>
    <row r="22" spans="1:7" x14ac:dyDescent="0.2">
      <c r="A22" s="16">
        <v>13</v>
      </c>
      <c r="B22" s="20" t="s">
        <v>43</v>
      </c>
      <c r="D22" s="22" t="s">
        <v>94</v>
      </c>
      <c r="E22" s="23"/>
      <c r="F22" s="28">
        <v>404700</v>
      </c>
      <c r="G22" s="24" t="str">
        <f>IF(AND(F22&gt;0,D22=""),"Explanation for Other Sales Must be Filled In","")</f>
        <v/>
      </c>
    </row>
    <row r="23" spans="1:7" ht="15.75" x14ac:dyDescent="0.25">
      <c r="A23" s="16">
        <v>14</v>
      </c>
      <c r="B23" s="48" t="s">
        <v>17</v>
      </c>
      <c r="C23" s="49"/>
      <c r="D23" s="49"/>
      <c r="E23" s="49"/>
      <c r="F23" s="4">
        <f>IF(AND(F22&gt;0,D22&lt;&gt;""),SUM(F16:F22),IF(F22=0,SUM(F16:F22),""))</f>
        <v>33994700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243000</v>
      </c>
    </row>
    <row r="29" spans="1:7" x14ac:dyDescent="0.2">
      <c r="A29" s="16">
        <v>20</v>
      </c>
      <c r="B29" s="20" t="s">
        <v>40</v>
      </c>
      <c r="F29" s="28"/>
    </row>
    <row r="30" spans="1:7" x14ac:dyDescent="0.2">
      <c r="A30" s="16">
        <v>21</v>
      </c>
      <c r="B30" s="20" t="s">
        <v>44</v>
      </c>
      <c r="D30" s="22" t="s">
        <v>99</v>
      </c>
      <c r="E30" s="23"/>
      <c r="F30" s="40">
        <v>1500000</v>
      </c>
      <c r="G30" s="24" t="str">
        <f>IF(AND(F30&gt;0,D30=""),"Explanation for Other Usage Must be Filled In","")</f>
        <v/>
      </c>
    </row>
    <row r="31" spans="1:7" ht="15.75" x14ac:dyDescent="0.25">
      <c r="A31" s="16">
        <v>22</v>
      </c>
      <c r="B31" s="48" t="s">
        <v>22</v>
      </c>
      <c r="C31" s="49"/>
      <c r="D31" s="49"/>
      <c r="E31" s="49"/>
      <c r="F31" s="4">
        <f>IF(AND(F30&gt;0,D30&lt;&gt;""),SUM(F26:F30),IF(F30=0,SUM(F26:F30),""))</f>
        <v>1743000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4879400</v>
      </c>
    </row>
    <row r="37" spans="1:7" x14ac:dyDescent="0.2">
      <c r="A37" s="16">
        <v>28</v>
      </c>
      <c r="B37" s="20" t="s">
        <v>27</v>
      </c>
      <c r="F37" s="28"/>
    </row>
    <row r="38" spans="1:7" x14ac:dyDescent="0.2">
      <c r="A38" s="16">
        <v>29</v>
      </c>
      <c r="B38" s="20" t="s">
        <v>28</v>
      </c>
      <c r="F38" s="28"/>
    </row>
    <row r="39" spans="1:7" x14ac:dyDescent="0.2">
      <c r="A39" s="16">
        <v>30</v>
      </c>
      <c r="B39" s="20" t="s">
        <v>89</v>
      </c>
      <c r="D39" s="22" t="s">
        <v>102</v>
      </c>
      <c r="E39" s="39"/>
      <c r="F39" s="28">
        <v>400000</v>
      </c>
      <c r="G39" s="24" t="str">
        <f>IF(AND(F39&gt;0,D39=""),"Explanation for Other Loss Must be Filled In","")</f>
        <v/>
      </c>
    </row>
    <row r="40" spans="1:7" ht="15.75" x14ac:dyDescent="0.25">
      <c r="A40" s="16">
        <v>31</v>
      </c>
      <c r="B40" s="48" t="s">
        <v>65</v>
      </c>
      <c r="C40" s="49"/>
      <c r="D40" s="49"/>
      <c r="E40" s="49"/>
      <c r="F40" s="4">
        <f>SUM(F34:F39)</f>
        <v>5279400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0.12871217126515527</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abSelected="1" topLeftCell="A2" zoomScaleNormal="100" workbookViewId="0">
      <selection activeCell="J7" sqref="J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38</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39693400</v>
      </c>
    </row>
    <row r="13" spans="1:6" ht="15.75" x14ac:dyDescent="0.25">
      <c r="A13" s="16">
        <v>4</v>
      </c>
      <c r="B13" s="48" t="s">
        <v>9</v>
      </c>
      <c r="C13" s="49"/>
      <c r="D13" s="49"/>
      <c r="E13" s="49"/>
      <c r="F13" s="4">
        <f>SUM(F11:F12)</f>
        <v>39693400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23266600</v>
      </c>
    </row>
    <row r="17" spans="1:7" x14ac:dyDescent="0.2">
      <c r="A17" s="16">
        <v>8</v>
      </c>
      <c r="B17" s="20" t="s">
        <v>12</v>
      </c>
      <c r="F17" s="28">
        <v>4402800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v>1653400</v>
      </c>
    </row>
    <row r="22" spans="1:7" x14ac:dyDescent="0.2">
      <c r="A22" s="16">
        <v>13</v>
      </c>
      <c r="B22" s="20" t="s">
        <v>43</v>
      </c>
      <c r="D22" s="22" t="s">
        <v>90</v>
      </c>
      <c r="E22" s="23"/>
      <c r="F22" s="28">
        <v>464100</v>
      </c>
      <c r="G22" s="24" t="str">
        <f>IF(AND(F22&gt;0,D22=""),"Explanation for Other Sales Must be Filled In","")</f>
        <v/>
      </c>
    </row>
    <row r="23" spans="1:7" ht="15.75" x14ac:dyDescent="0.25">
      <c r="A23" s="16">
        <v>14</v>
      </c>
      <c r="B23" s="48" t="s">
        <v>17</v>
      </c>
      <c r="C23" s="49"/>
      <c r="D23" s="49"/>
      <c r="E23" s="49"/>
      <c r="F23" s="4">
        <f>IF(AND(F22&gt;0,D22&lt;&gt;""),SUM(F16:F22),IF(F22=0,SUM(F16:F22),""))</f>
        <v>29786900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259000</v>
      </c>
    </row>
    <row r="29" spans="1:7" x14ac:dyDescent="0.2">
      <c r="A29" s="16">
        <v>20</v>
      </c>
      <c r="B29" s="20" t="s">
        <v>40</v>
      </c>
      <c r="F29" s="28">
        <v>100000</v>
      </c>
    </row>
    <row r="30" spans="1:7" x14ac:dyDescent="0.2">
      <c r="A30" s="16">
        <v>21</v>
      </c>
      <c r="B30" s="20" t="s">
        <v>44</v>
      </c>
      <c r="D30" s="22" t="s">
        <v>103</v>
      </c>
      <c r="E30" s="23"/>
      <c r="F30" s="40">
        <v>1500000</v>
      </c>
      <c r="G30" s="24" t="str">
        <f>IF(AND(F30&gt;0,D30=""),"Explanation for Other Usage Must be Filled In","")</f>
        <v/>
      </c>
    </row>
    <row r="31" spans="1:7" ht="15.75" x14ac:dyDescent="0.25">
      <c r="A31" s="16">
        <v>22</v>
      </c>
      <c r="B31" s="48" t="s">
        <v>22</v>
      </c>
      <c r="C31" s="49"/>
      <c r="D31" s="49"/>
      <c r="E31" s="49"/>
      <c r="F31" s="4">
        <f>IF(AND(F30&gt;0,D30&lt;&gt;""),SUM(F26:F30),IF(F30=0,SUM(F26:F30),""))</f>
        <v>1859000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4141000</v>
      </c>
    </row>
    <row r="36" spans="1:7" x14ac:dyDescent="0.2">
      <c r="A36" s="16">
        <v>27</v>
      </c>
      <c r="B36" s="20" t="s">
        <v>26</v>
      </c>
      <c r="F36" s="28">
        <v>3906500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8047500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0.20274151370252988</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39</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85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7"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42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220154600</v>
      </c>
    </row>
    <row r="13" spans="1:6" ht="15.75" x14ac:dyDescent="0.25">
      <c r="A13" s="16">
        <v>4</v>
      </c>
      <c r="B13" s="48" t="s">
        <v>9</v>
      </c>
      <c r="C13" s="49"/>
      <c r="D13" s="49"/>
      <c r="E13" s="49"/>
      <c r="F13" s="8">
        <f>Jan!F13+Feb!F13+Mar!F13+Apr!F13+May!F13+Jun!F13+July!F13+Aug!F13+Sept!F13+Oct!F13+Nov!F13+Dec!F13</f>
        <v>220154600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141256100</v>
      </c>
    </row>
    <row r="17" spans="1:7" x14ac:dyDescent="0.2">
      <c r="A17" s="16">
        <v>8</v>
      </c>
      <c r="B17" s="20" t="s">
        <v>12</v>
      </c>
      <c r="F17" s="34">
        <f>Jan!F17+Feb!F17+Mar!F17+Apr!F17+May!F17+Jun!F17+July!F17+Aug!F17+Sept!F17+Oct!F17+Nov!F17+Dec!F17</f>
        <v>23814800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4500000</v>
      </c>
    </row>
    <row r="20" spans="1:7" x14ac:dyDescent="0.2">
      <c r="A20" s="16">
        <v>11</v>
      </c>
      <c r="B20" s="20" t="s">
        <v>15</v>
      </c>
      <c r="F20" s="34">
        <f>Jan!F20+Feb!F20+Mar!F20+Apr!F20+May!F20+Jun!F20+July!F20+Aug!F20+Sept!F20+Oct!F20+Nov!F20+Dec!F20</f>
        <v>5890900</v>
      </c>
    </row>
    <row r="21" spans="1:7" x14ac:dyDescent="0.2">
      <c r="A21" s="16">
        <v>12</v>
      </c>
      <c r="B21" s="20" t="s">
        <v>16</v>
      </c>
      <c r="F21" s="34">
        <f>Jan!F21+Feb!F21+Mar!F21+Apr!F21+May!F21+Jun!F21+July!F21+Aug!F21+Sept!F21+Oct!F21+Nov!F21+Dec!F21</f>
        <v>1653400</v>
      </c>
    </row>
    <row r="22" spans="1:7" x14ac:dyDescent="0.2">
      <c r="A22" s="16">
        <v>13</v>
      </c>
      <c r="B22" s="20" t="s">
        <v>43</v>
      </c>
      <c r="D22" s="23"/>
      <c r="E22" s="23"/>
      <c r="F22" s="34">
        <f>Jan!F22+Feb!F22+Mar!F22+Apr!F22+May!F22+Jun!F22+July!F22+Aug!F22+Sept!F22+Oct!F22+Nov!F22+Dec!F22</f>
        <v>1776800</v>
      </c>
      <c r="G22" s="24"/>
    </row>
    <row r="23" spans="1:7" ht="15.75" x14ac:dyDescent="0.25">
      <c r="A23" s="16">
        <v>14</v>
      </c>
      <c r="B23" s="48" t="s">
        <v>17</v>
      </c>
      <c r="C23" s="49"/>
      <c r="D23" s="49"/>
      <c r="E23" s="49"/>
      <c r="F23" s="8">
        <f>Jan!F23+Feb!F23+Mar!F23+Apr!F23+May!F23+Jun!F23+July!F23+Aug!F23+Sept!F23+Oct!F23+Nov!F23+Dec!F23</f>
        <v>178892000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8002000</v>
      </c>
    </row>
    <row r="29" spans="1:7" x14ac:dyDescent="0.2">
      <c r="A29" s="16">
        <v>20</v>
      </c>
      <c r="B29" s="20" t="s">
        <v>40</v>
      </c>
      <c r="F29" s="34">
        <f>Jan!F29+Feb!F29+Mar!F29+Apr!F29+May!F29+Jun!F29+July!F29+Aug!F29+Sept!F29+Oct!F29+Nov!F29+Dec!F29</f>
        <v>164500</v>
      </c>
    </row>
    <row r="30" spans="1:7" x14ac:dyDescent="0.2">
      <c r="A30" s="16">
        <v>21</v>
      </c>
      <c r="B30" s="20" t="s">
        <v>44</v>
      </c>
      <c r="D30" s="23"/>
      <c r="E30" s="23"/>
      <c r="F30" s="34">
        <f>Jan!F30+Feb!F30+Mar!F30+Apr!F30+May!F30+Jun!F30+July!F30+Aug!F30+Sept!F30+Oct!F30+Nov!F30+Dec!F30</f>
        <v>3500000</v>
      </c>
      <c r="G30" s="24"/>
    </row>
    <row r="31" spans="1:7" ht="15.75" x14ac:dyDescent="0.25">
      <c r="A31" s="16">
        <v>22</v>
      </c>
      <c r="B31" s="48" t="s">
        <v>22</v>
      </c>
      <c r="C31" s="49"/>
      <c r="D31" s="49"/>
      <c r="E31" s="49"/>
      <c r="F31" s="8">
        <f>Jan!F31+Feb!F31+Mar!F31+Apr!F31+May!F31+Jun!F31+July!F31+Aug!F31+Sept!F31+Oct!F31+Nov!F31+Dec!F31</f>
        <v>11666500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11732530</v>
      </c>
    </row>
    <row r="36" spans="1:6" x14ac:dyDescent="0.2">
      <c r="A36" s="16">
        <v>27</v>
      </c>
      <c r="B36" s="20" t="s">
        <v>26</v>
      </c>
      <c r="F36" s="34">
        <f>Jan!F36+Feb!F36+Mar!F36+Apr!F36+May!F36+Jun!F36+July!F36+Aug!F36+Sept!F36+Oct!F36+Nov!F36+Dec!F36</f>
        <v>15658800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0</v>
      </c>
    </row>
    <row r="39" spans="1:6" x14ac:dyDescent="0.2">
      <c r="A39" s="16">
        <v>30</v>
      </c>
      <c r="B39" s="20" t="s">
        <v>83</v>
      </c>
      <c r="F39" s="34">
        <f>Jan!F39+Feb!F39+Mar!F39+Apr!F39+May!F39+Jun!F39+July!F39+Aug!F39+Sept!F39+Oct!F39+Nov!F39+Dec!F39</f>
        <v>2204770</v>
      </c>
    </row>
    <row r="40" spans="1:6" ht="15.75" x14ac:dyDescent="0.25">
      <c r="A40" s="16">
        <v>31</v>
      </c>
      <c r="B40" s="48" t="s">
        <v>65</v>
      </c>
      <c r="C40" s="49"/>
      <c r="D40" s="49"/>
      <c r="E40" s="49"/>
      <c r="F40" s="8">
        <f>Jan!F40+Feb!F40+Mar!F40+Apr!F40+May!F40+Jun!F40+July!F40+Aug!F40+Sept!F40+Oct!F40+Nov!F40+Dec!F40</f>
        <v>29596100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0.13443325735642134</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7" zoomScaleNormal="100" workbookViewId="0">
      <selection activeCell="K23" sqref="K23"/>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44"/>
      <c r="E5" s="45"/>
      <c r="F5" s="46"/>
    </row>
    <row r="6" spans="1:6" ht="18" x14ac:dyDescent="0.25">
      <c r="A6" s="12"/>
    </row>
    <row r="7" spans="1:6" ht="18" x14ac:dyDescent="0.25">
      <c r="A7" s="12" t="s">
        <v>2</v>
      </c>
      <c r="D7" s="13" t="s">
        <v>29</v>
      </c>
      <c r="E7" s="14" t="s">
        <v>3</v>
      </c>
      <c r="F7" s="15">
        <v>2025</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39256900</v>
      </c>
    </row>
    <row r="13" spans="1:6" ht="15.75" x14ac:dyDescent="0.25">
      <c r="A13" s="16">
        <v>4</v>
      </c>
      <c r="B13" s="41" t="s">
        <v>9</v>
      </c>
      <c r="C13" s="42"/>
      <c r="D13" s="42"/>
      <c r="E13" s="42"/>
      <c r="F13" s="8">
        <f>SUM(F11:F12)</f>
        <v>39256900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24694200</v>
      </c>
    </row>
    <row r="17" spans="1:7" x14ac:dyDescent="0.2">
      <c r="A17" s="16">
        <v>8</v>
      </c>
      <c r="B17" s="20" t="s">
        <v>12</v>
      </c>
      <c r="F17" s="28">
        <v>3430600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1460000</v>
      </c>
    </row>
    <row r="21" spans="1:7" x14ac:dyDescent="0.2">
      <c r="A21" s="16">
        <v>12</v>
      </c>
      <c r="B21" s="20" t="s">
        <v>16</v>
      </c>
      <c r="F21" s="28"/>
    </row>
    <row r="22" spans="1:7" x14ac:dyDescent="0.2">
      <c r="A22" s="16">
        <v>13</v>
      </c>
      <c r="B22" s="20" t="s">
        <v>43</v>
      </c>
      <c r="D22" s="22" t="s">
        <v>90</v>
      </c>
      <c r="E22" s="23"/>
      <c r="F22" s="28">
        <v>337300</v>
      </c>
      <c r="G22" s="24" t="str">
        <f>IF(AND(F22&gt;0,D22=""),"Explanation for Other Sales Must be Filled In","")</f>
        <v/>
      </c>
    </row>
    <row r="23" spans="1:7" ht="15.75" x14ac:dyDescent="0.25">
      <c r="A23" s="16">
        <v>14</v>
      </c>
      <c r="B23" s="41" t="s">
        <v>17</v>
      </c>
      <c r="C23" s="42"/>
      <c r="D23" s="42"/>
      <c r="E23" s="42"/>
      <c r="F23" s="8">
        <f>IF(AND(F22&gt;0,D22&lt;&gt;""),SUM(F16:F22),IF(F22=0,SUM(F16:F22),""))</f>
        <v>31422100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3500000</v>
      </c>
    </row>
    <row r="29" spans="1:7" x14ac:dyDescent="0.2">
      <c r="A29" s="16">
        <v>20</v>
      </c>
      <c r="B29" s="20" t="s">
        <v>40</v>
      </c>
      <c r="F29" s="28">
        <v>7500</v>
      </c>
    </row>
    <row r="30" spans="1:7" x14ac:dyDescent="0.2">
      <c r="A30" s="16">
        <v>21</v>
      </c>
      <c r="B30" s="20" t="s">
        <v>44</v>
      </c>
      <c r="D30" s="22"/>
      <c r="E30" s="23"/>
      <c r="F30" s="40"/>
      <c r="G30" s="24" t="str">
        <f>IF(AND(F30&gt;0,D30=""),"Explanation for Other Usage Must be Filled In","")</f>
        <v/>
      </c>
    </row>
    <row r="31" spans="1:7" ht="15.75" x14ac:dyDescent="0.25">
      <c r="A31" s="16">
        <v>22</v>
      </c>
      <c r="B31" s="41" t="s">
        <v>22</v>
      </c>
      <c r="C31" s="42"/>
      <c r="D31" s="42"/>
      <c r="E31" s="42"/>
      <c r="F31" s="8">
        <f>IF(AND(F30&gt;0,D30&lt;&gt;""),SUM(F26:F30),IF(F30=0,SUM(F26:F30),""))</f>
        <v>3507500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v>2000000</v>
      </c>
    </row>
    <row r="36" spans="1:7" x14ac:dyDescent="0.2">
      <c r="A36" s="16">
        <v>27</v>
      </c>
      <c r="B36" s="20" t="s">
        <v>26</v>
      </c>
      <c r="F36" s="28">
        <v>2327300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8">
        <f>SUM(F34:F39)</f>
        <v>4327300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0.11023030346257601</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7" zoomScaleNormal="100" workbookViewId="0">
      <selection activeCell="H31" sqref="H3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30</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32347700</v>
      </c>
    </row>
    <row r="13" spans="1:6" ht="15.75" x14ac:dyDescent="0.25">
      <c r="A13" s="16">
        <v>4</v>
      </c>
      <c r="B13" s="48" t="s">
        <v>9</v>
      </c>
      <c r="C13" s="49"/>
      <c r="D13" s="49"/>
      <c r="E13" s="49"/>
      <c r="F13" s="4">
        <f>SUM(F11:F12)</f>
        <v>32347700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26063500</v>
      </c>
    </row>
    <row r="17" spans="1:7" x14ac:dyDescent="0.2">
      <c r="A17" s="16">
        <v>8</v>
      </c>
      <c r="B17" s="20" t="s">
        <v>12</v>
      </c>
      <c r="F17" s="28">
        <v>4529300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92</v>
      </c>
      <c r="E22" s="23"/>
      <c r="F22" s="28">
        <v>152300</v>
      </c>
      <c r="G22" s="24" t="str">
        <f>IF(AND(F22&gt;0,D22=""),"Explanation for Other Sales Must be Filled In","")</f>
        <v/>
      </c>
    </row>
    <row r="23" spans="1:7" ht="15.75" x14ac:dyDescent="0.25">
      <c r="A23" s="16">
        <v>14</v>
      </c>
      <c r="B23" s="48" t="s">
        <v>17</v>
      </c>
      <c r="C23" s="49"/>
      <c r="D23" s="49"/>
      <c r="E23" s="49"/>
      <c r="F23" s="4">
        <f>IF(AND(F22&gt;0,D22&lt;&gt;""),SUM(F16:F22),IF(F22=0,SUM(F16:F22),""))</f>
        <v>30745100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1602600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1602600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4.9542935046386606E-2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31</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33975100</v>
      </c>
    </row>
    <row r="13" spans="1:6" ht="15.75" x14ac:dyDescent="0.25">
      <c r="A13" s="16">
        <v>4</v>
      </c>
      <c r="B13" s="48" t="s">
        <v>9</v>
      </c>
      <c r="C13" s="49"/>
      <c r="D13" s="49"/>
      <c r="E13" s="49"/>
      <c r="F13" s="4">
        <f>SUM(F11:F12)</f>
        <v>33975100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18623800</v>
      </c>
    </row>
    <row r="17" spans="1:7" x14ac:dyDescent="0.2">
      <c r="A17" s="16">
        <v>8</v>
      </c>
      <c r="B17" s="20" t="s">
        <v>12</v>
      </c>
      <c r="F17" s="28">
        <v>2822400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1286200</v>
      </c>
    </row>
    <row r="21" spans="1:7" x14ac:dyDescent="0.2">
      <c r="A21" s="16">
        <v>12</v>
      </c>
      <c r="B21" s="20" t="s">
        <v>16</v>
      </c>
      <c r="F21" s="28"/>
    </row>
    <row r="22" spans="1:7" x14ac:dyDescent="0.2">
      <c r="A22" s="16">
        <v>13</v>
      </c>
      <c r="B22" s="20" t="s">
        <v>43</v>
      </c>
      <c r="D22" s="22" t="s">
        <v>94</v>
      </c>
      <c r="E22" s="23"/>
      <c r="F22" s="28">
        <v>173000</v>
      </c>
      <c r="G22" s="24" t="str">
        <f>IF(AND(F22&gt;0,D22=""),"Explanation for Other Sales Must be Filled In","")</f>
        <v/>
      </c>
    </row>
    <row r="23" spans="1:7" ht="15.75" x14ac:dyDescent="0.25">
      <c r="A23" s="16">
        <v>14</v>
      </c>
      <c r="B23" s="48" t="s">
        <v>17</v>
      </c>
      <c r="C23" s="49"/>
      <c r="D23" s="49"/>
      <c r="E23" s="49"/>
      <c r="F23" s="4">
        <f>IF(AND(F22&gt;0,D22&lt;&gt;""),SUM(F16:F22),IF(F22=0,SUM(F16:F22),""))</f>
        <v>24405400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2500000</v>
      </c>
    </row>
    <row r="29" spans="1:7" x14ac:dyDescent="0.2">
      <c r="A29" s="16">
        <v>20</v>
      </c>
      <c r="B29" s="20" t="s">
        <v>40</v>
      </c>
      <c r="F29" s="28">
        <v>57000</v>
      </c>
    </row>
    <row r="30" spans="1:7" x14ac:dyDescent="0.2">
      <c r="A30" s="16">
        <v>21</v>
      </c>
      <c r="B30" s="20" t="s">
        <v>44</v>
      </c>
      <c r="D30" s="22" t="s">
        <v>100</v>
      </c>
      <c r="E30" s="23"/>
      <c r="F30" s="40">
        <v>500000</v>
      </c>
      <c r="G30" s="24" t="str">
        <f>IF(AND(F30&gt;0,D30=""),"Explanation for Other Usage Must be Filled In","")</f>
        <v/>
      </c>
    </row>
    <row r="31" spans="1:7" ht="15.75" x14ac:dyDescent="0.25">
      <c r="A31" s="16">
        <v>22</v>
      </c>
      <c r="B31" s="48" t="s">
        <v>22</v>
      </c>
      <c r="C31" s="49"/>
      <c r="D31" s="49"/>
      <c r="E31" s="49"/>
      <c r="F31" s="4">
        <f>IF(AND(F30&gt;0,D30&lt;&gt;""),SUM(F26:F30),IF(F30=0,SUM(F26:F30),""))</f>
        <v>3057000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2964930</v>
      </c>
    </row>
    <row r="36" spans="1:7" x14ac:dyDescent="0.2">
      <c r="A36" s="16">
        <v>27</v>
      </c>
      <c r="B36" s="20" t="s">
        <v>26</v>
      </c>
      <c r="F36" s="28">
        <v>2943000</v>
      </c>
    </row>
    <row r="37" spans="1:7" x14ac:dyDescent="0.2">
      <c r="A37" s="16">
        <v>28</v>
      </c>
      <c r="B37" s="20" t="s">
        <v>27</v>
      </c>
      <c r="F37" s="28"/>
    </row>
    <row r="38" spans="1:7" x14ac:dyDescent="0.2">
      <c r="A38" s="16">
        <v>29</v>
      </c>
      <c r="B38" s="20" t="s">
        <v>28</v>
      </c>
      <c r="F38" s="28"/>
    </row>
    <row r="39" spans="1:7" x14ac:dyDescent="0.2">
      <c r="A39" s="16">
        <v>30</v>
      </c>
      <c r="B39" s="20" t="s">
        <v>89</v>
      </c>
      <c r="D39" s="22" t="s">
        <v>96</v>
      </c>
      <c r="E39" s="39"/>
      <c r="F39" s="28">
        <v>604770</v>
      </c>
      <c r="G39" s="24" t="str">
        <f>IF(AND(F39&gt;0,D39=""),"Explanation for Other Loss Must be Filled In","")</f>
        <v/>
      </c>
    </row>
    <row r="40" spans="1:7" ht="15.75" x14ac:dyDescent="0.25">
      <c r="A40" s="16">
        <v>31</v>
      </c>
      <c r="B40" s="48" t="s">
        <v>65</v>
      </c>
      <c r="C40" s="49"/>
      <c r="D40" s="49"/>
      <c r="E40" s="49"/>
      <c r="F40" s="4">
        <f>SUM(F34:F39)</f>
        <v>6512700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0.19169038501726265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8" zoomScaleNormal="100" workbookViewId="0">
      <selection activeCell="F19" sqref="F1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33864400</v>
      </c>
    </row>
    <row r="13" spans="1:6" ht="15.75" x14ac:dyDescent="0.25">
      <c r="A13" s="16">
        <v>4</v>
      </c>
      <c r="B13" s="48" t="s">
        <v>9</v>
      </c>
      <c r="C13" s="49"/>
      <c r="D13" s="49"/>
      <c r="E13" s="49"/>
      <c r="F13" s="4">
        <f>SUM(F11:F12)</f>
        <v>33864400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22032200</v>
      </c>
    </row>
    <row r="17" spans="1:7" x14ac:dyDescent="0.2">
      <c r="A17" s="16">
        <v>8</v>
      </c>
      <c r="B17" s="20" t="s">
        <v>12</v>
      </c>
      <c r="F17" s="28">
        <v>3286900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1473300</v>
      </c>
    </row>
    <row r="21" spans="1:7" x14ac:dyDescent="0.2">
      <c r="A21" s="16">
        <v>12</v>
      </c>
      <c r="B21" s="20" t="s">
        <v>16</v>
      </c>
      <c r="F21" s="28"/>
    </row>
    <row r="22" spans="1:7" x14ac:dyDescent="0.2">
      <c r="A22" s="16">
        <v>13</v>
      </c>
      <c r="B22" s="20" t="s">
        <v>43</v>
      </c>
      <c r="D22" s="22" t="s">
        <v>94</v>
      </c>
      <c r="E22" s="23"/>
      <c r="F22" s="28">
        <v>245400</v>
      </c>
      <c r="G22" s="24" t="str">
        <f>IF(AND(F22&gt;0,D22=""),"Explanation for Other Sales Must be Filled In","")</f>
        <v/>
      </c>
    </row>
    <row r="23" spans="1:7" ht="15.75" x14ac:dyDescent="0.25">
      <c r="A23" s="16">
        <v>14</v>
      </c>
      <c r="B23" s="48" t="s">
        <v>17</v>
      </c>
      <c r="C23" s="49"/>
      <c r="D23" s="49"/>
      <c r="E23" s="49"/>
      <c r="F23" s="4">
        <f>IF(AND(F22&gt;0,D22&lt;&gt;""),SUM(F16:F22),IF(F22=0,SUM(F16:F22),""))</f>
        <v>28537800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1500000</v>
      </c>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1500000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2626600</v>
      </c>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101</v>
      </c>
      <c r="E39" s="39"/>
      <c r="F39" s="28">
        <v>1200000</v>
      </c>
      <c r="G39" s="24" t="str">
        <f>IF(AND(F39&gt;0,D39=""),"Explanation for Other Loss Must be Filled In","")</f>
        <v/>
      </c>
    </row>
    <row r="40" spans="1:7" ht="15.75" x14ac:dyDescent="0.25">
      <c r="A40" s="16">
        <v>31</v>
      </c>
      <c r="B40" s="48" t="s">
        <v>65</v>
      </c>
      <c r="C40" s="49"/>
      <c r="D40" s="49"/>
      <c r="E40" s="49"/>
      <c r="F40" s="4">
        <f>SUM(F34:F39)</f>
        <v>3826600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0.11299772031986392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33</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34</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36</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Keri Hill</cp:lastModifiedBy>
  <cp:lastPrinted>2025-10-10T18:05:15Z</cp:lastPrinted>
  <dcterms:created xsi:type="dcterms:W3CDTF">2018-07-10T15:33:25Z</dcterms:created>
  <dcterms:modified xsi:type="dcterms:W3CDTF">2025-11-17T20:20:33Z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