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6d710a2fd9085f6a/Desktop/1 DAILY OPERATIONS/BMUD/WATER SYSTEM/PSC WATER LOSS/"/>
    </mc:Choice>
  </mc:AlternateContent>
  <xr:revisionPtr revIDLastSave="101" documentId="13_ncr:1_{8B4CBFD5-B175-42D3-B84C-DA01CE61217E}" xr6:coauthVersionLast="47" xr6:coauthVersionMax="47" xr10:uidLastSave="{4DA6BB04-D745-4829-A538-F5A8577DA4D0}"/>
  <bookViews>
    <workbookView xWindow="-120" yWindow="-120" windowWidth="29040" windowHeight="15720" activeTab="1"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Z_29732F16_11E8_42D9_941E_D56282971315_.wvu.PrintArea" localSheetId="13">Annual!$A$1:$F$45</definedName>
    <definedName name="Z_29732F16_11E8_42D9_941E_D56282971315_.wvu.PrintArea" localSheetId="4">Apr!$A$1:$F$45</definedName>
    <definedName name="Z_29732F16_11E8_42D9_941E_D56282971315_.wvu.PrintArea" localSheetId="8">Aug!$A$1:$F$45</definedName>
    <definedName name="Z_29732F16_11E8_42D9_941E_D56282971315_.wvu.PrintArea" localSheetId="12">Dec!$A$1:$F$45</definedName>
    <definedName name="Z_29732F16_11E8_42D9_941E_D56282971315_.wvu.PrintArea" localSheetId="2">Feb!$A$1:$F$45</definedName>
    <definedName name="Z_29732F16_11E8_42D9_941E_D56282971315_.wvu.PrintArea" localSheetId="1">Jan!$A$1:$F$45</definedName>
    <definedName name="Z_29732F16_11E8_42D9_941E_D56282971315_.wvu.PrintArea" localSheetId="7">July!$A$1:$F$45</definedName>
    <definedName name="Z_29732F16_11E8_42D9_941E_D56282971315_.wvu.PrintArea" localSheetId="6">Jun!$A$1:$F$45</definedName>
    <definedName name="Z_29732F16_11E8_42D9_941E_D56282971315_.wvu.PrintArea" localSheetId="3">Mar!$A$1:$F$45</definedName>
    <definedName name="Z_29732F16_11E8_42D9_941E_D56282971315_.wvu.PrintArea" localSheetId="5">May!$A$1:$F$45</definedName>
    <definedName name="Z_29732F16_11E8_42D9_941E_D56282971315_.wvu.PrintArea" localSheetId="11">Nov!$A$1:$F$45</definedName>
    <definedName name="Z_29732F16_11E8_42D9_941E_D56282971315_.wvu.PrintArea" localSheetId="10">Oct!$A$1:$F$45</definedName>
    <definedName name="Z_29732F16_11E8_42D9_941E_D56282971315_.wvu.PrintArea" localSheetId="9">Sept!$A$1:$F$45</definedName>
    <definedName name="Z_5819D564_DCAF_416E_9BB6_1A5CAA55E455_.wvu.PrintArea" localSheetId="13">Annual!$A$1:$F$45</definedName>
    <definedName name="Z_5819D564_DCAF_416E_9BB6_1A5CAA55E455_.wvu.PrintArea" localSheetId="4">Apr!$A$1:$F$45</definedName>
    <definedName name="Z_5819D564_DCAF_416E_9BB6_1A5CAA55E455_.wvu.PrintArea" localSheetId="8">Aug!$A$1:$F$45</definedName>
    <definedName name="Z_5819D564_DCAF_416E_9BB6_1A5CAA55E455_.wvu.PrintArea" localSheetId="12">Dec!$A$1:$F$45</definedName>
    <definedName name="Z_5819D564_DCAF_416E_9BB6_1A5CAA55E455_.wvu.PrintArea" localSheetId="2">Feb!$A$1:$F$45</definedName>
    <definedName name="Z_5819D564_DCAF_416E_9BB6_1A5CAA55E455_.wvu.PrintArea" localSheetId="1">Jan!$A$1:$F$45</definedName>
    <definedName name="Z_5819D564_DCAF_416E_9BB6_1A5CAA55E455_.wvu.PrintArea" localSheetId="7">July!$A$1:$F$45</definedName>
    <definedName name="Z_5819D564_DCAF_416E_9BB6_1A5CAA55E455_.wvu.PrintArea" localSheetId="6">Jun!$A$1:$F$45</definedName>
    <definedName name="Z_5819D564_DCAF_416E_9BB6_1A5CAA55E455_.wvu.PrintArea" localSheetId="3">Mar!$A$1:$F$45</definedName>
    <definedName name="Z_5819D564_DCAF_416E_9BB6_1A5CAA55E455_.wvu.PrintArea" localSheetId="5">May!$A$1:$F$45</definedName>
    <definedName name="Z_5819D564_DCAF_416E_9BB6_1A5CAA55E455_.wvu.PrintArea" localSheetId="11">Nov!$A$1:$F$45</definedName>
    <definedName name="Z_5819D564_DCAF_416E_9BB6_1A5CAA55E455_.wvu.PrintArea" localSheetId="10">Oct!$A$1:$F$45</definedName>
    <definedName name="Z_5819D564_DCAF_416E_9BB6_1A5CAA55E455_.wvu.PrintArea" localSheetId="9">Sept!$A$1:$F$45</definedName>
    <definedName name="Z_5E087F3E_FC44_448E_A42E_D43D6E603352_.wvu.PrintArea" localSheetId="13">Annual!$A$1:$F$45</definedName>
    <definedName name="Z_5E087F3E_FC44_448E_A42E_D43D6E603352_.wvu.PrintArea" localSheetId="4">Apr!$A$1:$F$45</definedName>
    <definedName name="Z_5E087F3E_FC44_448E_A42E_D43D6E603352_.wvu.PrintArea" localSheetId="8">Aug!$A$1:$F$45</definedName>
    <definedName name="Z_5E087F3E_FC44_448E_A42E_D43D6E603352_.wvu.PrintArea" localSheetId="12">Dec!$A$1:$F$45</definedName>
    <definedName name="Z_5E087F3E_FC44_448E_A42E_D43D6E603352_.wvu.PrintArea" localSheetId="2">Feb!$A$1:$F$45</definedName>
    <definedName name="Z_5E087F3E_FC44_448E_A42E_D43D6E603352_.wvu.PrintArea" localSheetId="1">Jan!$A$1:$F$45</definedName>
    <definedName name="Z_5E087F3E_FC44_448E_A42E_D43D6E603352_.wvu.PrintArea" localSheetId="7">July!$A$1:$F$45</definedName>
    <definedName name="Z_5E087F3E_FC44_448E_A42E_D43D6E603352_.wvu.PrintArea" localSheetId="6">Jun!$A$1:$F$45</definedName>
    <definedName name="Z_5E087F3E_FC44_448E_A42E_D43D6E603352_.wvu.PrintArea" localSheetId="3">Mar!$A$1:$F$45</definedName>
    <definedName name="Z_5E087F3E_FC44_448E_A42E_D43D6E603352_.wvu.PrintArea" localSheetId="5">May!$A$1:$F$45</definedName>
    <definedName name="Z_5E087F3E_FC44_448E_A42E_D43D6E603352_.wvu.PrintArea" localSheetId="11">Nov!$A$1:$F$45</definedName>
    <definedName name="Z_5E087F3E_FC44_448E_A42E_D43D6E603352_.wvu.PrintArea" localSheetId="10">Oct!$A$1:$F$45</definedName>
    <definedName name="Z_5E087F3E_FC44_448E_A42E_D43D6E603352_.wvu.PrintArea" localSheetId="9">Sept!$A$1:$F$45</definedName>
    <definedName name="Z_7D30D6EE_C7A4_479A_ADFA_D6A7B85196F5_.wvu.PrintArea" localSheetId="13">Annual!$A$1:$F$45</definedName>
    <definedName name="Z_7D30D6EE_C7A4_479A_ADFA_D6A7B85196F5_.wvu.PrintArea" localSheetId="4">Apr!$A$1:$F$45</definedName>
    <definedName name="Z_7D30D6EE_C7A4_479A_ADFA_D6A7B85196F5_.wvu.PrintArea" localSheetId="8">Aug!$A$1:$F$45</definedName>
    <definedName name="Z_7D30D6EE_C7A4_479A_ADFA_D6A7B85196F5_.wvu.PrintArea" localSheetId="12">Dec!$A$1:$F$45</definedName>
    <definedName name="Z_7D30D6EE_C7A4_479A_ADFA_D6A7B85196F5_.wvu.PrintArea" localSheetId="2">Feb!$A$1:$F$45</definedName>
    <definedName name="Z_7D30D6EE_C7A4_479A_ADFA_D6A7B85196F5_.wvu.PrintArea" localSheetId="1">Jan!$A$1:$F$45</definedName>
    <definedName name="Z_7D30D6EE_C7A4_479A_ADFA_D6A7B85196F5_.wvu.PrintArea" localSheetId="7">July!$A$1:$F$45</definedName>
    <definedName name="Z_7D30D6EE_C7A4_479A_ADFA_D6A7B85196F5_.wvu.PrintArea" localSheetId="6">Jun!$A$1:$F$45</definedName>
    <definedName name="Z_7D30D6EE_C7A4_479A_ADFA_D6A7B85196F5_.wvu.PrintArea" localSheetId="3">Mar!$A$1:$F$45</definedName>
    <definedName name="Z_7D30D6EE_C7A4_479A_ADFA_D6A7B85196F5_.wvu.PrintArea" localSheetId="5">May!$A$1:$F$45</definedName>
    <definedName name="Z_7D30D6EE_C7A4_479A_ADFA_D6A7B85196F5_.wvu.PrintArea" localSheetId="11">Nov!$A$1:$F$45</definedName>
    <definedName name="Z_7D30D6EE_C7A4_479A_ADFA_D6A7B85196F5_.wvu.PrintArea" localSheetId="10">Oct!$A$1:$F$45</definedName>
    <definedName name="Z_7D30D6EE_C7A4_479A_ADFA_D6A7B85196F5_.wvu.PrintArea" localSheetId="9">Sept!$A$1:$F$45</definedName>
    <definedName name="Z_A882C7F7_0D6D_4E4B_8EF1_7A466B035AD3_.wvu.PrintArea" localSheetId="13">Annual!$A$1:$F$45</definedName>
    <definedName name="Z_A882C7F7_0D6D_4E4B_8EF1_7A466B035AD3_.wvu.PrintArea" localSheetId="4">Apr!$A$1:$F$45</definedName>
    <definedName name="Z_A882C7F7_0D6D_4E4B_8EF1_7A466B035AD3_.wvu.PrintArea" localSheetId="8">Aug!$A$1:$F$45</definedName>
    <definedName name="Z_A882C7F7_0D6D_4E4B_8EF1_7A466B035AD3_.wvu.PrintArea" localSheetId="12">Dec!$A$1:$F$45</definedName>
    <definedName name="Z_A882C7F7_0D6D_4E4B_8EF1_7A466B035AD3_.wvu.PrintArea" localSheetId="2">Feb!$A$1:$F$45</definedName>
    <definedName name="Z_A882C7F7_0D6D_4E4B_8EF1_7A466B035AD3_.wvu.PrintArea" localSheetId="1">Jan!$A$1:$F$45</definedName>
    <definedName name="Z_A882C7F7_0D6D_4E4B_8EF1_7A466B035AD3_.wvu.PrintArea" localSheetId="7">July!$A$1:$F$45</definedName>
    <definedName name="Z_A882C7F7_0D6D_4E4B_8EF1_7A466B035AD3_.wvu.PrintArea" localSheetId="6">Jun!$A$1:$F$45</definedName>
    <definedName name="Z_A882C7F7_0D6D_4E4B_8EF1_7A466B035AD3_.wvu.PrintArea" localSheetId="3">Mar!$A$1:$F$45</definedName>
    <definedName name="Z_A882C7F7_0D6D_4E4B_8EF1_7A466B035AD3_.wvu.PrintArea" localSheetId="5">May!$A$1:$F$45</definedName>
    <definedName name="Z_A882C7F7_0D6D_4E4B_8EF1_7A466B035AD3_.wvu.PrintArea" localSheetId="11">Nov!$A$1:$F$45</definedName>
    <definedName name="Z_A882C7F7_0D6D_4E4B_8EF1_7A466B035AD3_.wvu.PrintArea" localSheetId="10">Oct!$A$1:$F$45</definedName>
    <definedName name="Z_A882C7F7_0D6D_4E4B_8EF1_7A466B035AD3_.wvu.PrintArea" localSheetId="9">Sept!$A$1:$F$45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y4sTwmZNlzSiJ/7NBNFzhhsA8nskE/rxXZtkjP42WGE="/>
    </ext>
  </extLst>
</workbook>
</file>

<file path=xl/calcChain.xml><?xml version="1.0" encoding="utf-8"?>
<calcChain xmlns="http://schemas.openxmlformats.org/spreadsheetml/2006/main">
  <c r="F36" i="2" l="1"/>
  <c r="F13" i="13" l="1"/>
  <c r="F39" i="14" l="1"/>
  <c r="F38" i="14"/>
  <c r="F37" i="14"/>
  <c r="F35" i="14"/>
  <c r="F34" i="14"/>
  <c r="F30" i="14"/>
  <c r="G30" i="14" s="1"/>
  <c r="F29" i="14"/>
  <c r="F28" i="14"/>
  <c r="F27" i="14"/>
  <c r="F26" i="14"/>
  <c r="G22" i="14"/>
  <c r="F22" i="14"/>
  <c r="F21" i="14"/>
  <c r="F20" i="14"/>
  <c r="F19" i="14"/>
  <c r="F18" i="14"/>
  <c r="F17" i="14"/>
  <c r="F16" i="14"/>
  <c r="F23" i="14" s="1"/>
  <c r="F12" i="14"/>
  <c r="F7" i="14"/>
  <c r="D5" i="14"/>
  <c r="F31" i="13"/>
  <c r="F40" i="13" s="1"/>
  <c r="F45" i="13" s="1"/>
  <c r="G30" i="13"/>
  <c r="F23" i="13"/>
  <c r="G22" i="13"/>
  <c r="D5" i="13"/>
  <c r="F31" i="12"/>
  <c r="G30" i="12"/>
  <c r="F23" i="12"/>
  <c r="G22" i="12"/>
  <c r="F13" i="12"/>
  <c r="F7" i="12"/>
  <c r="D5" i="12"/>
  <c r="F40" i="11"/>
  <c r="F31" i="11"/>
  <c r="G30" i="11"/>
  <c r="F23" i="11"/>
  <c r="G22" i="11"/>
  <c r="F13" i="11"/>
  <c r="F7" i="11"/>
  <c r="D5" i="11"/>
  <c r="F40" i="10"/>
  <c r="F31" i="10"/>
  <c r="G30" i="10"/>
  <c r="F23" i="10"/>
  <c r="G22" i="10"/>
  <c r="F13" i="10"/>
  <c r="F7" i="10"/>
  <c r="D5" i="10"/>
  <c r="F31" i="9"/>
  <c r="G30" i="9"/>
  <c r="F23" i="9"/>
  <c r="G22" i="9"/>
  <c r="F13" i="9"/>
  <c r="F7" i="9"/>
  <c r="D5" i="9"/>
  <c r="F31" i="8"/>
  <c r="G30" i="8"/>
  <c r="F23" i="8"/>
  <c r="G22" i="8"/>
  <c r="F13" i="8"/>
  <c r="F7" i="8"/>
  <c r="D5" i="8"/>
  <c r="F31" i="7"/>
  <c r="G30" i="7"/>
  <c r="F23" i="7"/>
  <c r="G22" i="7"/>
  <c r="F13" i="7"/>
  <c r="F7" i="7"/>
  <c r="D5" i="7"/>
  <c r="F40" i="6"/>
  <c r="F31" i="6"/>
  <c r="G30" i="6"/>
  <c r="F23" i="6"/>
  <c r="G22" i="6"/>
  <c r="F13" i="6"/>
  <c r="F7" i="6"/>
  <c r="D5" i="6"/>
  <c r="F31" i="5"/>
  <c r="G30" i="5"/>
  <c r="F23" i="5"/>
  <c r="G22" i="5"/>
  <c r="F13" i="5"/>
  <c r="D5" i="5"/>
  <c r="F31" i="4"/>
  <c r="G30" i="4"/>
  <c r="F23" i="4"/>
  <c r="G22" i="4"/>
  <c r="F13" i="4"/>
  <c r="D5" i="4"/>
  <c r="F31" i="3"/>
  <c r="G30" i="3"/>
  <c r="F23" i="3"/>
  <c r="G22" i="3"/>
  <c r="F13" i="3"/>
  <c r="D5" i="3"/>
  <c r="F31" i="2"/>
  <c r="G30" i="2"/>
  <c r="F23" i="2"/>
  <c r="G22" i="2"/>
  <c r="F13" i="2"/>
  <c r="F45" i="11" l="1"/>
  <c r="F45" i="10"/>
  <c r="F42" i="10"/>
  <c r="F40" i="9"/>
  <c r="F45" i="9" s="1"/>
  <c r="F40" i="7"/>
  <c r="F45" i="7" s="1"/>
  <c r="F45" i="6"/>
  <c r="F42" i="6"/>
  <c r="F40" i="4"/>
  <c r="F45" i="4" s="1"/>
  <c r="F31" i="14"/>
  <c r="F40" i="2"/>
  <c r="F45" i="2" s="1"/>
  <c r="F40" i="12"/>
  <c r="F45" i="12" s="1"/>
  <c r="F36" i="3"/>
  <c r="F40" i="3" s="1"/>
  <c r="F45" i="3" s="1"/>
  <c r="F40" i="5"/>
  <c r="F45" i="5" s="1"/>
  <c r="F40" i="8"/>
  <c r="F45" i="8" s="1"/>
  <c r="F42" i="11"/>
  <c r="F42" i="9" l="1"/>
  <c r="F42" i="7"/>
  <c r="F42" i="4"/>
  <c r="F36" i="14"/>
  <c r="F40" i="14" s="1"/>
  <c r="F42" i="8"/>
  <c r="F42" i="3"/>
  <c r="F42" i="12"/>
  <c r="F42" i="5"/>
  <c r="F42" i="2"/>
  <c r="F42" i="13" l="1"/>
  <c r="F11" i="14"/>
  <c r="F13" i="14" s="1"/>
  <c r="F42" i="14" l="1"/>
  <c r="F45" i="14"/>
</calcChain>
</file>

<file path=xl/sharedStrings.xml><?xml version="1.0" encoding="utf-8"?>
<sst xmlns="http://schemas.openxmlformats.org/spreadsheetml/2006/main" count="566" uniqueCount="101">
  <si>
    <t>Commission Form Instructions:</t>
  </si>
  <si>
    <t>Water Produced and Purchased</t>
  </si>
  <si>
    <t>Line #</t>
  </si>
  <si>
    <t>All Lines</t>
  </si>
  <si>
    <t>Omit the last three zeros into the cell.</t>
  </si>
  <si>
    <t>Provide the number of thousands of gallons of water produced by the utility for the corresponding month.</t>
  </si>
  <si>
    <t>Provide the number of thousands of gallons of water purchased by the utility from third-parties for the corresponding month.</t>
  </si>
  <si>
    <t>The total of Water Produced and Water Purchased.  This row will automatically calculate if the preceding lines are correctly filled out.</t>
  </si>
  <si>
    <t>Water Sales</t>
  </si>
  <si>
    <t>7-13</t>
  </si>
  <si>
    <t>Provide the number of thousands of gallons of water sold for each category listed.</t>
  </si>
  <si>
    <t>12</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</si>
  <si>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</si>
  <si>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</si>
  <si>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 sum of Lines 7-13 should match the amount of "Total Water Sales" in this row.  This row will automatically calculate if the preceding lines are correctly filled out.</t>
  </si>
  <si>
    <t>Other Water Used</t>
  </si>
  <si>
    <t>17-21</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</si>
  <si>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</si>
  <si>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solely for the purpose of the utility and/or water treatment use.   This would include, for example, backwashing the filtration system of the water treatment plant.</t>
  </si>
  <si>
    <t>Provide the thousands of gallons of water used for wastewater use.  This would include, but would not be limited to, for example, water used to wash down/clean the wastewater plant.</t>
  </si>
  <si>
    <t>Provide the thousands of gallons of water used for system flushing, which is typically water used to keep water fresh and chlorine residuals up, and water used to flush lines to protect from Total Trihalomethanes (known as TTHM) and Haleacetic acids (known as HAA).</t>
  </si>
  <si>
    <t>Provide the thousands of gallons of water used by the Fire Department that are not provided in "Sales to Public Authorities" in Line 12.  Only enter galons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</si>
  <si>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</si>
  <si>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The sum of Lines 17-21 should match the amount of "Total Other Water Used" in this row.  This row will automatically calculate if the preceding lines are correctly filled out.</t>
  </si>
  <si>
    <t>Water Loss</t>
  </si>
  <si>
    <t>25-30</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</si>
  <si>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</si>
  <si>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28</t>
  </si>
  <si>
    <t>Water reported in this category only includes water lost for excavation damages for which the water was neither billed, nor collected from the customer.  If the amounts for excavation damages are recovered from the customer, these amounts should be reported in water sales.</t>
  </si>
  <si>
    <t>29</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</si>
  <si>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</si>
  <si>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22, and instead, will give an error message. This would include, but not be limited to, malfunctioning meters, unknown loss, etc.  The majority of the water loss should fall into the categories in Lines 25-29, such that most utilities will enter "0" into the "Other Loss" line.  </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</si>
  <si>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</si>
  <si>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</si>
  <si>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</si>
  <si>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PUBLIC SERVICE COMMISSION</t>
  </si>
  <si>
    <t>Monthly Water Loss Report</t>
  </si>
  <si>
    <t>Water Utility:</t>
  </si>
  <si>
    <t>BLACK MOUNTAIN UTILITY DISTRICT</t>
  </si>
  <si>
    <t>For the Month of:</t>
  </si>
  <si>
    <t>January</t>
  </si>
  <si>
    <t>Year:</t>
  </si>
  <si>
    <t>LINE #</t>
  </si>
  <si>
    <t>ITEM</t>
  </si>
  <si>
    <t>GALLONS (Omit 000's)</t>
  </si>
  <si>
    <t>WATER PRODUCED AND PURCHASED</t>
  </si>
  <si>
    <t>Water Produced</t>
  </si>
  <si>
    <t>Water Purchased</t>
  </si>
  <si>
    <t>TOTAL PRODUCED AND PURCHASED</t>
  </si>
  <si>
    <t>WATER SALES</t>
  </si>
  <si>
    <t>Residential</t>
  </si>
  <si>
    <t>Commercial</t>
  </si>
  <si>
    <t>Industrial</t>
  </si>
  <si>
    <t>Bulk Loading Stations</t>
  </si>
  <si>
    <t>Wholesale</t>
  </si>
  <si>
    <t>Public Authorities</t>
  </si>
  <si>
    <t>Other Sales (explain)</t>
  </si>
  <si>
    <t>TOTAL WATER SALES</t>
  </si>
  <si>
    <t>OTHER WATER USED</t>
  </si>
  <si>
    <t>Utility and/or Water Treatment Plant</t>
  </si>
  <si>
    <t>Wastewater Plant</t>
  </si>
  <si>
    <t>System Flushing</t>
  </si>
  <si>
    <t>Fire Department</t>
  </si>
  <si>
    <t>Other Usage (explain)</t>
  </si>
  <si>
    <t>TOTAL OTHER WATER USED</t>
  </si>
  <si>
    <t>WATER LOSS</t>
  </si>
  <si>
    <t>Tank Overflows</t>
  </si>
  <si>
    <t>Line Breaks</t>
  </si>
  <si>
    <t>Line Leaks</t>
  </si>
  <si>
    <t>Excavation Damages</t>
  </si>
  <si>
    <t>Theft</t>
  </si>
  <si>
    <t>Other Loss</t>
  </si>
  <si>
    <t>TOTAL WATER LOSS</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</si>
  <si>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</si>
  <si>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WATER LOSS PERCENTAGE</t>
  </si>
  <si>
    <t>(Line 31 divided by Line 4)</t>
  </si>
  <si>
    <t>DBP</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</si>
  <si>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</si>
  <si>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ROLLING TOTALS</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</si>
  <si>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</si>
  <si>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 xml:space="preserve">DBP </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</si>
  <si>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</si>
  <si>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May</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</si>
  <si>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</si>
  <si>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June</t>
  </si>
  <si>
    <t>WALLINS FIRE</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</si>
  <si>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</si>
  <si>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July</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</si>
  <si>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</si>
  <si>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August</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</si>
  <si>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</si>
  <si>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September</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</si>
  <si>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</si>
  <si>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October</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</si>
  <si>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</si>
  <si>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November</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</si>
  <si>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</si>
  <si>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</si>
  <si>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Annual</t>
  </si>
  <si>
    <r>
      <rPr>
        <b/>
        <sz val="12"/>
        <color theme="1"/>
        <rFont val="Arial"/>
      </rPr>
      <t>Note:</t>
    </r>
    <r>
      <rPr>
        <sz val="12"/>
        <color theme="1"/>
        <rFont val="Arial"/>
      </rPr>
      <t xml:space="preserve"> Line 14 + Line 22 + Line 31 </t>
    </r>
    <r>
      <rPr>
        <b/>
        <sz val="12"/>
        <color theme="1"/>
        <rFont val="Arial"/>
      </rPr>
      <t>MUST</t>
    </r>
    <r>
      <rPr>
        <sz val="12"/>
        <color theme="1"/>
        <rFont val="Arial"/>
      </rPr>
      <t xml:space="preserve"> Equal Line 4</t>
    </r>
  </si>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</sst>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15" x14ac:knownFonts="1">
    <font>
      <sz val="12"/>
      <color theme="1"/>
      <name val="Arial"/>
      <scheme val="minor"/>
    </font>
    <font>
      <sz val="12"/>
      <color theme="1"/>
      <name val="Arial"/>
      <scheme val="minor"/>
    </font>
    <font>
      <b/>
      <sz val="12"/>
      <color theme="1"/>
      <name val="Arial"/>
    </font>
    <font>
      <sz val="12"/>
      <color theme="1"/>
      <name val="Arial"/>
    </font>
    <font>
      <b/>
      <sz val="26"/>
      <color theme="1"/>
      <name val="Arial"/>
    </font>
    <font>
      <b/>
      <sz val="18"/>
      <color theme="1"/>
      <name val="Arial"/>
    </font>
    <font>
      <sz val="14"/>
      <color theme="1"/>
      <name val="Arial"/>
    </font>
    <font>
      <sz val="12"/>
      <name val="Arial"/>
    </font>
    <font>
      <b/>
      <sz val="12"/>
      <color theme="0"/>
      <name val="Arial"/>
    </font>
    <font>
      <sz val="12"/>
      <color theme="0"/>
      <name val="Arial"/>
    </font>
    <font>
      <sz val="12"/>
      <color rgb="FFFF0000"/>
      <name val="Arial"/>
    </font>
    <font>
      <b/>
      <sz val="12"/>
      <color rgb="FFFF0000"/>
      <name val="Arial"/>
    </font>
    <font>
      <sz val="14"/>
      <color rgb="FF000000"/>
      <name val="Arial"/>
    </font>
    <font>
      <b/>
      <sz val="12"/>
      <color rgb="FFFFFFFF"/>
      <name val="Arial"/>
    </font>
    <font>
      <b/>
      <sz val="12"/>
      <color rgb="FF000000"/>
      <name val="Arial"/>
    </font>
  </fonts>
  <fills count="5">
    <fill>
      <patternFill patternType="none"/>
    </fill>
    <fill>
      <patternFill patternType="gray125"/>
    </fill>
    <fill>
      <patternFill patternType="solid">
        <fgColor rgb="FF33CCCC"/>
        <bgColor rgb="FF33CCCC"/>
      </patternFill>
    </fill>
    <fill>
      <patternFill patternType="solid">
        <fgColor rgb="FFCCFFFF"/>
        <bgColor rgb="FFCCFFFF"/>
      </patternFill>
    </fill>
    <fill>
      <patternFill patternType="solid">
        <fgColor rgb="FF66FFFF"/>
        <bgColor rgb="FF66FFFF"/>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0" fontId="3" fillId="0" borderId="0" xfId="0" applyFont="1" applyAlignment="1">
      <alignment horizontal="center" vertical="top"/>
    </xf>
    <xf numFmtId="0" fontId="3" fillId="0" borderId="0" xfId="0" applyFont="1" applyAlignment="1">
      <alignment vertical="top" wrapText="1"/>
    </xf>
    <xf numFmtId="0" fontId="2" fillId="0" borderId="0" xfId="0" applyFont="1" applyAlignment="1">
      <alignment vertical="top" wrapText="1"/>
    </xf>
    <xf numFmtId="49" fontId="3" fillId="0" borderId="0" xfId="0" applyNumberFormat="1" applyFont="1" applyAlignment="1">
      <alignment horizontal="center" vertical="top"/>
    </xf>
    <xf numFmtId="0" fontId="3" fillId="0" borderId="0" xfId="0" applyFont="1" applyAlignment="1">
      <alignment horizontal="center"/>
    </xf>
    <xf numFmtId="0" fontId="4" fillId="0" borderId="0" xfId="0" applyFont="1" applyAlignment="1">
      <alignment horizontal="center"/>
    </xf>
    <xf numFmtId="0" fontId="6" fillId="0" borderId="0" xfId="0" applyFont="1"/>
    <xf numFmtId="0" fontId="3" fillId="0" borderId="4" xfId="0" applyFont="1" applyBorder="1" applyAlignment="1">
      <alignment horizontal="center"/>
    </xf>
    <xf numFmtId="0" fontId="6" fillId="0" borderId="0" xfId="0" applyFont="1" applyAlignment="1">
      <alignment horizontal="right"/>
    </xf>
    <xf numFmtId="0" fontId="8" fillId="2" borderId="5" xfId="0" applyFont="1" applyFill="1" applyBorder="1"/>
    <xf numFmtId="0" fontId="9" fillId="2" borderId="5" xfId="0" applyFont="1" applyFill="1" applyBorder="1"/>
    <xf numFmtId="0" fontId="8" fillId="2" borderId="5" xfId="0" applyFont="1" applyFill="1" applyBorder="1" applyAlignment="1">
      <alignment horizontal="center"/>
    </xf>
    <xf numFmtId="0" fontId="3" fillId="0" borderId="6" xfId="0" applyFont="1" applyBorder="1"/>
    <xf numFmtId="0" fontId="3" fillId="0" borderId="7" xfId="0" applyFont="1" applyBorder="1"/>
    <xf numFmtId="164" fontId="3" fillId="3" borderId="8" xfId="0" applyNumberFormat="1" applyFont="1" applyFill="1" applyBorder="1"/>
    <xf numFmtId="0" fontId="3" fillId="0" borderId="9" xfId="0" applyFont="1" applyBorder="1"/>
    <xf numFmtId="164" fontId="3" fillId="3" borderId="10" xfId="0" applyNumberFormat="1" applyFont="1" applyFill="1" applyBorder="1"/>
    <xf numFmtId="164" fontId="3" fillId="4" borderId="13" xfId="0" applyNumberFormat="1" applyFont="1" applyFill="1" applyBorder="1"/>
    <xf numFmtId="164" fontId="3" fillId="0" borderId="0" xfId="0" applyNumberFormat="1" applyFont="1"/>
    <xf numFmtId="0" fontId="3" fillId="0" borderId="12" xfId="0" applyFont="1" applyBorder="1"/>
    <xf numFmtId="0" fontId="10" fillId="0" borderId="0" xfId="0" applyFont="1"/>
    <xf numFmtId="0" fontId="3" fillId="3" borderId="10" xfId="0" applyFont="1" applyFill="1" applyBorder="1"/>
    <xf numFmtId="164" fontId="11" fillId="0" borderId="0" xfId="0" applyNumberFormat="1" applyFont="1" applyAlignment="1">
      <alignment horizontal="center"/>
    </xf>
    <xf numFmtId="0" fontId="3" fillId="0" borderId="1" xfId="0" applyFont="1" applyBorder="1"/>
    <xf numFmtId="0" fontId="3" fillId="0" borderId="2" xfId="0" applyFont="1" applyBorder="1"/>
    <xf numFmtId="10" fontId="3" fillId="4" borderId="14" xfId="0" applyNumberFormat="1" applyFont="1" applyFill="1" applyBorder="1" applyAlignment="1">
      <alignment horizontal="right"/>
    </xf>
    <xf numFmtId="0" fontId="12" fillId="0" borderId="0" xfId="0" applyFont="1"/>
    <xf numFmtId="0" fontId="13" fillId="2" borderId="5" xfId="0" applyFont="1" applyFill="1" applyBorder="1"/>
    <xf numFmtId="0" fontId="13" fillId="2" borderId="5" xfId="0" applyFont="1" applyFill="1" applyBorder="1" applyAlignment="1">
      <alignment horizontal="center"/>
    </xf>
    <xf numFmtId="0" fontId="14" fillId="0" borderId="0" xfId="0" applyFont="1"/>
    <xf numFmtId="3" fontId="3" fillId="3" borderId="10" xfId="0" applyNumberFormat="1" applyFont="1" applyFill="1" applyBorder="1"/>
    <xf numFmtId="10" fontId="3" fillId="0" borderId="0" xfId="0" applyNumberFormat="1" applyFont="1"/>
    <xf numFmtId="165" fontId="3" fillId="3" borderId="10" xfId="0" applyNumberFormat="1" applyFont="1" applyFill="1" applyBorder="1"/>
    <xf numFmtId="10" fontId="3" fillId="0" borderId="3" xfId="0" applyNumberFormat="1" applyFont="1" applyBorder="1" applyAlignment="1">
      <alignment horizontal="right"/>
    </xf>
    <xf numFmtId="0" fontId="2" fillId="0" borderId="11" xfId="0" applyFont="1" applyBorder="1" applyAlignment="1">
      <alignment horizontal="right"/>
    </xf>
    <xf numFmtId="0" fontId="7" fillId="0" borderId="12" xfId="0" applyFont="1" applyBorder="1"/>
    <xf numFmtId="0" fontId="4" fillId="0" borderId="0" xfId="0" applyFont="1" applyAlignment="1">
      <alignment horizontal="center"/>
    </xf>
    <xf numFmtId="0" fontId="0" fillId="0" borderId="0" xfId="0"/>
    <xf numFmtId="0" fontId="5" fillId="0" borderId="0" xfId="0" applyFont="1" applyAlignment="1">
      <alignment horizontal="center"/>
    </xf>
    <xf numFmtId="0" fontId="3" fillId="0" borderId="1" xfId="0" applyFont="1" applyBorder="1" applyAlignment="1">
      <alignment horizontal="center"/>
    </xf>
    <xf numFmtId="0" fontId="7" fillId="0" borderId="2" xfId="0" applyFont="1" applyBorder="1"/>
    <xf numFmtId="0" fontId="7" fillId="0" borderId="3" xfId="0" applyFont="1" applyBorder="1"/>
    <xf numFmtId="0" fontId="14" fillId="0" borderId="11" xfId="0" applyFont="1" applyBorder="1" applyAlignment="1">
      <alignment horizontal="right"/>
    </xf>
  </cellXfs>
  <cellStyles count="1">
    <cellStyle name="Normal" xfId="0" builtinId="0"/>
  </cellStyles>
  <dxfs count="4">
    <dxf>
      <font>
        <color rgb="FFFF0000"/>
      </font>
      <fill>
        <patternFill patternType="none"/>
      </fill>
    </dxf>
    <dxf>
      <font>
        <color rgb="FFFF0000"/>
      </font>
      <fill>
        <patternFill patternType="none"/>
      </fill>
    </dxf>
    <dxf>
      <font>
        <color rgb="FFFF0000"/>
      </font>
      <fill>
        <patternFill patternType="none"/>
      </fill>
    </dxf>
    <dxf>
      <font>
        <color theme="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workbookViewId="0"/>
  </sheetViews>
  <sheetFormatPr defaultColWidth="10.109375" defaultRowHeight="15" customHeight="1" x14ac:dyDescent="0.2"/>
  <cols>
    <col min="1" max="1" width="5.77734375" customWidth="1"/>
    <col min="2" max="2" width="8.44140625" customWidth="1"/>
    <col min="3" max="3" width="92.33203125" customWidth="1"/>
    <col min="4" max="26" width="8.44140625" customWidth="1"/>
  </cols>
  <sheetData>
    <row r="1" spans="1:3" x14ac:dyDescent="0.2">
      <c r="A1" s="1" t="s">
        <v>0</v>
      </c>
    </row>
    <row r="4" spans="1:3" ht="15.75" x14ac:dyDescent="0.25">
      <c r="C4" s="2" t="s">
        <v>1</v>
      </c>
    </row>
    <row r="5" spans="1:3" x14ac:dyDescent="0.2">
      <c r="A5" s="1" t="s">
        <v>2</v>
      </c>
      <c r="B5" s="1" t="s">
        <v>3</v>
      </c>
      <c r="C5" s="1" t="s">
        <v>4</v>
      </c>
    </row>
    <row r="6" spans="1:3" ht="30.75" customHeight="1" x14ac:dyDescent="0.2">
      <c r="B6" s="3">
        <v>2</v>
      </c>
      <c r="C6" s="4" t="s">
        <v>5</v>
      </c>
    </row>
    <row r="7" spans="1:3" ht="30" x14ac:dyDescent="0.2">
      <c r="B7" s="3">
        <v>3</v>
      </c>
      <c r="C7" s="4" t="s">
        <v>6</v>
      </c>
    </row>
    <row r="8" spans="1:3" ht="30" x14ac:dyDescent="0.2">
      <c r="B8" s="3">
        <v>4</v>
      </c>
      <c r="C8" s="4" t="s">
        <v>7</v>
      </c>
    </row>
    <row r="9" spans="1:3" ht="15.75" x14ac:dyDescent="0.2">
      <c r="B9" s="3"/>
      <c r="C9" s="5" t="s">
        <v>8</v>
      </c>
    </row>
    <row r="10" spans="1:3" x14ac:dyDescent="0.2">
      <c r="B10" s="6" t="s">
        <v>9</v>
      </c>
      <c r="C10" s="4" t="s">
        <v>10</v>
      </c>
    </row>
    <row r="11" spans="1:3" ht="30" x14ac:dyDescent="0.2">
      <c r="B11" s="6" t="s">
        <v>11</v>
      </c>
      <c r="C11" s="4" t="s">
        <v>12</v>
      </c>
    </row>
    <row r="12" spans="1:3" ht="60" x14ac:dyDescent="0.2">
      <c r="B12" s="3">
        <v>13</v>
      </c>
      <c r="C12" s="4" t="s">
        <v>13</v>
      </c>
    </row>
    <row r="13" spans="1:3" ht="30" x14ac:dyDescent="0.2">
      <c r="B13" s="3">
        <v>14</v>
      </c>
      <c r="C13" s="4" t="s">
        <v>14</v>
      </c>
    </row>
    <row r="14" spans="1:3" ht="15.75" x14ac:dyDescent="0.2">
      <c r="B14" s="3"/>
      <c r="C14" s="5" t="s">
        <v>15</v>
      </c>
    </row>
    <row r="15" spans="1:3" ht="45" x14ac:dyDescent="0.2">
      <c r="B15" s="6" t="s">
        <v>16</v>
      </c>
      <c r="C15" s="4" t="s">
        <v>17</v>
      </c>
    </row>
    <row r="16" spans="1:3" ht="32.25" customHeight="1" x14ac:dyDescent="0.2">
      <c r="B16" s="3">
        <v>17</v>
      </c>
      <c r="C16" s="4" t="s">
        <v>18</v>
      </c>
    </row>
    <row r="17" spans="2:3" ht="30" x14ac:dyDescent="0.2">
      <c r="B17" s="3">
        <v>18</v>
      </c>
      <c r="C17" s="4" t="s">
        <v>19</v>
      </c>
    </row>
    <row r="18" spans="2:3" ht="45" x14ac:dyDescent="0.2">
      <c r="B18" s="3">
        <v>19</v>
      </c>
      <c r="C18" s="4" t="s">
        <v>20</v>
      </c>
    </row>
    <row r="19" spans="2:3" ht="105" x14ac:dyDescent="0.2">
      <c r="B19" s="3">
        <v>20</v>
      </c>
      <c r="C19" s="4" t="s">
        <v>21</v>
      </c>
    </row>
    <row r="20" spans="2:3" ht="75" x14ac:dyDescent="0.2">
      <c r="B20" s="3">
        <v>21</v>
      </c>
      <c r="C20" s="4" t="s">
        <v>22</v>
      </c>
    </row>
    <row r="21" spans="2:3" ht="15.75" customHeight="1" x14ac:dyDescent="0.2">
      <c r="B21" s="3">
        <v>22</v>
      </c>
      <c r="C21" s="4" t="s">
        <v>23</v>
      </c>
    </row>
    <row r="22" spans="2:3" ht="15.75" customHeight="1" x14ac:dyDescent="0.2">
      <c r="B22" s="3"/>
      <c r="C22" s="5" t="s">
        <v>24</v>
      </c>
    </row>
    <row r="23" spans="2:3" ht="15.75" customHeight="1" x14ac:dyDescent="0.2">
      <c r="B23" s="6" t="s">
        <v>25</v>
      </c>
      <c r="C23" s="4" t="s">
        <v>26</v>
      </c>
    </row>
    <row r="24" spans="2:3" ht="15.75" customHeight="1" x14ac:dyDescent="0.2">
      <c r="B24" s="6" t="s">
        <v>27</v>
      </c>
      <c r="C24" s="4" t="s">
        <v>28</v>
      </c>
    </row>
    <row r="25" spans="2:3" ht="15.75" customHeight="1" x14ac:dyDescent="0.2">
      <c r="B25" s="6" t="s">
        <v>29</v>
      </c>
      <c r="C25" s="4" t="s">
        <v>30</v>
      </c>
    </row>
    <row r="26" spans="2:3" ht="15.75" customHeight="1" x14ac:dyDescent="0.2">
      <c r="B26" s="3">
        <v>30</v>
      </c>
      <c r="C26" s="4" t="s">
        <v>31</v>
      </c>
    </row>
    <row r="27" spans="2:3" ht="15.75" customHeight="1" x14ac:dyDescent="0.2">
      <c r="B27" s="3">
        <v>31</v>
      </c>
      <c r="C27" s="4" t="s">
        <v>32</v>
      </c>
    </row>
    <row r="28" spans="2:3" ht="15.75" customHeight="1" x14ac:dyDescent="0.2">
      <c r="B28" s="3"/>
      <c r="C28" s="5" t="s">
        <v>33</v>
      </c>
    </row>
    <row r="29" spans="2:3" ht="15.75" customHeight="1" x14ac:dyDescent="0.2">
      <c r="B29" s="3">
        <v>36</v>
      </c>
      <c r="C29" s="4" t="s">
        <v>34</v>
      </c>
    </row>
    <row r="30" spans="2:3" ht="15.75" customHeight="1" x14ac:dyDescent="0.2">
      <c r="B30" s="7"/>
    </row>
    <row r="31" spans="2:3" ht="15.75" customHeight="1" x14ac:dyDescent="0.2">
      <c r="B31" s="7"/>
    </row>
    <row r="32" spans="2:3" ht="15.75" customHeight="1" x14ac:dyDescent="0.2">
      <c r="B32" s="7"/>
    </row>
    <row r="33" spans="2:2" ht="15.75" customHeight="1" x14ac:dyDescent="0.2">
      <c r="B33" s="7"/>
    </row>
    <row r="34" spans="2:2" ht="15.75" customHeight="1" x14ac:dyDescent="0.2">
      <c r="B34" s="7"/>
    </row>
    <row r="35" spans="2:2" ht="15.75" customHeight="1" x14ac:dyDescent="0.2">
      <c r="B35" s="7"/>
    </row>
    <row r="36" spans="2:2" ht="15.75" customHeight="1" x14ac:dyDescent="0.2"/>
    <row r="37" spans="2:2" ht="15.75" customHeight="1" x14ac:dyDescent="0.2"/>
    <row r="38" spans="2:2" ht="15.75" customHeight="1" x14ac:dyDescent="0.2"/>
    <row r="39" spans="2:2" ht="15.75" customHeight="1" x14ac:dyDescent="0.2"/>
    <row r="40" spans="2:2" ht="15.75" customHeight="1" x14ac:dyDescent="0.2"/>
    <row r="41" spans="2:2" ht="15.75" customHeight="1" x14ac:dyDescent="0.2"/>
    <row r="42" spans="2:2" ht="15.75" customHeight="1" x14ac:dyDescent="0.2"/>
    <row r="43" spans="2:2" ht="15.75" customHeight="1" x14ac:dyDescent="0.2"/>
    <row r="44" spans="2:2" ht="15.75" customHeight="1" x14ac:dyDescent="0.2"/>
    <row r="45" spans="2:2" ht="15.75" customHeight="1" x14ac:dyDescent="0.2"/>
    <row r="46" spans="2:2" ht="15.75" customHeight="1" x14ac:dyDescent="0.2"/>
    <row r="47" spans="2:2" ht="15.75" customHeight="1" x14ac:dyDescent="0.2"/>
    <row r="48" spans="2: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rintOptions gridLines="1"/>
  <pageMargins left="0.45" right="0.45" top="0.75" bottom="0.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00"/>
  <sheetViews>
    <sheetView topLeftCell="A13" workbookViewId="0">
      <selection activeCell="H42" sqref="H42"/>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8.44140625" customWidth="1"/>
    <col min="8" max="8" width="10"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91</v>
      </c>
      <c r="E7" s="11" t="s">
        <v>41</v>
      </c>
      <c r="F7" s="10">
        <f>IF(Jan!F7="","",Jan!F7)</f>
        <v>2025</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t="s">
        <v>76</v>
      </c>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c r="H35" s="21"/>
    </row>
    <row r="36" spans="1:8" ht="15.75" customHeight="1" x14ac:dyDescent="0.2">
      <c r="A36" s="7">
        <v>27</v>
      </c>
      <c r="B36" s="18" t="s">
        <v>68</v>
      </c>
      <c r="F36" s="19"/>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0</v>
      </c>
    </row>
    <row r="41" spans="1:8" ht="15.75" customHeight="1" x14ac:dyDescent="0.2">
      <c r="A41" s="7">
        <v>32</v>
      </c>
      <c r="F41" s="21"/>
    </row>
    <row r="42" spans="1:8" ht="15.75" customHeight="1" x14ac:dyDescent="0.25">
      <c r="A42" s="7">
        <v>33</v>
      </c>
      <c r="B42" s="2" t="s">
        <v>92</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t="str">
        <f>IF(F40&gt;0,F40/F13,"0.00%")</f>
        <v>0.00%</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00"/>
  <sheetViews>
    <sheetView topLeftCell="A10" workbookViewId="0">
      <selection activeCell="G38" sqref="G38"/>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8" width="10"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93</v>
      </c>
      <c r="E7" s="11" t="s">
        <v>41</v>
      </c>
      <c r="F7" s="10">
        <f>IF(Jan!F7="","",Jan!F7)</f>
        <v>2025</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t="s">
        <v>76</v>
      </c>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c r="H35" s="21"/>
    </row>
    <row r="36" spans="1:8" ht="15.75" customHeight="1" x14ac:dyDescent="0.2">
      <c r="A36" s="7">
        <v>27</v>
      </c>
      <c r="B36" s="18" t="s">
        <v>68</v>
      </c>
      <c r="F36" s="19"/>
      <c r="G36" s="21"/>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0</v>
      </c>
    </row>
    <row r="41" spans="1:8" ht="15.75" customHeight="1" x14ac:dyDescent="0.2">
      <c r="A41" s="7">
        <v>32</v>
      </c>
      <c r="F41" s="21"/>
    </row>
    <row r="42" spans="1:8" ht="15.75" customHeight="1" x14ac:dyDescent="0.25">
      <c r="A42" s="7">
        <v>33</v>
      </c>
      <c r="B42" s="2" t="s">
        <v>94</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t="str">
        <f>IF(F40&gt;0,F40/F13,"0.00%")</f>
        <v>0.00%</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00"/>
  <sheetViews>
    <sheetView topLeftCell="A25" workbookViewId="0">
      <selection activeCell="H39" sqref="H39"/>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8.44140625" customWidth="1"/>
    <col min="8" max="8" width="10"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95</v>
      </c>
      <c r="E7" s="11" t="s">
        <v>41</v>
      </c>
      <c r="F7" s="10">
        <f>IF(Jan!F7="","",Jan!F7)</f>
        <v>2025</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t="s">
        <v>76</v>
      </c>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row>
    <row r="36" spans="1:8" ht="15.75" customHeight="1" x14ac:dyDescent="0.2">
      <c r="A36" s="7">
        <v>27</v>
      </c>
      <c r="B36" s="18" t="s">
        <v>68</v>
      </c>
      <c r="F36" s="19"/>
      <c r="H36" s="21"/>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0</v>
      </c>
    </row>
    <row r="41" spans="1:8" ht="15.75" customHeight="1" x14ac:dyDescent="0.2">
      <c r="A41" s="7">
        <v>32</v>
      </c>
      <c r="F41" s="21"/>
    </row>
    <row r="42" spans="1:8" ht="15.75" customHeight="1" x14ac:dyDescent="0.25">
      <c r="A42" s="7">
        <v>33</v>
      </c>
      <c r="B42" s="2" t="s">
        <v>96</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t="str">
        <f>IF(F40&gt;0,F40/F13,"0.00%")</f>
        <v>0.00%</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75"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00"/>
  <sheetViews>
    <sheetView workbookViewId="0">
      <selection activeCell="G36" sqref="G36"/>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8.44140625" customWidth="1"/>
    <col min="8" max="8" width="11"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100</v>
      </c>
      <c r="E7" s="11" t="s">
        <v>41</v>
      </c>
      <c r="F7" s="10">
        <v>2024</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t="s">
        <v>76</v>
      </c>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row>
    <row r="36" spans="1:8" ht="15.75" customHeight="1" x14ac:dyDescent="0.2">
      <c r="A36" s="7">
        <v>27</v>
      </c>
      <c r="B36" s="18" t="s">
        <v>68</v>
      </c>
      <c r="F36" s="19"/>
      <c r="H36" s="21"/>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0</v>
      </c>
    </row>
    <row r="41" spans="1:8" ht="15.75" customHeight="1" x14ac:dyDescent="0.2">
      <c r="A41" s="7">
        <v>32</v>
      </c>
      <c r="F41" s="21"/>
    </row>
    <row r="42" spans="1:8" ht="15.75" customHeight="1" x14ac:dyDescent="0.25">
      <c r="A42" s="7">
        <v>33</v>
      </c>
      <c r="B42" s="2" t="s">
        <v>97</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t="str">
        <f>IF(F40&gt;0,F40/F13,"0.00%")</f>
        <v>0.00%</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000"/>
  <sheetViews>
    <sheetView topLeftCell="A13" workbookViewId="0">
      <selection activeCell="G41" sqref="G41"/>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0"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98</v>
      </c>
      <c r="E7" s="11" t="s">
        <v>41</v>
      </c>
      <c r="F7" s="10">
        <f>IF(Jan!F7="","",Jan!F7)</f>
        <v>2025</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f>Jan!F11+Feb!F11+Mar!F11+Apr!F11+May!F11+Jun!F11+July!F11+Aug!F11+Sept!F11+Oct!F11+Nov!F11+Dec!F11</f>
        <v>0</v>
      </c>
    </row>
    <row r="12" spans="1:6" x14ac:dyDescent="0.2">
      <c r="A12" s="7">
        <v>3</v>
      </c>
      <c r="B12" s="18" t="s">
        <v>47</v>
      </c>
      <c r="F12" s="19">
        <f>Jan!F12+Feb!F12+Mar!F12+Apr!F12+May!F12+Jun!F12+July!F12+Aug!F12+Sept!F12+Oct!F12+Nov!F12+Dec!F12</f>
        <v>25627834</v>
      </c>
    </row>
    <row r="13" spans="1:6" ht="15.75" x14ac:dyDescent="0.25">
      <c r="A13" s="7">
        <v>4</v>
      </c>
      <c r="B13" s="45" t="s">
        <v>48</v>
      </c>
      <c r="C13" s="38"/>
      <c r="D13" s="38"/>
      <c r="E13" s="38"/>
      <c r="F13" s="20">
        <f>F11+F12</f>
        <v>25627834</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f>Jan!F16+Feb!F16+Mar!F16+Apr!F16+May!F16+Jun!F16+July!F16+Aug!F16+Sept!F16+Oct!F16+Nov!F16+Dec!F16</f>
        <v>11380862</v>
      </c>
    </row>
    <row r="17" spans="1:7" x14ac:dyDescent="0.2">
      <c r="A17" s="7">
        <v>8</v>
      </c>
      <c r="B17" s="18" t="s">
        <v>51</v>
      </c>
      <c r="F17" s="19">
        <f>Jan!F17+Feb!F17+Mar!F17+Apr!F17+May!F17+Jun!F17+July!F17+Aug!F17+Sept!F17+Oct!F17+Nov!F17+Dec!F17</f>
        <v>0</v>
      </c>
    </row>
    <row r="18" spans="1:7" x14ac:dyDescent="0.2">
      <c r="A18" s="7">
        <v>9</v>
      </c>
      <c r="B18" s="18" t="s">
        <v>52</v>
      </c>
      <c r="F18" s="19">
        <f>Jan!F18+Feb!F18+Mar!F18+Apr!F18+May!F18+Jun!F18+July!F18+Aug!F18+Sept!F18+Oct!F18+Nov!F18+Dec!F18</f>
        <v>0</v>
      </c>
    </row>
    <row r="19" spans="1:7" x14ac:dyDescent="0.2">
      <c r="A19" s="7">
        <v>10</v>
      </c>
      <c r="B19" s="18" t="s">
        <v>53</v>
      </c>
      <c r="F19" s="19">
        <f>Jan!F19+Feb!F19+Mar!F19+Apr!F19+May!F19+Jun!F19+July!F19+Aug!F19+Sept!F19+Oct!F19+Nov!F19+Dec!F19</f>
        <v>0</v>
      </c>
    </row>
    <row r="20" spans="1:7" x14ac:dyDescent="0.2">
      <c r="A20" s="7">
        <v>11</v>
      </c>
      <c r="B20" s="18" t="s">
        <v>54</v>
      </c>
      <c r="F20" s="19">
        <f>Jan!F20+Feb!F20+Mar!F20+Apr!F20+May!F20+Jun!F20+July!F20+Aug!F20+Sept!F20+Oct!F20+Nov!F20+Dec!F20</f>
        <v>0</v>
      </c>
    </row>
    <row r="21" spans="1:7" ht="15.75" customHeight="1" x14ac:dyDescent="0.2">
      <c r="A21" s="7">
        <v>12</v>
      </c>
      <c r="B21" s="18" t="s">
        <v>55</v>
      </c>
      <c r="F21" s="19">
        <f>Jan!F21+Feb!F21+Mar!F21+Apr!F21+May!F21+Jun!F21+July!F21+Aug!F21+Sept!F21+Oct!F21+Nov!F21+Dec!F21</f>
        <v>0</v>
      </c>
    </row>
    <row r="22" spans="1:7" ht="15.75" customHeight="1" x14ac:dyDescent="0.2">
      <c r="A22" s="7">
        <v>13</v>
      </c>
      <c r="B22" s="18" t="s">
        <v>56</v>
      </c>
      <c r="D22" s="22"/>
      <c r="E22" s="22"/>
      <c r="F22" s="19">
        <f>Jan!F22+Feb!F22+Mar!F22+Apr!F22+May!F22+Jun!F22+July!F22+Aug!F22+Sept!F22+Oct!F22+Nov!F22+Dec!F22</f>
        <v>0</v>
      </c>
      <c r="G22" s="23" t="str">
        <f>IF(AND(F22&gt;0,D22=""),"Explanation for Other Sales Must be Filled In","")</f>
        <v/>
      </c>
    </row>
    <row r="23" spans="1:7" ht="15.75" customHeight="1" x14ac:dyDescent="0.25">
      <c r="A23" s="7">
        <v>14</v>
      </c>
      <c r="B23" s="45" t="s">
        <v>57</v>
      </c>
      <c r="C23" s="38"/>
      <c r="D23" s="38"/>
      <c r="E23" s="38"/>
      <c r="F23" s="20">
        <f>F16+F17+F18+F19+F20+F21+F22</f>
        <v>11380862</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f>Jan!F26+Feb!F26+Mar!F26+Apr!F26+May!F26+Jun!F26+July!F26+Aug!F26+Sept!F26+Oct!F26+Nov!F26+Dec!F26</f>
        <v>0</v>
      </c>
    </row>
    <row r="27" spans="1:7" ht="15.75" customHeight="1" x14ac:dyDescent="0.2">
      <c r="A27" s="7">
        <v>18</v>
      </c>
      <c r="B27" s="18" t="s">
        <v>60</v>
      </c>
      <c r="F27" s="19">
        <f>Jan!F27+Feb!F27+Mar!F27+Apr!F27+May!F27+Jun!F27+July!F27+Aug!F27+Sept!F27+Oct!F27+Nov!F27+Dec!F27</f>
        <v>0</v>
      </c>
    </row>
    <row r="28" spans="1:7" ht="15.75" customHeight="1" x14ac:dyDescent="0.2">
      <c r="A28" s="7">
        <v>19</v>
      </c>
      <c r="B28" s="18" t="s">
        <v>61</v>
      </c>
      <c r="F28" s="19">
        <f>Jan!F28+Feb!F28+Mar!F28+Apr!F28+May!F28+Jun!F28+July!F28+Aug!F28+Sept!F28+Oct!F28+Nov!F28+Dec!F28</f>
        <v>3260000</v>
      </c>
    </row>
    <row r="29" spans="1:7" ht="15.75" customHeight="1" x14ac:dyDescent="0.2">
      <c r="A29" s="7">
        <v>20</v>
      </c>
      <c r="B29" s="18" t="s">
        <v>62</v>
      </c>
      <c r="F29" s="19">
        <f>Jan!F29+Feb!F29+Mar!F29+Apr!F29+May!F29+Jun!F29+July!F29+Aug!F29+Sept!F29+Oct!F29+Nov!F29+Dec!F29</f>
        <v>0</v>
      </c>
    </row>
    <row r="30" spans="1:7" ht="15.75" customHeight="1" x14ac:dyDescent="0.2">
      <c r="A30" s="7">
        <v>21</v>
      </c>
      <c r="B30" s="18" t="s">
        <v>63</v>
      </c>
      <c r="D30" s="22" t="s">
        <v>76</v>
      </c>
      <c r="E30" s="22"/>
      <c r="F30" s="19">
        <f>Jan!F30+Feb!F30+Mar!F30+Apr!F30+May!F30+Jun!F30+July!F30+Aug!F30+Sept!F30+Oct!F30+Nov!F30+Dec!F30</f>
        <v>0</v>
      </c>
      <c r="G30" s="23" t="str">
        <f>IF(AND(F30&gt;0,D30=""),"Explanation for Other Usage Must be Filled In","")</f>
        <v/>
      </c>
    </row>
    <row r="31" spans="1:7" ht="15.75" customHeight="1" x14ac:dyDescent="0.25">
      <c r="A31" s="7">
        <v>22</v>
      </c>
      <c r="B31" s="45" t="s">
        <v>64</v>
      </c>
      <c r="C31" s="38"/>
      <c r="D31" s="38"/>
      <c r="E31" s="38"/>
      <c r="F31" s="20">
        <f>F26+F27+F28+F29+F30</f>
        <v>3260000</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f>Jan!F34+Feb!F34+Mar!F34+Apr!F34+May!F34+Jun!F34+July!F34+Aug!F34+Sept!F34+Oct!F34+Nov!F34+Dec!F34</f>
        <v>0</v>
      </c>
    </row>
    <row r="35" spans="1:7" ht="15.75" customHeight="1" x14ac:dyDescent="0.2">
      <c r="A35" s="7">
        <v>26</v>
      </c>
      <c r="B35" s="18" t="s">
        <v>67</v>
      </c>
      <c r="F35" s="19">
        <f>Jan!F35+Feb!F35+Mar!F35+Apr!F35+May!F35+Jun!F35+July!F35+Aug!F35+Sept!F35+Oct!F35+Nov!F35+Dec!F35</f>
        <v>0</v>
      </c>
    </row>
    <row r="36" spans="1:7" ht="15.75" customHeight="1" x14ac:dyDescent="0.2">
      <c r="A36" s="7">
        <v>27</v>
      </c>
      <c r="B36" s="18" t="s">
        <v>68</v>
      </c>
      <c r="F36" s="19">
        <f>Jan!F36+Feb!F36+Mar!F36+Apr!F36+May!F36+Jun!F36+July!F36+Aug!F36+Sept!F36+Oct!F36+Nov!F36+Dec!F36</f>
        <v>10986972</v>
      </c>
    </row>
    <row r="37" spans="1:7" ht="15.75" customHeight="1" x14ac:dyDescent="0.2">
      <c r="A37" s="7">
        <v>28</v>
      </c>
      <c r="B37" s="18" t="s">
        <v>69</v>
      </c>
      <c r="F37" s="19">
        <f>Jan!F37+Feb!F37+Mar!F37+Apr!F37+May!F37+Jun!F37+July!F37+Aug!F37+Sept!F37+Oct!F37+Nov!F37+Dec!F37</f>
        <v>0</v>
      </c>
      <c r="G37" s="1"/>
    </row>
    <row r="38" spans="1:7" ht="15.75" customHeight="1" x14ac:dyDescent="0.2">
      <c r="A38" s="7">
        <v>29</v>
      </c>
      <c r="B38" s="18" t="s">
        <v>70</v>
      </c>
      <c r="F38" s="19">
        <f>Jan!F38+Feb!F38+Mar!F38+Apr!F38+May!F38+Jun!F38+July!F38+Aug!F38+Sept!F38+Oct!F38+Nov!F38+Dec!F38</f>
        <v>0</v>
      </c>
    </row>
    <row r="39" spans="1:7" ht="15.75" customHeight="1" x14ac:dyDescent="0.2">
      <c r="A39" s="7">
        <v>30</v>
      </c>
      <c r="B39" s="18" t="s">
        <v>71</v>
      </c>
      <c r="F39" s="19">
        <f>Jan!F39+Feb!F39+Mar!F39+Apr!F39+May!F39+Jun!F39+July!F39+Aug!F39+Sept!F39+Oct!F39+Nov!F39+Dec!F39</f>
        <v>0</v>
      </c>
    </row>
    <row r="40" spans="1:7" ht="15.75" customHeight="1" x14ac:dyDescent="0.25">
      <c r="A40" s="7">
        <v>31</v>
      </c>
      <c r="B40" s="45" t="s">
        <v>72</v>
      </c>
      <c r="C40" s="38"/>
      <c r="D40" s="38"/>
      <c r="E40" s="38"/>
      <c r="F40" s="20">
        <f>F34+F35+F36+F37+F38+F39</f>
        <v>10986972</v>
      </c>
    </row>
    <row r="41" spans="1:7" ht="15.75" customHeight="1" x14ac:dyDescent="0.2">
      <c r="A41" s="7">
        <v>32</v>
      </c>
      <c r="F41" s="21"/>
    </row>
    <row r="42" spans="1:7" ht="15.75" customHeight="1" x14ac:dyDescent="0.25">
      <c r="A42" s="7">
        <v>33</v>
      </c>
      <c r="B42" s="2" t="s">
        <v>99</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f>IF(F40&gt;0,F40/F13,"0.00%")</f>
        <v>0.42871246941899188</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00"/>
  <sheetViews>
    <sheetView tabSelected="1" workbookViewId="0">
      <selection activeCell="F48" sqref="F48"/>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9" t="s">
        <v>37</v>
      </c>
      <c r="D5" s="42" t="s">
        <v>38</v>
      </c>
      <c r="E5" s="43"/>
      <c r="F5" s="44"/>
    </row>
    <row r="6" spans="1:6" ht="18" x14ac:dyDescent="0.25">
      <c r="A6" s="9"/>
    </row>
    <row r="7" spans="1:6" ht="18" x14ac:dyDescent="0.25">
      <c r="A7" s="9" t="s">
        <v>39</v>
      </c>
      <c r="D7" s="10" t="s">
        <v>40</v>
      </c>
      <c r="E7" s="11" t="s">
        <v>41</v>
      </c>
      <c r="F7" s="10">
        <v>2025</v>
      </c>
    </row>
    <row r="9" spans="1:6" ht="15.75" x14ac:dyDescent="0.25">
      <c r="A9" s="12" t="s">
        <v>42</v>
      </c>
      <c r="B9" s="13"/>
      <c r="C9" s="13"/>
      <c r="D9" s="14" t="s">
        <v>43</v>
      </c>
      <c r="E9" s="13"/>
      <c r="F9" s="12" t="s">
        <v>44</v>
      </c>
    </row>
    <row r="10" spans="1:6" ht="15.75" x14ac:dyDescent="0.25">
      <c r="A10" s="7">
        <v>1</v>
      </c>
      <c r="B10" s="2" t="s">
        <v>45</v>
      </c>
      <c r="C10" s="2"/>
    </row>
    <row r="11" spans="1:6" x14ac:dyDescent="0.2">
      <c r="A11" s="7">
        <v>2</v>
      </c>
      <c r="B11" s="15" t="s">
        <v>46</v>
      </c>
      <c r="C11" s="16"/>
      <c r="D11" s="16"/>
      <c r="E11" s="16"/>
      <c r="F11" s="17"/>
    </row>
    <row r="12" spans="1:6" x14ac:dyDescent="0.2">
      <c r="A12" s="7">
        <v>3</v>
      </c>
      <c r="B12" s="18" t="s">
        <v>47</v>
      </c>
      <c r="F12" s="19">
        <v>25627834</v>
      </c>
    </row>
    <row r="13" spans="1:6" ht="15.75" x14ac:dyDescent="0.25">
      <c r="A13" s="7">
        <v>4</v>
      </c>
      <c r="B13" s="37" t="s">
        <v>48</v>
      </c>
      <c r="C13" s="38"/>
      <c r="D13" s="38"/>
      <c r="E13" s="38"/>
      <c r="F13" s="20">
        <f>SUM(F11:F12)</f>
        <v>25627834</v>
      </c>
    </row>
    <row r="14" spans="1:6" x14ac:dyDescent="0.2">
      <c r="A14" s="7">
        <v>5</v>
      </c>
      <c r="F14" s="21"/>
    </row>
    <row r="15" spans="1:6" ht="15.75" x14ac:dyDescent="0.25">
      <c r="A15" s="7">
        <v>6</v>
      </c>
      <c r="B15" s="2" t="s">
        <v>49</v>
      </c>
      <c r="C15" s="2"/>
      <c r="F15" s="21"/>
    </row>
    <row r="16" spans="1:6" x14ac:dyDescent="0.2">
      <c r="A16" s="7">
        <v>7</v>
      </c>
      <c r="B16" s="15" t="s">
        <v>50</v>
      </c>
      <c r="C16" s="16"/>
      <c r="D16" s="16"/>
      <c r="E16" s="16"/>
      <c r="F16" s="17">
        <v>11380862</v>
      </c>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37" t="s">
        <v>57</v>
      </c>
      <c r="C23" s="38"/>
      <c r="D23" s="38"/>
      <c r="E23" s="38"/>
      <c r="F23" s="20">
        <f>IF(AND(F22&gt;0,D22&lt;&gt;""),SUM(F16:F22),IF(F22=0,SUM(F16:F22),""))</f>
        <v>11380862</v>
      </c>
    </row>
    <row r="24" spans="1:7" ht="15.75" customHeight="1" x14ac:dyDescent="0.2">
      <c r="A24" s="7">
        <v>15</v>
      </c>
      <c r="F24" s="21"/>
    </row>
    <row r="25" spans="1:7" ht="15.75" customHeight="1" x14ac:dyDescent="0.25">
      <c r="A25" s="7">
        <v>16</v>
      </c>
      <c r="B25" s="2" t="s">
        <v>58</v>
      </c>
      <c r="C25" s="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v>3260000</v>
      </c>
    </row>
    <row r="29" spans="1:7" ht="15.75" customHeight="1" x14ac:dyDescent="0.2">
      <c r="A29" s="7">
        <v>20</v>
      </c>
      <c r="B29" s="18" t="s">
        <v>62</v>
      </c>
      <c r="F29" s="19"/>
    </row>
    <row r="30" spans="1:7" ht="15.75" customHeight="1" x14ac:dyDescent="0.2">
      <c r="A30" s="7">
        <v>21</v>
      </c>
      <c r="B30" s="18" t="s">
        <v>63</v>
      </c>
      <c r="D30" s="22"/>
      <c r="E30" s="22"/>
      <c r="F30" s="24"/>
      <c r="G30" s="23" t="str">
        <f>IF(AND(F30&gt;0,D30=""),"Explanation for Other Usage Must be Filled In","")</f>
        <v/>
      </c>
    </row>
    <row r="31" spans="1:7" ht="15.75" customHeight="1" x14ac:dyDescent="0.25">
      <c r="A31" s="7">
        <v>22</v>
      </c>
      <c r="B31" s="37" t="s">
        <v>64</v>
      </c>
      <c r="C31" s="38"/>
      <c r="D31" s="38"/>
      <c r="E31" s="38"/>
      <c r="F31" s="20">
        <f>IF(AND(F30&gt;0,D30&lt;&gt;""),SUM(F26:F30),IF(F30=0,SUM(F26:F30),""))</f>
        <v>3260000</v>
      </c>
    </row>
    <row r="32" spans="1:7" ht="15.75" customHeight="1" x14ac:dyDescent="0.2">
      <c r="A32" s="7">
        <v>23</v>
      </c>
      <c r="F32" s="21"/>
    </row>
    <row r="33" spans="1:7" ht="15.75" customHeight="1" x14ac:dyDescent="0.25">
      <c r="A33" s="7">
        <v>24</v>
      </c>
      <c r="B33" s="2" t="s">
        <v>65</v>
      </c>
      <c r="C33" s="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f>F13-F23-F31</f>
        <v>10986972</v>
      </c>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c r="G39" s="23"/>
    </row>
    <row r="40" spans="1:7" ht="15.75" customHeight="1" x14ac:dyDescent="0.25">
      <c r="A40" s="7">
        <v>31</v>
      </c>
      <c r="B40" s="37" t="s">
        <v>72</v>
      </c>
      <c r="C40" s="38"/>
      <c r="D40" s="38"/>
      <c r="E40" s="38"/>
      <c r="F40" s="20">
        <f>SUM(F34:F39)</f>
        <v>10986972</v>
      </c>
    </row>
    <row r="41" spans="1:7" ht="15.75" customHeight="1" x14ac:dyDescent="0.2">
      <c r="A41" s="7">
        <v>32</v>
      </c>
      <c r="F41" s="21"/>
    </row>
    <row r="42" spans="1:7" ht="15.75" customHeight="1" x14ac:dyDescent="0.25">
      <c r="A42" s="7">
        <v>33</v>
      </c>
      <c r="B42" s="1" t="s">
        <v>73</v>
      </c>
      <c r="F42" s="25" t="str">
        <f>IF(F13=(F23+F31+F40),"","DOES NOT EQUAL")</f>
        <v/>
      </c>
    </row>
    <row r="43" spans="1:7" ht="15.75" customHeight="1" x14ac:dyDescent="0.2">
      <c r="A43" s="7">
        <v>34</v>
      </c>
      <c r="F43" s="21"/>
    </row>
    <row r="44" spans="1:7" ht="15.75" customHeight="1" x14ac:dyDescent="0.25">
      <c r="A44" s="7">
        <v>35</v>
      </c>
      <c r="B44" s="2" t="s">
        <v>74</v>
      </c>
      <c r="C44" s="2"/>
      <c r="F44" s="21"/>
    </row>
    <row r="45" spans="1:7" ht="15.75" customHeight="1" x14ac:dyDescent="0.2">
      <c r="A45" s="7">
        <v>36</v>
      </c>
      <c r="B45" s="26" t="s">
        <v>75</v>
      </c>
      <c r="C45" s="27"/>
      <c r="D45" s="27"/>
      <c r="E45" s="27"/>
      <c r="F45" s="28">
        <f>IF(F40&gt;0,F40/F13,"0.00%")</f>
        <v>0.42871246941899188</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conditionalFormatting sqref="F42">
    <cfRule type="containsText" dxfId="3" priority="1"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3">
      <formula>AND(F30&gt;0,D30="")</formula>
    </cfRule>
  </conditionalFormatting>
  <conditionalFormatting sqref="G39">
    <cfRule type="expression" dxfId="0" priority="4">
      <formula>AND(F39&gt;0,D39="")</formula>
    </cfRule>
  </conditionalFormatting>
  <printOptions gridLines="1"/>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topLeftCell="A19" workbookViewId="0">
      <selection activeCell="F30" sqref="F30"/>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1"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c r="E7" s="11" t="s">
        <v>41</v>
      </c>
      <c r="F7" s="10"/>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F16+F17+F18+F19+F20+F21+F22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t="s">
        <v>76</v>
      </c>
      <c r="E30" s="22"/>
      <c r="F30" s="33"/>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f>F13-F23-F31</f>
        <v>0</v>
      </c>
      <c r="G36" s="21"/>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0</v>
      </c>
    </row>
    <row r="41" spans="1:7" ht="15.75" customHeight="1" x14ac:dyDescent="0.2">
      <c r="A41" s="7">
        <v>32</v>
      </c>
      <c r="F41" s="21"/>
    </row>
    <row r="42" spans="1:7" ht="15.75" customHeight="1" x14ac:dyDescent="0.25">
      <c r="A42" s="7">
        <v>33</v>
      </c>
      <c r="B42" s="2" t="s">
        <v>77</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t="str">
        <f>IF(F40&gt;0,F40/F13,"0.00%")</f>
        <v>0.00%</v>
      </c>
    </row>
    <row r="46" spans="1:7" ht="15.75" customHeight="1" x14ac:dyDescent="0.2">
      <c r="A46" s="7"/>
    </row>
    <row r="47" spans="1:7" ht="15.75" customHeight="1" x14ac:dyDescent="0.2">
      <c r="A47" s="7"/>
      <c r="D47" s="1" t="s">
        <v>78</v>
      </c>
      <c r="F47" s="34"/>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0"/>
  <sheetViews>
    <sheetView topLeftCell="A22" workbookViewId="0">
      <selection activeCell="G37" sqref="G37"/>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0"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c r="E7" s="11" t="s">
        <v>41</v>
      </c>
      <c r="F7" s="10"/>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c r="G36" s="21"/>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0</v>
      </c>
    </row>
    <row r="41" spans="1:7" ht="15.75" customHeight="1" x14ac:dyDescent="0.2">
      <c r="A41" s="7">
        <v>32</v>
      </c>
      <c r="F41" s="21"/>
    </row>
    <row r="42" spans="1:7" ht="15.75" customHeight="1" x14ac:dyDescent="0.25">
      <c r="A42" s="7">
        <v>33</v>
      </c>
      <c r="B42" s="2" t="s">
        <v>79</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t="str">
        <f>IF(F40&gt;0,F40/F13,"0.00%")</f>
        <v>0.00%</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0"/>
  <sheetViews>
    <sheetView topLeftCell="A10" workbookViewId="0">
      <selection activeCell="F36" sqref="F36"/>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1"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c r="E7" s="11" t="s">
        <v>41</v>
      </c>
      <c r="F7" s="10"/>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SUM(F16:F22)</f>
        <v>0</v>
      </c>
    </row>
    <row r="24" spans="1:7" ht="15.75" customHeight="1" x14ac:dyDescent="0.2">
      <c r="A24" s="7">
        <v>15</v>
      </c>
      <c r="F24" s="21"/>
      <c r="G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t="s">
        <v>80</v>
      </c>
      <c r="E30" s="22"/>
      <c r="F30" s="35"/>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c r="G36" s="21"/>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0</v>
      </c>
      <c r="G40" s="21"/>
    </row>
    <row r="41" spans="1:7" ht="15.75" customHeight="1" x14ac:dyDescent="0.2">
      <c r="A41" s="7">
        <v>32</v>
      </c>
      <c r="F41" s="21"/>
    </row>
    <row r="42" spans="1:7" ht="15.75" customHeight="1" x14ac:dyDescent="0.25">
      <c r="A42" s="7">
        <v>33</v>
      </c>
      <c r="B42" s="2" t="s">
        <v>81</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t="str">
        <f>IF(F40&gt;0,F40/F13,"0.00%")</f>
        <v>0.00%</v>
      </c>
      <c r="G45" s="36"/>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00"/>
  <sheetViews>
    <sheetView topLeftCell="A13" workbookViewId="0">
      <selection activeCell="H36" sqref="H36"/>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0"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82</v>
      </c>
      <c r="E7" s="11" t="s">
        <v>41</v>
      </c>
      <c r="F7" s="10">
        <f>IF(Jan!F7="","",Jan!F7)</f>
        <v>2025</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t="s">
        <v>76</v>
      </c>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c r="G36" s="21"/>
    </row>
    <row r="37" spans="1:7" ht="15.75" customHeight="1" x14ac:dyDescent="0.2">
      <c r="A37" s="7">
        <v>28</v>
      </c>
      <c r="B37" s="18" t="s">
        <v>69</v>
      </c>
      <c r="F37" s="19"/>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0</v>
      </c>
    </row>
    <row r="41" spans="1:7" ht="15.75" customHeight="1" x14ac:dyDescent="0.2">
      <c r="A41" s="7">
        <v>32</v>
      </c>
      <c r="F41" s="21"/>
    </row>
    <row r="42" spans="1:7" ht="15.75" customHeight="1" x14ac:dyDescent="0.25">
      <c r="A42" s="7">
        <v>33</v>
      </c>
      <c r="B42" s="2" t="s">
        <v>83</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t="str">
        <f>IF(F40&gt;0,F40/F13,"0.00%")</f>
        <v>0.00%</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00"/>
  <sheetViews>
    <sheetView topLeftCell="A13" workbookViewId="0">
      <selection activeCell="H37" sqref="H37"/>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84</v>
      </c>
      <c r="E7" s="11" t="s">
        <v>41</v>
      </c>
      <c r="F7" s="10">
        <f>IF(Jan!F7="","",Jan!F7)</f>
        <v>2025</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D29" s="1" t="s">
        <v>85</v>
      </c>
      <c r="F29" s="19"/>
    </row>
    <row r="30" spans="1:7" ht="15.75" customHeight="1" x14ac:dyDescent="0.2">
      <c r="A30" s="7">
        <v>21</v>
      </c>
      <c r="B30" s="18" t="s">
        <v>63</v>
      </c>
      <c r="D30" s="22" t="s">
        <v>76</v>
      </c>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6" ht="15.75" customHeight="1" x14ac:dyDescent="0.25">
      <c r="A33" s="7">
        <v>24</v>
      </c>
      <c r="B33" s="32" t="s">
        <v>65</v>
      </c>
      <c r="C33" s="32"/>
      <c r="F33" s="21"/>
    </row>
    <row r="34" spans="1:6" ht="15.75" customHeight="1" x14ac:dyDescent="0.2">
      <c r="A34" s="7">
        <v>25</v>
      </c>
      <c r="B34" s="15" t="s">
        <v>66</v>
      </c>
      <c r="C34" s="16"/>
      <c r="D34" s="16"/>
      <c r="E34" s="16"/>
      <c r="F34" s="17"/>
    </row>
    <row r="35" spans="1:6" ht="15.75" customHeight="1" x14ac:dyDescent="0.2">
      <c r="A35" s="7">
        <v>26</v>
      </c>
      <c r="B35" s="18" t="s">
        <v>67</v>
      </c>
      <c r="F35" s="19"/>
    </row>
    <row r="36" spans="1:6" ht="15.75" customHeight="1" x14ac:dyDescent="0.2">
      <c r="A36" s="7">
        <v>27</v>
      </c>
      <c r="B36" s="18" t="s">
        <v>68</v>
      </c>
      <c r="F36" s="19"/>
    </row>
    <row r="37" spans="1:6" ht="15.75" customHeight="1" x14ac:dyDescent="0.2">
      <c r="A37" s="7">
        <v>28</v>
      </c>
      <c r="B37" s="18" t="s">
        <v>69</v>
      </c>
      <c r="F37" s="19"/>
    </row>
    <row r="38" spans="1:6" ht="15.75" customHeight="1" x14ac:dyDescent="0.2">
      <c r="A38" s="7">
        <v>29</v>
      </c>
      <c r="B38" s="18" t="s">
        <v>70</v>
      </c>
      <c r="F38" s="19"/>
    </row>
    <row r="39" spans="1:6" ht="15.75" customHeight="1" x14ac:dyDescent="0.2">
      <c r="A39" s="7">
        <v>30</v>
      </c>
      <c r="B39" s="18" t="s">
        <v>71</v>
      </c>
      <c r="F39" s="19"/>
    </row>
    <row r="40" spans="1:6" ht="15.75" customHeight="1" x14ac:dyDescent="0.25">
      <c r="A40" s="7">
        <v>31</v>
      </c>
      <c r="B40" s="45" t="s">
        <v>72</v>
      </c>
      <c r="C40" s="38"/>
      <c r="D40" s="38"/>
      <c r="E40" s="38"/>
      <c r="F40" s="20">
        <f>SUM(F34:F39)</f>
        <v>0</v>
      </c>
    </row>
    <row r="41" spans="1:6" ht="15.75" customHeight="1" x14ac:dyDescent="0.2">
      <c r="A41" s="7">
        <v>32</v>
      </c>
      <c r="F41" s="21"/>
    </row>
    <row r="42" spans="1:6" ht="15.75" customHeight="1" x14ac:dyDescent="0.25">
      <c r="A42" s="7">
        <v>33</v>
      </c>
      <c r="B42" s="2" t="s">
        <v>86</v>
      </c>
      <c r="C42" s="2"/>
      <c r="F42" s="25" t="str">
        <f>IF(F13=(F23+F31+F40),"","DOES NOT EQUAL")</f>
        <v/>
      </c>
    </row>
    <row r="43" spans="1:6" ht="15.75" customHeight="1" x14ac:dyDescent="0.2">
      <c r="A43" s="7">
        <v>34</v>
      </c>
      <c r="F43" s="21"/>
    </row>
    <row r="44" spans="1:6" ht="15.75" customHeight="1" x14ac:dyDescent="0.25">
      <c r="A44" s="7">
        <v>35</v>
      </c>
      <c r="B44" s="32" t="s">
        <v>74</v>
      </c>
      <c r="C44" s="32"/>
      <c r="F44" s="21"/>
    </row>
    <row r="45" spans="1:6" ht="15.75" customHeight="1" x14ac:dyDescent="0.2">
      <c r="A45" s="7">
        <v>36</v>
      </c>
      <c r="B45" s="26" t="s">
        <v>75</v>
      </c>
      <c r="C45" s="27"/>
      <c r="D45" s="27"/>
      <c r="E45" s="27"/>
      <c r="F45" s="28" t="str">
        <f>IF(F40&gt;0,F40/F13,"0.00%")</f>
        <v>0.00%</v>
      </c>
    </row>
    <row r="46" spans="1:6" ht="15.75" customHeight="1" x14ac:dyDescent="0.2">
      <c r="A46" s="7"/>
    </row>
    <row r="47" spans="1:6" ht="15.75" customHeight="1" x14ac:dyDescent="0.2">
      <c r="A47" s="7"/>
    </row>
    <row r="48" spans="1:6"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00"/>
  <sheetViews>
    <sheetView topLeftCell="A13" workbookViewId="0">
      <selection activeCell="F36" sqref="F36"/>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10" customWidth="1"/>
    <col min="8"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87</v>
      </c>
      <c r="E7" s="11" t="s">
        <v>41</v>
      </c>
      <c r="F7" s="10">
        <f>IF(Jan!F7="","",Jan!F7)</f>
        <v>2025</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t="s">
        <v>76</v>
      </c>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7" ht="15.75" customHeight="1" x14ac:dyDescent="0.25">
      <c r="A33" s="7">
        <v>24</v>
      </c>
      <c r="B33" s="32" t="s">
        <v>65</v>
      </c>
      <c r="C33" s="32"/>
      <c r="F33" s="21"/>
    </row>
    <row r="34" spans="1:7" ht="15.75" customHeight="1" x14ac:dyDescent="0.2">
      <c r="A34" s="7">
        <v>25</v>
      </c>
      <c r="B34" s="15" t="s">
        <v>66</v>
      </c>
      <c r="C34" s="16"/>
      <c r="D34" s="16"/>
      <c r="E34" s="16"/>
      <c r="F34" s="17"/>
    </row>
    <row r="35" spans="1:7" ht="15.75" customHeight="1" x14ac:dyDescent="0.2">
      <c r="A35" s="7">
        <v>26</v>
      </c>
      <c r="B35" s="18" t="s">
        <v>67</v>
      </c>
      <c r="F35" s="19"/>
    </row>
    <row r="36" spans="1:7" ht="15.75" customHeight="1" x14ac:dyDescent="0.2">
      <c r="A36" s="7">
        <v>27</v>
      </c>
      <c r="B36" s="18" t="s">
        <v>68</v>
      </c>
      <c r="F36" s="19"/>
    </row>
    <row r="37" spans="1:7" ht="15.75" customHeight="1" x14ac:dyDescent="0.2">
      <c r="A37" s="7">
        <v>28</v>
      </c>
      <c r="B37" s="18" t="s">
        <v>69</v>
      </c>
      <c r="F37" s="19"/>
      <c r="G37" s="21"/>
    </row>
    <row r="38" spans="1:7" ht="15.75" customHeight="1" x14ac:dyDescent="0.2">
      <c r="A38" s="7">
        <v>29</v>
      </c>
      <c r="B38" s="18" t="s">
        <v>70</v>
      </c>
      <c r="F38" s="19"/>
    </row>
    <row r="39" spans="1:7" ht="15.75" customHeight="1" x14ac:dyDescent="0.2">
      <c r="A39" s="7">
        <v>30</v>
      </c>
      <c r="B39" s="18" t="s">
        <v>71</v>
      </c>
      <c r="F39" s="19"/>
    </row>
    <row r="40" spans="1:7" ht="15.75" customHeight="1" x14ac:dyDescent="0.25">
      <c r="A40" s="7">
        <v>31</v>
      </c>
      <c r="B40" s="45" t="s">
        <v>72</v>
      </c>
      <c r="C40" s="38"/>
      <c r="D40" s="38"/>
      <c r="E40" s="38"/>
      <c r="F40" s="20">
        <f>SUM(F34:F39)</f>
        <v>0</v>
      </c>
    </row>
    <row r="41" spans="1:7" ht="15.75" customHeight="1" x14ac:dyDescent="0.2">
      <c r="A41" s="7">
        <v>32</v>
      </c>
      <c r="F41" s="21"/>
    </row>
    <row r="42" spans="1:7" ht="15.75" customHeight="1" x14ac:dyDescent="0.25">
      <c r="A42" s="7">
        <v>33</v>
      </c>
      <c r="B42" s="2" t="s">
        <v>88</v>
      </c>
      <c r="C42" s="2"/>
      <c r="F42" s="25" t="str">
        <f>IF(F13=(F23+F31+F40),"","DOES NOT EQUAL")</f>
        <v/>
      </c>
    </row>
    <row r="43" spans="1:7" ht="15.75" customHeight="1" x14ac:dyDescent="0.2">
      <c r="A43" s="7">
        <v>34</v>
      </c>
      <c r="F43" s="21"/>
    </row>
    <row r="44" spans="1:7" ht="15.75" customHeight="1" x14ac:dyDescent="0.25">
      <c r="A44" s="7">
        <v>35</v>
      </c>
      <c r="B44" s="32" t="s">
        <v>74</v>
      </c>
      <c r="C44" s="32"/>
      <c r="F44" s="21"/>
    </row>
    <row r="45" spans="1:7" ht="15.75" customHeight="1" x14ac:dyDescent="0.2">
      <c r="A45" s="7">
        <v>36</v>
      </c>
      <c r="B45" s="26" t="s">
        <v>75</v>
      </c>
      <c r="C45" s="27"/>
      <c r="D45" s="27"/>
      <c r="E45" s="27"/>
      <c r="F45" s="28" t="str">
        <f>IF(F40&gt;0,F40/F13,"0.00%")</f>
        <v>0.00%</v>
      </c>
    </row>
    <row r="46" spans="1:7" ht="15.75" customHeight="1" x14ac:dyDescent="0.2">
      <c r="A46" s="7"/>
    </row>
    <row r="47" spans="1:7" ht="15.75" customHeight="1" x14ac:dyDescent="0.2">
      <c r="A47" s="7"/>
    </row>
    <row r="48" spans="1:7"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00"/>
  <sheetViews>
    <sheetView topLeftCell="A16" workbookViewId="0">
      <selection activeCell="F36" sqref="F36"/>
    </sheetView>
  </sheetViews>
  <sheetFormatPr defaultColWidth="10.109375" defaultRowHeight="15" customHeight="1" x14ac:dyDescent="0.2"/>
  <cols>
    <col min="1" max="1" width="8.21875" customWidth="1"/>
    <col min="2" max="2" width="14.88671875" customWidth="1"/>
    <col min="3" max="3" width="2.77734375" customWidth="1"/>
    <col min="4" max="4" width="30.6640625" customWidth="1"/>
    <col min="5" max="5" width="6.88671875" customWidth="1"/>
    <col min="6" max="6" width="20.44140625" customWidth="1"/>
    <col min="7" max="7" width="8.44140625" customWidth="1"/>
    <col min="8" max="8" width="10" customWidth="1"/>
    <col min="9" max="26" width="8.44140625" customWidth="1"/>
  </cols>
  <sheetData>
    <row r="1" spans="1:6" ht="33.75" x14ac:dyDescent="0.5">
      <c r="A1" s="39" t="s">
        <v>35</v>
      </c>
      <c r="B1" s="40"/>
      <c r="C1" s="40"/>
      <c r="D1" s="40"/>
      <c r="E1" s="40"/>
      <c r="F1" s="40"/>
    </row>
    <row r="2" spans="1:6" ht="15" customHeight="1" x14ac:dyDescent="0.5">
      <c r="A2" s="8"/>
      <c r="B2" s="8"/>
      <c r="C2" s="8"/>
      <c r="D2" s="8"/>
      <c r="E2" s="8"/>
      <c r="F2" s="8"/>
    </row>
    <row r="3" spans="1:6" ht="23.25" x14ac:dyDescent="0.35">
      <c r="A3" s="41" t="s">
        <v>36</v>
      </c>
      <c r="B3" s="40"/>
      <c r="C3" s="40"/>
      <c r="D3" s="40"/>
      <c r="E3" s="40"/>
      <c r="F3" s="40"/>
    </row>
    <row r="5" spans="1:6" ht="18" x14ac:dyDescent="0.25">
      <c r="A5" s="29" t="s">
        <v>37</v>
      </c>
      <c r="D5" s="42" t="str">
        <f>IF(Jan!D5="","",Jan!D5)</f>
        <v>BLACK MOUNTAIN UTILITY DISTRICT</v>
      </c>
      <c r="E5" s="43"/>
      <c r="F5" s="44"/>
    </row>
    <row r="6" spans="1:6" ht="18" x14ac:dyDescent="0.25">
      <c r="A6" s="29"/>
    </row>
    <row r="7" spans="1:6" ht="18" x14ac:dyDescent="0.25">
      <c r="A7" s="29" t="s">
        <v>39</v>
      </c>
      <c r="D7" s="10" t="s">
        <v>89</v>
      </c>
      <c r="E7" s="11" t="s">
        <v>41</v>
      </c>
      <c r="F7" s="10">
        <f>IF(Jan!F7="","",Jan!F7)</f>
        <v>2025</v>
      </c>
    </row>
    <row r="9" spans="1:6" ht="15.75" x14ac:dyDescent="0.25">
      <c r="A9" s="30" t="s">
        <v>42</v>
      </c>
      <c r="B9" s="13"/>
      <c r="C9" s="13"/>
      <c r="D9" s="31" t="s">
        <v>43</v>
      </c>
      <c r="E9" s="13"/>
      <c r="F9" s="30" t="s">
        <v>44</v>
      </c>
    </row>
    <row r="10" spans="1:6" ht="15.75" x14ac:dyDescent="0.25">
      <c r="A10" s="7">
        <v>1</v>
      </c>
      <c r="B10" s="32" t="s">
        <v>45</v>
      </c>
      <c r="C10" s="32"/>
    </row>
    <row r="11" spans="1:6" x14ac:dyDescent="0.2">
      <c r="A11" s="7">
        <v>2</v>
      </c>
      <c r="B11" s="15" t="s">
        <v>46</v>
      </c>
      <c r="C11" s="16"/>
      <c r="D11" s="16"/>
      <c r="E11" s="16"/>
      <c r="F11" s="17"/>
    </row>
    <row r="12" spans="1:6" x14ac:dyDescent="0.2">
      <c r="A12" s="7">
        <v>3</v>
      </c>
      <c r="B12" s="18" t="s">
        <v>47</v>
      </c>
      <c r="F12" s="19"/>
    </row>
    <row r="13" spans="1:6" ht="15.75" x14ac:dyDescent="0.25">
      <c r="A13" s="7">
        <v>4</v>
      </c>
      <c r="B13" s="45" t="s">
        <v>48</v>
      </c>
      <c r="C13" s="38"/>
      <c r="D13" s="38"/>
      <c r="E13" s="38"/>
      <c r="F13" s="20">
        <f>SUM(F11:F12)</f>
        <v>0</v>
      </c>
    </row>
    <row r="14" spans="1:6" x14ac:dyDescent="0.2">
      <c r="A14" s="7">
        <v>5</v>
      </c>
      <c r="F14" s="21"/>
    </row>
    <row r="15" spans="1:6" ht="15.75" x14ac:dyDescent="0.25">
      <c r="A15" s="7">
        <v>6</v>
      </c>
      <c r="B15" s="32" t="s">
        <v>49</v>
      </c>
      <c r="C15" s="32"/>
      <c r="F15" s="21"/>
    </row>
    <row r="16" spans="1:6" x14ac:dyDescent="0.2">
      <c r="A16" s="7">
        <v>7</v>
      </c>
      <c r="B16" s="15" t="s">
        <v>50</v>
      </c>
      <c r="C16" s="16"/>
      <c r="D16" s="16"/>
      <c r="E16" s="16"/>
      <c r="F16" s="17"/>
    </row>
    <row r="17" spans="1:7" x14ac:dyDescent="0.2">
      <c r="A17" s="7">
        <v>8</v>
      </c>
      <c r="B17" s="18" t="s">
        <v>51</v>
      </c>
      <c r="F17" s="19"/>
    </row>
    <row r="18" spans="1:7" x14ac:dyDescent="0.2">
      <c r="A18" s="7">
        <v>9</v>
      </c>
      <c r="B18" s="18" t="s">
        <v>52</v>
      </c>
      <c r="F18" s="19"/>
    </row>
    <row r="19" spans="1:7" x14ac:dyDescent="0.2">
      <c r="A19" s="7">
        <v>10</v>
      </c>
      <c r="B19" s="18" t="s">
        <v>53</v>
      </c>
      <c r="F19" s="19"/>
    </row>
    <row r="20" spans="1:7" x14ac:dyDescent="0.2">
      <c r="A20" s="7">
        <v>11</v>
      </c>
      <c r="B20" s="18" t="s">
        <v>54</v>
      </c>
      <c r="F20" s="19"/>
    </row>
    <row r="21" spans="1:7" ht="15.75" customHeight="1" x14ac:dyDescent="0.2">
      <c r="A21" s="7">
        <v>12</v>
      </c>
      <c r="B21" s="18" t="s">
        <v>55</v>
      </c>
      <c r="F21" s="19"/>
    </row>
    <row r="22" spans="1:7" ht="15.75" customHeight="1" x14ac:dyDescent="0.2">
      <c r="A22" s="7">
        <v>13</v>
      </c>
      <c r="B22" s="18" t="s">
        <v>56</v>
      </c>
      <c r="D22" s="22"/>
      <c r="E22" s="22"/>
      <c r="F22" s="19"/>
      <c r="G22" s="23" t="str">
        <f>IF(AND(F22&gt;0,D22=""),"Explanation for Other Sales Must be Filled In","")</f>
        <v/>
      </c>
    </row>
    <row r="23" spans="1:7" ht="15.75" customHeight="1" x14ac:dyDescent="0.25">
      <c r="A23" s="7">
        <v>14</v>
      </c>
      <c r="B23" s="45" t="s">
        <v>57</v>
      </c>
      <c r="C23" s="38"/>
      <c r="D23" s="38"/>
      <c r="E23" s="38"/>
      <c r="F23" s="20">
        <f>IF(AND(F22&gt;0,D22&lt;&gt;""),SUM(F16:F22),IF(F22=0,SUM(F16:F22),""))</f>
        <v>0</v>
      </c>
    </row>
    <row r="24" spans="1:7" ht="15.75" customHeight="1" x14ac:dyDescent="0.2">
      <c r="A24" s="7">
        <v>15</v>
      </c>
      <c r="F24" s="21"/>
    </row>
    <row r="25" spans="1:7" ht="15.75" customHeight="1" x14ac:dyDescent="0.25">
      <c r="A25" s="7">
        <v>16</v>
      </c>
      <c r="B25" s="32" t="s">
        <v>58</v>
      </c>
      <c r="C25" s="32"/>
      <c r="F25" s="21"/>
    </row>
    <row r="26" spans="1:7" ht="15.75" customHeight="1" x14ac:dyDescent="0.2">
      <c r="A26" s="7">
        <v>17</v>
      </c>
      <c r="B26" s="15" t="s">
        <v>59</v>
      </c>
      <c r="C26" s="16"/>
      <c r="D26" s="16"/>
      <c r="E26" s="16"/>
      <c r="F26" s="17"/>
    </row>
    <row r="27" spans="1:7" ht="15.75" customHeight="1" x14ac:dyDescent="0.2">
      <c r="A27" s="7">
        <v>18</v>
      </c>
      <c r="B27" s="18" t="s">
        <v>60</v>
      </c>
      <c r="F27" s="19"/>
    </row>
    <row r="28" spans="1:7" ht="15.75" customHeight="1" x14ac:dyDescent="0.2">
      <c r="A28" s="7">
        <v>19</v>
      </c>
      <c r="B28" s="18" t="s">
        <v>61</v>
      </c>
      <c r="F28" s="19"/>
    </row>
    <row r="29" spans="1:7" ht="15.75" customHeight="1" x14ac:dyDescent="0.2">
      <c r="A29" s="7">
        <v>20</v>
      </c>
      <c r="B29" s="18" t="s">
        <v>62</v>
      </c>
      <c r="F29" s="19"/>
    </row>
    <row r="30" spans="1:7" ht="15.75" customHeight="1" x14ac:dyDescent="0.2">
      <c r="A30" s="7">
        <v>21</v>
      </c>
      <c r="B30" s="18" t="s">
        <v>63</v>
      </c>
      <c r="D30" s="22" t="s">
        <v>76</v>
      </c>
      <c r="E30" s="22"/>
      <c r="F30" s="24"/>
      <c r="G30" s="23" t="str">
        <f>IF(AND(F30&gt;0,D30=""),"Explanation for Other Usage Must be Filled In","")</f>
        <v/>
      </c>
    </row>
    <row r="31" spans="1:7" ht="15.75" customHeight="1" x14ac:dyDescent="0.25">
      <c r="A31" s="7">
        <v>22</v>
      </c>
      <c r="B31" s="45" t="s">
        <v>64</v>
      </c>
      <c r="C31" s="38"/>
      <c r="D31" s="38"/>
      <c r="E31" s="38"/>
      <c r="F31" s="20">
        <f>IF(AND(F30&gt;0,D30&lt;&gt;""),SUM(F26:F30),IF(F30=0,SUM(F26:F30),""))</f>
        <v>0</v>
      </c>
    </row>
    <row r="32" spans="1:7" ht="15.75" customHeight="1" x14ac:dyDescent="0.2">
      <c r="A32" s="7">
        <v>23</v>
      </c>
      <c r="F32" s="21"/>
    </row>
    <row r="33" spans="1:8" ht="15.75" customHeight="1" x14ac:dyDescent="0.25">
      <c r="A33" s="7">
        <v>24</v>
      </c>
      <c r="B33" s="32" t="s">
        <v>65</v>
      </c>
      <c r="C33" s="32"/>
      <c r="F33" s="21"/>
    </row>
    <row r="34" spans="1:8" ht="15.75" customHeight="1" x14ac:dyDescent="0.2">
      <c r="A34" s="7">
        <v>25</v>
      </c>
      <c r="B34" s="15" t="s">
        <v>66</v>
      </c>
      <c r="C34" s="16"/>
      <c r="D34" s="16"/>
      <c r="E34" s="16"/>
      <c r="F34" s="17"/>
    </row>
    <row r="35" spans="1:8" ht="15.75" customHeight="1" x14ac:dyDescent="0.2">
      <c r="A35" s="7">
        <v>26</v>
      </c>
      <c r="B35" s="18" t="s">
        <v>67</v>
      </c>
      <c r="F35" s="19"/>
      <c r="H35" s="21"/>
    </row>
    <row r="36" spans="1:8" ht="15.75" customHeight="1" x14ac:dyDescent="0.2">
      <c r="A36" s="7">
        <v>27</v>
      </c>
      <c r="B36" s="18" t="s">
        <v>68</v>
      </c>
      <c r="F36" s="19"/>
    </row>
    <row r="37" spans="1:8" ht="15.75" customHeight="1" x14ac:dyDescent="0.2">
      <c r="A37" s="7">
        <v>28</v>
      </c>
      <c r="B37" s="18" t="s">
        <v>69</v>
      </c>
      <c r="F37" s="19"/>
    </row>
    <row r="38" spans="1:8" ht="15.75" customHeight="1" x14ac:dyDescent="0.2">
      <c r="A38" s="7">
        <v>29</v>
      </c>
      <c r="B38" s="18" t="s">
        <v>70</v>
      </c>
      <c r="F38" s="19"/>
    </row>
    <row r="39" spans="1:8" ht="15.75" customHeight="1" x14ac:dyDescent="0.2">
      <c r="A39" s="7">
        <v>30</v>
      </c>
      <c r="B39" s="18" t="s">
        <v>71</v>
      </c>
      <c r="F39" s="19"/>
    </row>
    <row r="40" spans="1:8" ht="15.75" customHeight="1" x14ac:dyDescent="0.25">
      <c r="A40" s="7">
        <v>31</v>
      </c>
      <c r="B40" s="45" t="s">
        <v>72</v>
      </c>
      <c r="C40" s="38"/>
      <c r="D40" s="38"/>
      <c r="E40" s="38"/>
      <c r="F40" s="20">
        <f>SUM(F34:F39)</f>
        <v>0</v>
      </c>
    </row>
    <row r="41" spans="1:8" ht="15.75" customHeight="1" x14ac:dyDescent="0.2">
      <c r="A41" s="7">
        <v>32</v>
      </c>
      <c r="F41" s="21"/>
    </row>
    <row r="42" spans="1:8" ht="15.75" customHeight="1" x14ac:dyDescent="0.25">
      <c r="A42" s="7">
        <v>33</v>
      </c>
      <c r="B42" s="2" t="s">
        <v>90</v>
      </c>
      <c r="C42" s="2"/>
      <c r="F42" s="25" t="str">
        <f>IF(F13=(F23+F31+F40),"","DOES NOT EQUAL")</f>
        <v/>
      </c>
    </row>
    <row r="43" spans="1:8" ht="15.75" customHeight="1" x14ac:dyDescent="0.2">
      <c r="A43" s="7">
        <v>34</v>
      </c>
      <c r="F43" s="21"/>
    </row>
    <row r="44" spans="1:8" ht="15.75" customHeight="1" x14ac:dyDescent="0.25">
      <c r="A44" s="7">
        <v>35</v>
      </c>
      <c r="B44" s="32" t="s">
        <v>74</v>
      </c>
      <c r="C44" s="32"/>
      <c r="F44" s="21"/>
    </row>
    <row r="45" spans="1:8" ht="15.75" customHeight="1" x14ac:dyDescent="0.2">
      <c r="A45" s="7">
        <v>36</v>
      </c>
      <c r="B45" s="26" t="s">
        <v>75</v>
      </c>
      <c r="C45" s="27"/>
      <c r="D45" s="27"/>
      <c r="E45" s="27"/>
      <c r="F45" s="28" t="str">
        <f>IF(F40&gt;0,F40/F13,"0.00%")</f>
        <v>0.00%</v>
      </c>
    </row>
    <row r="46" spans="1:8" ht="15.75" customHeight="1" x14ac:dyDescent="0.2">
      <c r="A46" s="7"/>
    </row>
    <row r="47" spans="1:8" ht="15.75" customHeight="1" x14ac:dyDescent="0.2">
      <c r="A47" s="7"/>
    </row>
    <row r="48" spans="1:8" ht="15.75" customHeight="1" x14ac:dyDescent="0.2">
      <c r="A48" s="7"/>
    </row>
    <row r="49" spans="1:1" ht="15.75" customHeight="1" x14ac:dyDescent="0.2">
      <c r="A49" s="7"/>
    </row>
    <row r="50" spans="1:1" ht="15.75" customHeight="1" x14ac:dyDescent="0.2">
      <c r="A50" s="7"/>
    </row>
    <row r="51" spans="1:1" ht="15.75" customHeight="1" x14ac:dyDescent="0.2">
      <c r="A51" s="7"/>
    </row>
    <row r="52" spans="1:1" ht="15.75" customHeight="1" x14ac:dyDescent="0.2">
      <c r="A52" s="7"/>
    </row>
    <row r="53" spans="1:1" ht="15.75" customHeight="1" x14ac:dyDescent="0.2">
      <c r="A53" s="7"/>
    </row>
    <row r="54" spans="1:1" ht="15.75" customHeight="1" x14ac:dyDescent="0.2">
      <c r="A54" s="7"/>
    </row>
    <row r="55" spans="1:1" ht="15.75" customHeight="1" x14ac:dyDescent="0.2">
      <c r="A55" s="7"/>
    </row>
    <row r="56" spans="1:1" ht="15.75" customHeight="1" x14ac:dyDescent="0.2">
      <c r="A56" s="7"/>
    </row>
    <row r="57" spans="1:1" ht="15.75" customHeight="1" x14ac:dyDescent="0.2">
      <c r="A57" s="7"/>
    </row>
    <row r="58" spans="1:1" ht="15.75" customHeight="1" x14ac:dyDescent="0.2">
      <c r="A58" s="7"/>
    </row>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B31:E31"/>
    <mergeCell ref="B40:E40"/>
    <mergeCell ref="A1:F1"/>
    <mergeCell ref="A3:F3"/>
    <mergeCell ref="D5:F5"/>
    <mergeCell ref="B13:E13"/>
    <mergeCell ref="B23:E23"/>
  </mergeCells>
  <pageMargins left="0.7" right="0.7" top="0.75" bottom="0.75" header="0" footer="0"/>
  <pageSetup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65</vt:i4>
      </vt:variant>
    </vt:vector>
  </HeadingPairs>
  <TitlesOfParts>
    <vt:vector size="79"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Annual!Z_29732F16_11E8_42D9_941E_D56282971315_.wvu.PrintArea</vt:lpstr>
      <vt:lpstr>Apr!Z_29732F16_11E8_42D9_941E_D56282971315_.wvu.PrintArea</vt:lpstr>
      <vt:lpstr>Aug!Z_29732F16_11E8_42D9_941E_D56282971315_.wvu.PrintArea</vt:lpstr>
      <vt:lpstr>Dec!Z_29732F16_11E8_42D9_941E_D56282971315_.wvu.PrintArea</vt:lpstr>
      <vt:lpstr>Feb!Z_29732F16_11E8_42D9_941E_D56282971315_.wvu.PrintArea</vt:lpstr>
      <vt:lpstr>Jan!Z_29732F16_11E8_42D9_941E_D56282971315_.wvu.PrintArea</vt:lpstr>
      <vt:lpstr>July!Z_29732F16_11E8_42D9_941E_D56282971315_.wvu.PrintArea</vt:lpstr>
      <vt:lpstr>Jun!Z_29732F16_11E8_42D9_941E_D56282971315_.wvu.PrintArea</vt:lpstr>
      <vt:lpstr>Mar!Z_29732F16_11E8_42D9_941E_D56282971315_.wvu.PrintArea</vt:lpstr>
      <vt:lpstr>May!Z_29732F16_11E8_42D9_941E_D56282971315_.wvu.PrintArea</vt:lpstr>
      <vt:lpstr>Nov!Z_29732F16_11E8_42D9_941E_D56282971315_.wvu.PrintArea</vt:lpstr>
      <vt:lpstr>Oct!Z_29732F16_11E8_42D9_941E_D56282971315_.wvu.PrintArea</vt:lpstr>
      <vt:lpstr>Sept!Z_29732F16_11E8_42D9_941E_D56282971315_.wvu.PrintArea</vt:lpstr>
      <vt:lpstr>Annual!Z_5819D564_DCAF_416E_9BB6_1A5CAA55E455_.wvu.PrintArea</vt:lpstr>
      <vt:lpstr>Apr!Z_5819D564_DCAF_416E_9BB6_1A5CAA55E455_.wvu.PrintArea</vt:lpstr>
      <vt:lpstr>Aug!Z_5819D564_DCAF_416E_9BB6_1A5CAA55E455_.wvu.PrintArea</vt:lpstr>
      <vt:lpstr>Dec!Z_5819D564_DCAF_416E_9BB6_1A5CAA55E455_.wvu.PrintArea</vt:lpstr>
      <vt:lpstr>Feb!Z_5819D564_DCAF_416E_9BB6_1A5CAA55E455_.wvu.PrintArea</vt:lpstr>
      <vt:lpstr>Jan!Z_5819D564_DCAF_416E_9BB6_1A5CAA55E455_.wvu.PrintArea</vt:lpstr>
      <vt:lpstr>July!Z_5819D564_DCAF_416E_9BB6_1A5CAA55E455_.wvu.PrintArea</vt:lpstr>
      <vt:lpstr>Jun!Z_5819D564_DCAF_416E_9BB6_1A5CAA55E455_.wvu.PrintArea</vt:lpstr>
      <vt:lpstr>Mar!Z_5819D564_DCAF_416E_9BB6_1A5CAA55E455_.wvu.PrintArea</vt:lpstr>
      <vt:lpstr>May!Z_5819D564_DCAF_416E_9BB6_1A5CAA55E455_.wvu.PrintArea</vt:lpstr>
      <vt:lpstr>Nov!Z_5819D564_DCAF_416E_9BB6_1A5CAA55E455_.wvu.PrintArea</vt:lpstr>
      <vt:lpstr>Oct!Z_5819D564_DCAF_416E_9BB6_1A5CAA55E455_.wvu.PrintArea</vt:lpstr>
      <vt:lpstr>Sept!Z_5819D564_DCAF_416E_9BB6_1A5CAA55E455_.wvu.PrintArea</vt:lpstr>
      <vt:lpstr>Annual!Z_5E087F3E_FC44_448E_A42E_D43D6E603352_.wvu.PrintArea</vt:lpstr>
      <vt:lpstr>Apr!Z_5E087F3E_FC44_448E_A42E_D43D6E603352_.wvu.PrintArea</vt:lpstr>
      <vt:lpstr>Aug!Z_5E087F3E_FC44_448E_A42E_D43D6E603352_.wvu.PrintArea</vt:lpstr>
      <vt:lpstr>Dec!Z_5E087F3E_FC44_448E_A42E_D43D6E603352_.wvu.PrintArea</vt:lpstr>
      <vt:lpstr>Feb!Z_5E087F3E_FC44_448E_A42E_D43D6E603352_.wvu.PrintArea</vt:lpstr>
      <vt:lpstr>Jan!Z_5E087F3E_FC44_448E_A42E_D43D6E603352_.wvu.PrintArea</vt:lpstr>
      <vt:lpstr>July!Z_5E087F3E_FC44_448E_A42E_D43D6E603352_.wvu.PrintArea</vt:lpstr>
      <vt:lpstr>Jun!Z_5E087F3E_FC44_448E_A42E_D43D6E603352_.wvu.PrintArea</vt:lpstr>
      <vt:lpstr>Mar!Z_5E087F3E_FC44_448E_A42E_D43D6E603352_.wvu.PrintArea</vt:lpstr>
      <vt:lpstr>May!Z_5E087F3E_FC44_448E_A42E_D43D6E603352_.wvu.PrintArea</vt:lpstr>
      <vt:lpstr>Nov!Z_5E087F3E_FC44_448E_A42E_D43D6E603352_.wvu.PrintArea</vt:lpstr>
      <vt:lpstr>Oct!Z_5E087F3E_FC44_448E_A42E_D43D6E603352_.wvu.PrintArea</vt:lpstr>
      <vt:lpstr>Sept!Z_5E087F3E_FC44_448E_A42E_D43D6E603352_.wvu.PrintArea</vt:lpstr>
      <vt:lpstr>Annual!Z_7D30D6EE_C7A4_479A_ADFA_D6A7B85196F5_.wvu.PrintArea</vt:lpstr>
      <vt:lpstr>Apr!Z_7D30D6EE_C7A4_479A_ADFA_D6A7B85196F5_.wvu.PrintArea</vt:lpstr>
      <vt:lpstr>Aug!Z_7D30D6EE_C7A4_479A_ADFA_D6A7B85196F5_.wvu.PrintArea</vt:lpstr>
      <vt:lpstr>Dec!Z_7D30D6EE_C7A4_479A_ADFA_D6A7B85196F5_.wvu.PrintArea</vt:lpstr>
      <vt:lpstr>Feb!Z_7D30D6EE_C7A4_479A_ADFA_D6A7B85196F5_.wvu.PrintArea</vt:lpstr>
      <vt:lpstr>Jan!Z_7D30D6EE_C7A4_479A_ADFA_D6A7B85196F5_.wvu.PrintArea</vt:lpstr>
      <vt:lpstr>July!Z_7D30D6EE_C7A4_479A_ADFA_D6A7B85196F5_.wvu.PrintArea</vt:lpstr>
      <vt:lpstr>Jun!Z_7D30D6EE_C7A4_479A_ADFA_D6A7B85196F5_.wvu.PrintArea</vt:lpstr>
      <vt:lpstr>Mar!Z_7D30D6EE_C7A4_479A_ADFA_D6A7B85196F5_.wvu.PrintArea</vt:lpstr>
      <vt:lpstr>May!Z_7D30D6EE_C7A4_479A_ADFA_D6A7B85196F5_.wvu.PrintArea</vt:lpstr>
      <vt:lpstr>Nov!Z_7D30D6EE_C7A4_479A_ADFA_D6A7B85196F5_.wvu.PrintArea</vt:lpstr>
      <vt:lpstr>Oct!Z_7D30D6EE_C7A4_479A_ADFA_D6A7B85196F5_.wvu.PrintArea</vt:lpstr>
      <vt:lpstr>Sept!Z_7D30D6EE_C7A4_479A_ADFA_D6A7B85196F5_.wvu.PrintArea</vt:lpstr>
      <vt:lpstr>Annual!Z_A882C7F7_0D6D_4E4B_8EF1_7A466B035AD3_.wvu.PrintArea</vt:lpstr>
      <vt:lpstr>Apr!Z_A882C7F7_0D6D_4E4B_8EF1_7A466B035AD3_.wvu.PrintArea</vt:lpstr>
      <vt:lpstr>Aug!Z_A882C7F7_0D6D_4E4B_8EF1_7A466B035AD3_.wvu.PrintArea</vt:lpstr>
      <vt:lpstr>Dec!Z_A882C7F7_0D6D_4E4B_8EF1_7A466B035AD3_.wvu.PrintArea</vt:lpstr>
      <vt:lpstr>Feb!Z_A882C7F7_0D6D_4E4B_8EF1_7A466B035AD3_.wvu.PrintArea</vt:lpstr>
      <vt:lpstr>Jan!Z_A882C7F7_0D6D_4E4B_8EF1_7A466B035AD3_.wvu.PrintArea</vt:lpstr>
      <vt:lpstr>July!Z_A882C7F7_0D6D_4E4B_8EF1_7A466B035AD3_.wvu.PrintArea</vt:lpstr>
      <vt:lpstr>Jun!Z_A882C7F7_0D6D_4E4B_8EF1_7A466B035AD3_.wvu.PrintArea</vt:lpstr>
      <vt:lpstr>Mar!Z_A882C7F7_0D6D_4E4B_8EF1_7A466B035AD3_.wvu.PrintArea</vt:lpstr>
      <vt:lpstr>May!Z_A882C7F7_0D6D_4E4B_8EF1_7A466B035AD3_.wvu.PrintArea</vt:lpstr>
      <vt:lpstr>Nov!Z_A882C7F7_0D6D_4E4B_8EF1_7A466B035AD3_.wvu.PrintArea</vt:lpstr>
      <vt:lpstr>Oct!Z_A882C7F7_0D6D_4E4B_8EF1_7A466B035AD3_.wvu.PrintArea</vt:lpstr>
      <vt:lpstr>Sept!Z_A882C7F7_0D6D_4E4B_8EF1_7A466B035AD3_.wvu.PrintArea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grant cooper</cp:lastModifiedBy>
  <dcterms:created xsi:type="dcterms:W3CDTF">2018-07-10T15:33:25Z</dcterms:created>
  <dcterms:modified xsi:type="dcterms:W3CDTF">2025-02-14T16:08:33Z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