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695" tabRatio="928" activeTab="0"/>
  </bookViews>
  <sheets>
    <sheet name="Schedule B1 - Page 1" sheetId="1" r:id="rId1"/>
    <sheet name="Schedule B1 - Page 2" sheetId="2" r:id="rId2"/>
  </sheets>
  <definedNames>
    <definedName name="_xlnm.Print_Area" localSheetId="0">'Schedule B1 - Page 1'!$A$1:$K$40</definedName>
    <definedName name="_xlnm.Print_Area" localSheetId="1">'Schedule B1 - Page 2'!$A$1:$L$42</definedName>
  </definedNames>
  <calcPr fullCalcOnLoad="1"/>
</workbook>
</file>

<file path=xl/sharedStrings.xml><?xml version="1.0" encoding="utf-8"?>
<sst xmlns="http://schemas.openxmlformats.org/spreadsheetml/2006/main" count="151" uniqueCount="61">
  <si>
    <t>Line No.</t>
  </si>
  <si>
    <t>Kentucky Power Company</t>
  </si>
  <si>
    <t>Total Long-term Debt and Annualized Cost</t>
  </si>
  <si>
    <t>Annualized Cost Rate</t>
  </si>
  <si>
    <t>[Total Col. (j) / Total Col. (d)]</t>
  </si>
  <si>
    <t>Schedule of Outstanding Long-Term Debt</t>
  </si>
  <si>
    <t>Senior Unsecured Notes - Series D</t>
  </si>
  <si>
    <t>n/a</t>
  </si>
  <si>
    <t>Baa2/BBB/BBB</t>
  </si>
  <si>
    <t>Senior Unsecured</t>
  </si>
  <si>
    <t>Type of Debt Issue
(a)</t>
  </si>
  <si>
    <t>Date of Issue
(b)</t>
  </si>
  <si>
    <t>Type of Obligation 
(i)</t>
  </si>
  <si>
    <t>Type of Debt Issue (a)</t>
  </si>
  <si>
    <t>Date of Issue (b)</t>
  </si>
  <si>
    <t xml:space="preserve"> </t>
  </si>
  <si>
    <t>Pollution Control Bond</t>
  </si>
  <si>
    <t>Senior Unsecured Notes - Series A</t>
  </si>
  <si>
    <t>Actual Test Year Cost Rate</t>
  </si>
  <si>
    <t>Senior Unsecured Notes - Series B</t>
  </si>
  <si>
    <t>Senior Unsecured Notes - Series C</t>
  </si>
  <si>
    <t>Date of Maturity   (c)</t>
  </si>
  <si>
    <t>Credit Agreement</t>
  </si>
  <si>
    <t>Annualized Cost Col. (d) x Col. (g); (j)</t>
  </si>
  <si>
    <r>
      <t>Coupon Interest Rate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  <r>
      <rPr>
        <sz val="5"/>
        <rFont val="Arial"/>
        <family val="2"/>
      </rPr>
      <t xml:space="preserve">
</t>
    </r>
    <r>
      <rPr>
        <sz val="10"/>
        <rFont val="Arial"/>
        <family val="0"/>
      </rPr>
      <t>(e)</t>
    </r>
  </si>
  <si>
    <r>
      <t xml:space="preserve">Cost Rate at Issue </t>
    </r>
    <r>
      <rPr>
        <vertAlign val="superscript"/>
        <sz val="8"/>
        <rFont val="Arial"/>
        <family val="2"/>
      </rPr>
      <t>(2)</t>
    </r>
    <r>
      <rPr>
        <sz val="10"/>
        <rFont val="Arial"/>
        <family val="0"/>
      </rPr>
      <t xml:space="preserve"> (f)</t>
    </r>
  </si>
  <si>
    <r>
      <t xml:space="preserve">Cost Rate at Maturity </t>
    </r>
    <r>
      <rPr>
        <vertAlign val="superscript"/>
        <sz val="8"/>
        <rFont val="Arial"/>
        <family val="2"/>
      </rPr>
      <t>(3)</t>
    </r>
    <r>
      <rPr>
        <sz val="10"/>
        <rFont val="Arial"/>
        <family val="0"/>
      </rPr>
      <t xml:space="preserve"> 
(g)</t>
    </r>
  </si>
  <si>
    <r>
      <t xml:space="preserve">Bond Rating at time of Issue </t>
    </r>
    <r>
      <rPr>
        <vertAlign val="superscript"/>
        <sz val="8"/>
        <rFont val="Arial"/>
        <family val="2"/>
      </rPr>
      <t>(4)</t>
    </r>
    <r>
      <rPr>
        <sz val="10"/>
        <rFont val="Arial"/>
        <family val="0"/>
      </rPr>
      <t xml:space="preserve"> 
(h)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</si>
  <si>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Nominal Rate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</si>
  <si>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0"/>
      </rPr>
      <t xml:space="preserve"> Nominal Rate plus Discount or Premium Amortization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</si>
  <si>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0"/>
      </rPr>
      <t xml:space="preserve"> Nominal Rate plus Discount or Premium Amortization and Issuance Cost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</si>
  <si>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0"/>
      </rPr>
      <t xml:space="preserve"> Standard and Poor's, Moody's,etc.</t>
    </r>
  </si>
  <si>
    <t>Amount Outstanding 
(d)</t>
  </si>
  <si>
    <t>Amount Outstanding (d)</t>
  </si>
  <si>
    <r>
      <t xml:space="preserve">Actual Test Year Interest Cost </t>
    </r>
    <r>
      <rPr>
        <vertAlign val="superscript"/>
        <sz val="8"/>
        <rFont val="Arial"/>
        <family val="2"/>
      </rPr>
      <t>(5)</t>
    </r>
    <r>
      <rPr>
        <sz val="5"/>
        <rFont val="Arial"/>
        <family val="2"/>
      </rPr>
      <t xml:space="preserve"> </t>
    </r>
    <r>
      <rPr>
        <sz val="10"/>
        <rFont val="Arial"/>
        <family val="2"/>
      </rPr>
      <t>(k)</t>
    </r>
  </si>
  <si>
    <r>
      <t>Coupon Interest Rate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  <r>
      <rPr>
        <sz val="10"/>
        <rFont val="Arial"/>
        <family val="0"/>
      </rPr>
      <t xml:space="preserve"> 
(e)</t>
    </r>
  </si>
  <si>
    <r>
      <t xml:space="preserve">Cost Rate at Maturity </t>
    </r>
    <r>
      <rPr>
        <vertAlign val="superscript"/>
        <sz val="8"/>
        <rFont val="Arial"/>
        <family val="2"/>
      </rPr>
      <t>(3)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0"/>
      </rPr>
      <t>(g)</t>
    </r>
  </si>
  <si>
    <r>
      <t xml:space="preserve">Bond Rating at time of Issue </t>
    </r>
    <r>
      <rPr>
        <vertAlign val="superscript"/>
        <sz val="8"/>
        <rFont val="Arial"/>
        <family val="2"/>
      </rPr>
      <t>(4)</t>
    </r>
    <r>
      <rPr>
        <sz val="10"/>
        <rFont val="Arial"/>
        <family val="0"/>
      </rPr>
      <t xml:space="preserve">
(h)</t>
    </r>
  </si>
  <si>
    <t>Annualized Cost Col. (d) x Col. (g) 
(j)</t>
  </si>
  <si>
    <t>Date of Maturity 
(c)</t>
  </si>
  <si>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0"/>
      </rPr>
      <t>Nominal Rate</t>
    </r>
  </si>
  <si>
    <r>
      <rPr>
        <vertAlign val="superscript"/>
        <sz val="10"/>
        <rFont val="Arial"/>
        <family val="2"/>
      </rPr>
      <t xml:space="preserve">(2) </t>
    </r>
    <r>
      <rPr>
        <sz val="10"/>
        <rFont val="Arial"/>
        <family val="0"/>
      </rPr>
      <t>Nominal Rate plus Discount or Premium Amortization</t>
    </r>
  </si>
  <si>
    <r>
      <rPr>
        <vertAlign val="superscript"/>
        <sz val="10"/>
        <rFont val="Arial"/>
        <family val="2"/>
      </rPr>
      <t xml:space="preserve">(4) </t>
    </r>
    <r>
      <rPr>
        <sz val="10"/>
        <rFont val="Arial"/>
        <family val="0"/>
      </rPr>
      <t>Standard and Poor's, Moody's, etc.</t>
    </r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</si>
  <si>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0"/>
      </rPr>
      <t xml:space="preserve"> Sum of Accrued Interest Amortization of Discount or Premium and Issuance Cost</t>
    </r>
  </si>
  <si>
    <t>9/12/2017</t>
  </si>
  <si>
    <t>9/12/2024</t>
  </si>
  <si>
    <t>9/12/2027</t>
  </si>
  <si>
    <t>9/12/2029</t>
  </si>
  <si>
    <t>9/12/2047</t>
  </si>
  <si>
    <t>Senior Unsecured Notes - Series F</t>
  </si>
  <si>
    <t>Senior Unsecured Notes - Series G</t>
  </si>
  <si>
    <t>Senior Unsecured Notes - Series H</t>
  </si>
  <si>
    <t>Senior Unsecured Notes - Series I</t>
  </si>
  <si>
    <t>Pollution Control Revenue Bond - Series 2014A</t>
  </si>
  <si>
    <t>Case No. 2023-00159</t>
  </si>
  <si>
    <t>For the Test Year Ended March 30, 2023</t>
  </si>
  <si>
    <t>For the Year Ended December 31, 2022</t>
  </si>
  <si>
    <r>
      <rPr>
        <vertAlign val="superscript"/>
        <sz val="10"/>
        <rFont val="Arial"/>
        <family val="2"/>
      </rPr>
      <t>(6)</t>
    </r>
    <r>
      <rPr>
        <sz val="10"/>
        <rFont val="Arial"/>
        <family val="0"/>
      </rPr>
      <t xml:space="preserve"> Variable rate (as of 3/31/2023) term loan</t>
    </r>
  </si>
  <si>
    <r>
      <t xml:space="preserve">Term Loan  </t>
    </r>
    <r>
      <rPr>
        <vertAlign val="superscript"/>
        <sz val="10"/>
        <rFont val="Arial"/>
        <family val="2"/>
      </rPr>
      <t>(6)</t>
    </r>
  </si>
  <si>
    <r>
      <rPr>
        <vertAlign val="superscript"/>
        <sz val="10"/>
        <rFont val="Arial"/>
        <family val="2"/>
      </rPr>
      <t>(5)</t>
    </r>
    <r>
      <rPr>
        <sz val="10"/>
        <rFont val="Arial"/>
        <family val="0"/>
      </rPr>
      <t xml:space="preserve"> Variable rate (as of 12/31/2022) term loan</t>
    </r>
  </si>
  <si>
    <r>
      <t xml:space="preserve">Term Loan </t>
    </r>
    <r>
      <rPr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</si>
</sst>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mm/dd/yy"/>
    <numFmt numFmtId="170" formatCode="0.000%"/>
    <numFmt numFmtId="171" formatCode="&quot;$&quot;#,##0.000_);\(&quot;$&quot;#,##0.000\)"/>
    <numFmt numFmtId="172" formatCode="[$-409]dddd\,\ mmmm\ dd\,\ yyyy"/>
    <numFmt numFmtId="173" formatCode="_(* #,##0.000_);_(* \(#,##0.000\);_(* &quot;-&quot;???_);_(@_)"/>
    <numFmt numFmtId="174" formatCode="_(* #,##0.0000_);_(* \(#,##0.0000\);_(* &quot;-&quot;???_);_(@_)"/>
    <numFmt numFmtId="175" formatCode="[$-409]mmmm\-yy;@"/>
    <numFmt numFmtId="176" formatCode="_(* #,##0_);_(* \(#,##0\);_(* &quot;-&quot;??_);_(@_)"/>
    <numFmt numFmtId="177" formatCode="0.0000000000000000%"/>
    <numFmt numFmtId="178" formatCode="0.0000%"/>
    <numFmt numFmtId="179" formatCode="0.00000%"/>
    <numFmt numFmtId="180" formatCode="0.000000%"/>
    <numFmt numFmtId="181" formatCode="0.0000000%"/>
    <numFmt numFmtId="182" formatCode="0.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mm/dd/yyyy"/>
    <numFmt numFmtId="189" formatCode="_(* #,##0.000_);_(* \(#,##0.000\);_(* &quot;-&quot;??_);_(@_)"/>
    <numFmt numFmtId="190" formatCode="m/d/yyyy"/>
    <numFmt numFmtId="191" formatCode="#,##0.0000%;\-#,##0.0000%"/>
    <numFmt numFmtId="192" formatCode="\$#,##0.00;[Red]&quot;($&quot;#,##0.00\);\-"/>
    <numFmt numFmtId="193" formatCode="_(* #,##0.000000_);_(* \(#,##0.00000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5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" fillId="0" borderId="9">
      <alignment horizontal="center"/>
      <protection/>
    </xf>
    <xf numFmtId="0" fontId="5" fillId="0" borderId="9">
      <alignment horizontal="center"/>
      <protection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75" applyNumberFormat="1" applyFont="1" applyFill="1" applyBorder="1" applyAlignment="1">
      <alignment horizontal="center"/>
    </xf>
    <xf numFmtId="170" fontId="0" fillId="0" borderId="0" xfId="7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/>
    </xf>
    <xf numFmtId="170" fontId="0" fillId="0" borderId="0" xfId="75" applyNumberFormat="1" applyBorder="1" applyAlignment="1">
      <alignment horizontal="center"/>
    </xf>
    <xf numFmtId="14" fontId="0" fillId="0" borderId="0" xfId="65" applyNumberFormat="1" applyBorder="1">
      <alignment/>
      <protection/>
    </xf>
    <xf numFmtId="5" fontId="0" fillId="0" borderId="0" xfId="0" applyNumberFormat="1" applyBorder="1" applyAlignment="1">
      <alignment/>
    </xf>
    <xf numFmtId="170" fontId="0" fillId="0" borderId="0" xfId="75" applyNumberFormat="1" applyFont="1" applyBorder="1" applyAlignment="1">
      <alignment/>
    </xf>
    <xf numFmtId="170" fontId="0" fillId="0" borderId="0" xfId="77" applyNumberFormat="1" applyBorder="1" applyAlignment="1">
      <alignment horizontal="center"/>
    </xf>
    <xf numFmtId="170" fontId="0" fillId="0" borderId="0" xfId="7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5" fontId="0" fillId="0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170" fontId="0" fillId="0" borderId="0" xfId="65" applyNumberFormat="1" applyFill="1" applyBorder="1" applyAlignment="1">
      <alignment horizontal="center"/>
      <protection/>
    </xf>
    <xf numFmtId="5" fontId="0" fillId="0" borderId="0" xfId="0" applyNumberFormat="1" applyBorder="1" applyAlignment="1">
      <alignment horizontal="right"/>
    </xf>
    <xf numFmtId="170" fontId="0" fillId="0" borderId="0" xfId="0" applyNumberFormat="1" applyFont="1" applyBorder="1" applyAlignment="1">
      <alignment horizontal="center"/>
    </xf>
    <xf numFmtId="170" fontId="0" fillId="0" borderId="0" xfId="77" applyNumberFormat="1" applyFont="1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67" applyFont="1">
      <alignment/>
      <protection/>
    </xf>
    <xf numFmtId="170" fontId="0" fillId="0" borderId="0" xfId="0" applyNumberFormat="1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Currency 2 2" xfId="54"/>
    <cellStyle name="Currency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rmal 2 2" xfId="66"/>
    <cellStyle name="Normal 2 3" xfId="67"/>
    <cellStyle name="Normal 3" xfId="68"/>
    <cellStyle name="Normal 3 2" xfId="69"/>
    <cellStyle name="Normal 4" xfId="70"/>
    <cellStyle name="Normal 5" xfId="71"/>
    <cellStyle name="Normal 6" xfId="72"/>
    <cellStyle name="Note" xfId="73"/>
    <cellStyle name="Output" xfId="74"/>
    <cellStyle name="Percent" xfId="75"/>
    <cellStyle name="Percent 2" xfId="76"/>
    <cellStyle name="Percent 3" xfId="77"/>
    <cellStyle name="Percent 3 2" xfId="78"/>
    <cellStyle name="PSChar" xfId="79"/>
    <cellStyle name="PSChar 2" xfId="80"/>
    <cellStyle name="PSDate" xfId="81"/>
    <cellStyle name="PSDec" xfId="82"/>
    <cellStyle name="PSDec 2" xfId="83"/>
    <cellStyle name="PSHeading" xfId="84"/>
    <cellStyle name="PSHeading 2" xfId="85"/>
    <cellStyle name="PSInt" xfId="86"/>
    <cellStyle name="PSSpacer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0"/>
  <sheetViews>
    <sheetView tabSelected="1" workbookViewId="0" topLeftCell="A1">
      <selection activeCell="A1" sqref="A1"/>
    </sheetView>
  </sheetViews>
  <sheetFormatPr defaultColWidth="9.140625" defaultRowHeight="12.75"/>
  <cols>
    <col min="2" max="2" width="45.00390625" style="0" customWidth="1"/>
    <col min="3" max="3" width="11.00390625" style="0" bestFit="1" customWidth="1"/>
    <col min="4" max="4" width="14.421875" style="0" customWidth="1"/>
    <col min="5" max="5" width="14.421875" style="0" bestFit="1" customWidth="1"/>
    <col min="6" max="6" width="15.28125" style="0" customWidth="1"/>
    <col min="7" max="7" width="10.57421875" style="0" customWidth="1"/>
    <col min="8" max="8" width="13.140625" style="0" customWidth="1"/>
    <col min="9" max="9" width="22.57421875" style="0" customWidth="1"/>
    <col min="10" max="10" width="20.57421875" style="0" bestFit="1" customWidth="1"/>
    <col min="11" max="11" width="15.8515625" style="0" customWidth="1"/>
  </cols>
  <sheetData>
    <row r="1" spans="1:11" ht="12.75">
      <c r="A1" s="1"/>
      <c r="B1" s="1"/>
      <c r="C1" s="1"/>
      <c r="D1" s="36" t="s">
        <v>1</v>
      </c>
      <c r="E1" s="36"/>
      <c r="F1" s="36"/>
      <c r="G1" s="36"/>
      <c r="H1" s="1"/>
      <c r="I1" s="1"/>
      <c r="J1" s="1"/>
      <c r="K1" s="1"/>
    </row>
    <row r="2" spans="1:11" ht="12.75">
      <c r="A2" s="1"/>
      <c r="B2" s="1"/>
      <c r="C2" s="1"/>
      <c r="D2" s="37" t="s">
        <v>54</v>
      </c>
      <c r="E2" s="36"/>
      <c r="F2" s="36"/>
      <c r="G2" s="36"/>
      <c r="H2" s="1"/>
      <c r="I2" s="1"/>
      <c r="J2" s="1"/>
      <c r="K2" s="1"/>
    </row>
    <row r="3" spans="1:11" ht="12.75">
      <c r="A3" s="1"/>
      <c r="B3" s="1"/>
      <c r="C3" s="1"/>
      <c r="D3" s="36" t="s">
        <v>5</v>
      </c>
      <c r="E3" s="36"/>
      <c r="F3" s="36"/>
      <c r="G3" s="36"/>
      <c r="H3" s="1"/>
      <c r="I3" s="1"/>
      <c r="J3" s="1"/>
      <c r="K3" s="1"/>
    </row>
    <row r="4" spans="1:11" ht="12.75">
      <c r="A4" s="1"/>
      <c r="B4" s="1"/>
      <c r="C4" s="1"/>
      <c r="D4" s="38" t="s">
        <v>56</v>
      </c>
      <c r="E4" s="39"/>
      <c r="F4" s="39"/>
      <c r="G4" s="39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 customHeight="1">
      <c r="A6" s="34" t="s">
        <v>0</v>
      </c>
      <c r="B6" s="34" t="s">
        <v>10</v>
      </c>
      <c r="C6" s="34" t="s">
        <v>11</v>
      </c>
      <c r="D6" s="35" t="s">
        <v>21</v>
      </c>
      <c r="E6" s="35" t="s">
        <v>32</v>
      </c>
      <c r="F6" s="35" t="s">
        <v>24</v>
      </c>
      <c r="G6" s="35" t="s">
        <v>25</v>
      </c>
      <c r="H6" s="35" t="s">
        <v>26</v>
      </c>
      <c r="I6" s="35" t="s">
        <v>27</v>
      </c>
      <c r="J6" s="34" t="s">
        <v>12</v>
      </c>
      <c r="K6" s="34" t="s">
        <v>23</v>
      </c>
    </row>
    <row r="7" spans="1:1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38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2" ht="12.75">
      <c r="A9" s="4">
        <v>1</v>
      </c>
      <c r="B9" s="1" t="s">
        <v>6</v>
      </c>
      <c r="C9" s="14">
        <v>37785</v>
      </c>
      <c r="D9" s="14">
        <v>48549</v>
      </c>
      <c r="E9" s="6">
        <v>75000000</v>
      </c>
      <c r="F9" s="15">
        <v>0.05625</v>
      </c>
      <c r="G9" s="8">
        <v>0.05625</v>
      </c>
      <c r="H9" s="9">
        <v>0.05694</v>
      </c>
      <c r="I9" s="3" t="s">
        <v>8</v>
      </c>
      <c r="J9" s="4" t="s">
        <v>9</v>
      </c>
      <c r="K9" s="12">
        <f>E9*H9</f>
        <v>4270500</v>
      </c>
      <c r="L9" s="5"/>
    </row>
    <row r="10" spans="1:12" ht="12.75">
      <c r="A10" s="4">
        <f>+A9+1</f>
        <v>2</v>
      </c>
      <c r="B10" s="10" t="s">
        <v>19</v>
      </c>
      <c r="C10" s="14">
        <v>39982</v>
      </c>
      <c r="D10" s="16">
        <v>47287</v>
      </c>
      <c r="E10" s="6">
        <v>30000000</v>
      </c>
      <c r="F10" s="15">
        <v>0.0803</v>
      </c>
      <c r="G10" s="15">
        <v>0.0803</v>
      </c>
      <c r="H10" s="28">
        <v>0.0808</v>
      </c>
      <c r="I10" s="4" t="s">
        <v>7</v>
      </c>
      <c r="J10" s="3" t="s">
        <v>9</v>
      </c>
      <c r="K10" s="12">
        <f>E10*H10</f>
        <v>2424000</v>
      </c>
      <c r="L10" s="5"/>
    </row>
    <row r="11" spans="1:12" ht="12.75">
      <c r="A11" s="4">
        <f aca="true" t="shared" si="0" ref="A11:A22">+A10+1</f>
        <v>3</v>
      </c>
      <c r="B11" s="10" t="s">
        <v>20</v>
      </c>
      <c r="C11" s="14">
        <v>39982</v>
      </c>
      <c r="D11" s="16">
        <v>50939</v>
      </c>
      <c r="E11" s="6">
        <v>60000000</v>
      </c>
      <c r="F11" s="15">
        <v>0.0813</v>
      </c>
      <c r="G11" s="15">
        <v>0.0813</v>
      </c>
      <c r="H11" s="28">
        <v>0.08181</v>
      </c>
      <c r="I11" s="4" t="s">
        <v>7</v>
      </c>
      <c r="J11" s="3" t="s">
        <v>9</v>
      </c>
      <c r="K11" s="12">
        <f>E11*H11</f>
        <v>4908600</v>
      </c>
      <c r="L11" s="5"/>
    </row>
    <row r="12" spans="1:12" ht="12.75">
      <c r="A12" s="4">
        <f t="shared" si="0"/>
        <v>4</v>
      </c>
      <c r="B12" s="21" t="s">
        <v>17</v>
      </c>
      <c r="C12" s="14">
        <v>41912</v>
      </c>
      <c r="D12" s="14">
        <v>46295</v>
      </c>
      <c r="E12" s="6">
        <v>120000000</v>
      </c>
      <c r="F12" s="15">
        <v>0.0418</v>
      </c>
      <c r="G12" s="19">
        <v>0.0418</v>
      </c>
      <c r="H12" s="13">
        <v>0.04237</v>
      </c>
      <c r="I12" s="4" t="s">
        <v>7</v>
      </c>
      <c r="J12" s="3" t="s">
        <v>9</v>
      </c>
      <c r="K12" s="12">
        <f>E12*H12</f>
        <v>5084400</v>
      </c>
      <c r="L12" s="5"/>
    </row>
    <row r="13" spans="1:12" ht="12.75">
      <c r="A13" s="4">
        <f t="shared" si="0"/>
        <v>5</v>
      </c>
      <c r="B13" s="21" t="s">
        <v>19</v>
      </c>
      <c r="C13" s="14">
        <v>42003</v>
      </c>
      <c r="D13" s="14">
        <v>46386</v>
      </c>
      <c r="E13" s="6">
        <v>80000000</v>
      </c>
      <c r="F13" s="15">
        <v>0.0433</v>
      </c>
      <c r="G13" s="15">
        <v>0.0433</v>
      </c>
      <c r="H13" s="9">
        <v>0.04386</v>
      </c>
      <c r="I13" s="4" t="s">
        <v>7</v>
      </c>
      <c r="J13" s="3" t="s">
        <v>9</v>
      </c>
      <c r="K13" s="12">
        <f>E13*H13</f>
        <v>3508800.0000000005</v>
      </c>
      <c r="L13" s="5"/>
    </row>
    <row r="14" spans="1:12" ht="12.75">
      <c r="A14" s="4">
        <f t="shared" si="0"/>
        <v>6</v>
      </c>
      <c r="B14" s="11" t="s">
        <v>49</v>
      </c>
      <c r="C14" s="33" t="s">
        <v>44</v>
      </c>
      <c r="D14" s="33" t="s">
        <v>45</v>
      </c>
      <c r="E14" s="6">
        <v>65000000</v>
      </c>
      <c r="F14" s="15">
        <v>0.0313</v>
      </c>
      <c r="G14" s="15">
        <v>0.0313</v>
      </c>
      <c r="H14" s="9">
        <v>0.03182038053822101</v>
      </c>
      <c r="I14" s="4" t="s">
        <v>7</v>
      </c>
      <c r="J14" s="3" t="s">
        <v>9</v>
      </c>
      <c r="K14" s="12">
        <f aca="true" t="shared" si="1" ref="K14:K22">E14*H14</f>
        <v>2068324.7349843658</v>
      </c>
      <c r="L14" s="5"/>
    </row>
    <row r="15" spans="1:12" ht="12.75">
      <c r="A15" s="4">
        <f t="shared" si="0"/>
        <v>7</v>
      </c>
      <c r="B15" s="11" t="s">
        <v>50</v>
      </c>
      <c r="C15" s="33" t="s">
        <v>44</v>
      </c>
      <c r="D15" s="33" t="s">
        <v>46</v>
      </c>
      <c r="E15" s="6">
        <v>40000000</v>
      </c>
      <c r="F15" s="15">
        <v>0.0335</v>
      </c>
      <c r="G15" s="15">
        <v>0.0335</v>
      </c>
      <c r="H15" s="9">
        <v>0.033884998839074414</v>
      </c>
      <c r="I15" s="4" t="s">
        <v>7</v>
      </c>
      <c r="J15" s="3" t="s">
        <v>9</v>
      </c>
      <c r="K15" s="12">
        <f t="shared" si="1"/>
        <v>1355399.9535629766</v>
      </c>
      <c r="L15" s="5"/>
    </row>
    <row r="16" spans="1:12" ht="12.75">
      <c r="A16" s="4">
        <f t="shared" si="0"/>
        <v>8</v>
      </c>
      <c r="B16" s="11" t="s">
        <v>51</v>
      </c>
      <c r="C16" s="33" t="s">
        <v>44</v>
      </c>
      <c r="D16" s="33" t="s">
        <v>47</v>
      </c>
      <c r="E16" s="6">
        <v>165000000</v>
      </c>
      <c r="F16" s="15">
        <v>0.0345</v>
      </c>
      <c r="G16" s="15">
        <v>0.0345</v>
      </c>
      <c r="H16" s="9">
        <v>0.034832919427011416</v>
      </c>
      <c r="I16" s="4" t="s">
        <v>7</v>
      </c>
      <c r="J16" s="3" t="s">
        <v>9</v>
      </c>
      <c r="K16" s="12">
        <f t="shared" si="1"/>
        <v>5747431.705456884</v>
      </c>
      <c r="L16" s="5"/>
    </row>
    <row r="17" spans="1:12" ht="12.75">
      <c r="A17" s="4">
        <f t="shared" si="0"/>
        <v>9</v>
      </c>
      <c r="B17" s="11" t="s">
        <v>52</v>
      </c>
      <c r="C17" s="33" t="s">
        <v>44</v>
      </c>
      <c r="D17" s="33" t="s">
        <v>48</v>
      </c>
      <c r="E17" s="6">
        <v>55000000</v>
      </c>
      <c r="F17" s="15">
        <v>0.0412</v>
      </c>
      <c r="G17" s="15">
        <v>0.0412</v>
      </c>
      <c r="H17" s="9">
        <v>0.0413897136739205</v>
      </c>
      <c r="I17" s="4" t="s">
        <v>7</v>
      </c>
      <c r="J17" s="3" t="s">
        <v>9</v>
      </c>
      <c r="K17" s="12">
        <f t="shared" si="1"/>
        <v>2276434.2520656274</v>
      </c>
      <c r="L17" s="5"/>
    </row>
    <row r="18" spans="1:11" ht="12.75">
      <c r="A18" s="4">
        <f t="shared" si="0"/>
        <v>10</v>
      </c>
      <c r="B18" s="11" t="s">
        <v>53</v>
      </c>
      <c r="C18" s="14">
        <v>44001</v>
      </c>
      <c r="D18" s="14">
        <v>45096</v>
      </c>
      <c r="E18" s="22">
        <v>65000000</v>
      </c>
      <c r="F18" s="13">
        <v>0.0235</v>
      </c>
      <c r="G18" s="41">
        <v>0.0235</v>
      </c>
      <c r="H18" s="7">
        <v>0.02532166326658771</v>
      </c>
      <c r="I18" s="4" t="s">
        <v>7</v>
      </c>
      <c r="J18" s="4" t="s">
        <v>16</v>
      </c>
      <c r="K18" s="12">
        <f t="shared" si="1"/>
        <v>1645908.1123282013</v>
      </c>
    </row>
    <row r="19" spans="1:12" ht="14.25">
      <c r="A19" s="4">
        <f t="shared" si="0"/>
        <v>11</v>
      </c>
      <c r="B19" s="40" t="s">
        <v>60</v>
      </c>
      <c r="C19" s="14">
        <v>44810</v>
      </c>
      <c r="D19" s="14">
        <v>45291</v>
      </c>
      <c r="E19" s="6">
        <v>125000000</v>
      </c>
      <c r="F19" s="13">
        <v>0.0549848</v>
      </c>
      <c r="G19" s="13">
        <v>0.0549848</v>
      </c>
      <c r="H19" s="13">
        <v>0.055314363250003454</v>
      </c>
      <c r="I19" s="4" t="s">
        <v>7</v>
      </c>
      <c r="J19" s="4" t="s">
        <v>22</v>
      </c>
      <c r="K19" s="12">
        <f t="shared" si="1"/>
        <v>6914295.406250432</v>
      </c>
      <c r="L19" s="5"/>
    </row>
    <row r="20" spans="1:12" ht="14.25">
      <c r="A20" s="4">
        <f t="shared" si="0"/>
        <v>12</v>
      </c>
      <c r="B20" s="40" t="s">
        <v>60</v>
      </c>
      <c r="C20" s="14">
        <v>44364</v>
      </c>
      <c r="D20" s="14">
        <v>45094</v>
      </c>
      <c r="E20" s="6">
        <v>150000000</v>
      </c>
      <c r="F20" s="13">
        <v>0.0503</v>
      </c>
      <c r="G20" s="13">
        <v>0.0503</v>
      </c>
      <c r="H20" s="13">
        <v>0.05029999999999999</v>
      </c>
      <c r="I20" s="4" t="s">
        <v>7</v>
      </c>
      <c r="J20" s="4" t="s">
        <v>22</v>
      </c>
      <c r="K20" s="12">
        <f t="shared" si="1"/>
        <v>7544999.999999998</v>
      </c>
      <c r="L20" s="5"/>
    </row>
    <row r="21" spans="1:12" ht="14.25">
      <c r="A21" s="4">
        <f t="shared" si="0"/>
        <v>13</v>
      </c>
      <c r="B21" s="40" t="s">
        <v>60</v>
      </c>
      <c r="C21" s="14">
        <v>44764</v>
      </c>
      <c r="D21" s="14">
        <v>45291</v>
      </c>
      <c r="E21" s="6">
        <v>75000000</v>
      </c>
      <c r="F21" s="13">
        <v>0.0503771</v>
      </c>
      <c r="G21" s="13">
        <v>0.0503771</v>
      </c>
      <c r="H21" s="13">
        <v>0.05035267951867458</v>
      </c>
      <c r="I21" s="4" t="s">
        <v>7</v>
      </c>
      <c r="J21" s="4" t="s">
        <v>22</v>
      </c>
      <c r="K21" s="12">
        <f t="shared" si="1"/>
        <v>3776450.9639005936</v>
      </c>
      <c r="L21" s="5"/>
    </row>
    <row r="22" spans="1:12" ht="14.25">
      <c r="A22" s="4">
        <f t="shared" si="0"/>
        <v>14</v>
      </c>
      <c r="B22" s="40" t="s">
        <v>60</v>
      </c>
      <c r="C22" s="14">
        <v>44785</v>
      </c>
      <c r="D22" s="14">
        <v>45291</v>
      </c>
      <c r="E22" s="6">
        <v>75000000</v>
      </c>
      <c r="F22" s="13">
        <v>0.0554566</v>
      </c>
      <c r="G22" s="13">
        <v>0.0554566</v>
      </c>
      <c r="H22" s="13">
        <v>0.055405157485316416</v>
      </c>
      <c r="I22" s="4" t="s">
        <v>7</v>
      </c>
      <c r="J22" s="4" t="s">
        <v>22</v>
      </c>
      <c r="K22" s="12">
        <f t="shared" si="1"/>
        <v>4155386.811398731</v>
      </c>
      <c r="L22" s="5"/>
    </row>
    <row r="23" spans="1:12" ht="12.75">
      <c r="A23" s="4"/>
      <c r="B23" s="10"/>
      <c r="C23" s="14"/>
      <c r="D23" s="14"/>
      <c r="E23" s="6"/>
      <c r="F23" s="13"/>
      <c r="G23" s="13"/>
      <c r="H23" s="13"/>
      <c r="I23" s="4"/>
      <c r="J23" s="4"/>
      <c r="K23" s="12"/>
      <c r="L23" s="5"/>
    </row>
    <row r="24" spans="1:12" ht="12.75">
      <c r="A24" s="4"/>
      <c r="B24" s="10"/>
      <c r="C24" s="14"/>
      <c r="D24" s="14"/>
      <c r="E24" s="6"/>
      <c r="F24" s="13"/>
      <c r="G24" s="13"/>
      <c r="H24" s="13"/>
      <c r="I24" s="4"/>
      <c r="J24" s="4"/>
      <c r="K24" s="12"/>
      <c r="L24" s="5"/>
    </row>
    <row r="25" spans="1:11" ht="12.75">
      <c r="A25" s="1"/>
      <c r="B25" s="1"/>
      <c r="C25" s="1"/>
      <c r="D25" s="1"/>
      <c r="E25" s="1"/>
      <c r="F25" s="1"/>
      <c r="G25" s="1"/>
      <c r="H25" s="25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25"/>
      <c r="I26" s="1"/>
      <c r="J26" s="1"/>
      <c r="K26" s="1"/>
    </row>
    <row r="27" spans="1:11" ht="12.75">
      <c r="A27" s="1"/>
      <c r="B27" s="1" t="s">
        <v>2</v>
      </c>
      <c r="C27" s="1"/>
      <c r="D27" s="1"/>
      <c r="E27" s="17">
        <f>SUM(E9:E22)</f>
        <v>1180000000</v>
      </c>
      <c r="F27" s="1"/>
      <c r="G27" s="1"/>
      <c r="I27" s="24"/>
      <c r="J27" s="1"/>
      <c r="K27" s="5">
        <f>SUM(K9:K22)</f>
        <v>55680931.939947814</v>
      </c>
    </row>
    <row r="28" spans="1:11" ht="12.75">
      <c r="A28" s="1"/>
      <c r="B28" s="1"/>
      <c r="C28" s="1"/>
      <c r="D28" s="1"/>
      <c r="E28" s="1"/>
      <c r="F28" s="23"/>
      <c r="G28" s="1"/>
      <c r="H28" s="23"/>
      <c r="I28" s="1"/>
      <c r="J28" s="1"/>
      <c r="K28" s="1"/>
    </row>
    <row r="29" spans="1:11" ht="12.75">
      <c r="A29" s="1"/>
      <c r="B29" s="1" t="s">
        <v>3</v>
      </c>
      <c r="C29" s="1"/>
      <c r="D29" s="1"/>
      <c r="E29" s="18">
        <f>K27/E27</f>
        <v>0.04718723045758289</v>
      </c>
      <c r="F29" s="1"/>
      <c r="G29" s="1"/>
      <c r="H29" s="1"/>
      <c r="I29" s="1"/>
      <c r="J29" s="1"/>
      <c r="K29" s="1"/>
    </row>
    <row r="30" spans="1:11" ht="12.75">
      <c r="A30" s="1"/>
      <c r="B30" s="1" t="s">
        <v>4</v>
      </c>
      <c r="C30" s="1"/>
      <c r="D30" s="1"/>
      <c r="E30" s="1"/>
      <c r="F30" s="1"/>
      <c r="G30" s="1"/>
      <c r="H30" s="23"/>
      <c r="I30" s="1"/>
      <c r="J30" s="1"/>
      <c r="K30" s="1"/>
    </row>
    <row r="31" ht="12.75">
      <c r="G31" s="26"/>
    </row>
    <row r="32" spans="1:5" ht="14.25">
      <c r="A32" s="11" t="s">
        <v>28</v>
      </c>
      <c r="E32" s="27"/>
    </row>
    <row r="34" ht="14.25">
      <c r="A34" s="11" t="s">
        <v>29</v>
      </c>
    </row>
    <row r="36" ht="14.25">
      <c r="A36" s="11" t="s">
        <v>30</v>
      </c>
    </row>
    <row r="38" ht="14.25">
      <c r="A38" s="11" t="s">
        <v>31</v>
      </c>
    </row>
    <row r="40" ht="14.25">
      <c r="A40" s="11" t="s">
        <v>59</v>
      </c>
    </row>
  </sheetData>
  <sheetProtection/>
  <mergeCells count="15">
    <mergeCell ref="G6:G8"/>
    <mergeCell ref="H6:H8"/>
    <mergeCell ref="I6:I8"/>
    <mergeCell ref="J6:J8"/>
    <mergeCell ref="K6:K8"/>
    <mergeCell ref="D1:G1"/>
    <mergeCell ref="D2:G2"/>
    <mergeCell ref="D3:G3"/>
    <mergeCell ref="D4:G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horizontalDpi="600" verticalDpi="600" orientation="landscape" scale="64" r:id="rId1"/>
  <headerFooter alignWithMargins="0">
    <oddHeader>&amp;R&amp;8KPSC Case No. 2017-00179
Commission Staff's Initial Set of Data Requests 
Dated May 22, 2017
Item No. 4 
Schedule 4a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2"/>
  <sheetViews>
    <sheetView workbookViewId="0" topLeftCell="A1">
      <selection activeCell="E29" sqref="E29"/>
    </sheetView>
  </sheetViews>
  <sheetFormatPr defaultColWidth="9.140625" defaultRowHeight="12.75"/>
  <cols>
    <col min="1" max="1" width="7.00390625" style="0" customWidth="1"/>
    <col min="2" max="2" width="46.140625" style="0" bestFit="1" customWidth="1"/>
    <col min="3" max="3" width="12.421875" style="0" customWidth="1"/>
    <col min="4" max="4" width="13.140625" style="0" customWidth="1"/>
    <col min="5" max="5" width="19.140625" style="0" customWidth="1"/>
    <col min="6" max="6" width="9.7109375" style="0" customWidth="1"/>
    <col min="7" max="7" width="10.00390625" style="0" customWidth="1"/>
    <col min="8" max="8" width="13.00390625" style="0" customWidth="1"/>
    <col min="9" max="9" width="14.7109375" style="0" customWidth="1"/>
    <col min="10" max="10" width="20.140625" style="0" customWidth="1"/>
    <col min="11" max="11" width="13.8515625" style="0" customWidth="1"/>
    <col min="12" max="12" width="14.57421875" style="0" customWidth="1"/>
  </cols>
  <sheetData>
    <row r="1" spans="1:12" ht="12.75">
      <c r="A1" s="1"/>
      <c r="B1" s="1"/>
      <c r="C1" s="1"/>
      <c r="D1" s="36" t="s">
        <v>1</v>
      </c>
      <c r="E1" s="36"/>
      <c r="F1" s="36"/>
      <c r="G1" s="36"/>
      <c r="H1" s="1"/>
      <c r="I1" s="1"/>
      <c r="J1" s="1"/>
      <c r="K1" s="1"/>
      <c r="L1" s="1"/>
    </row>
    <row r="2" spans="1:12" ht="12.75">
      <c r="A2" s="1"/>
      <c r="B2" s="1"/>
      <c r="C2" s="1"/>
      <c r="D2" s="37" t="s">
        <v>54</v>
      </c>
      <c r="E2" s="36"/>
      <c r="F2" s="36"/>
      <c r="G2" s="36"/>
      <c r="H2" s="1"/>
      <c r="I2" s="1"/>
      <c r="J2" s="1"/>
      <c r="K2" s="1"/>
      <c r="L2" s="1"/>
    </row>
    <row r="3" spans="1:12" ht="12.75">
      <c r="A3" s="1"/>
      <c r="B3" s="1"/>
      <c r="C3" s="1"/>
      <c r="D3" s="36" t="s">
        <v>5</v>
      </c>
      <c r="E3" s="36"/>
      <c r="F3" s="36"/>
      <c r="G3" s="36"/>
      <c r="H3" s="1"/>
      <c r="I3" s="1"/>
      <c r="J3" s="1"/>
      <c r="K3" s="1"/>
      <c r="L3" s="1"/>
    </row>
    <row r="4" spans="1:12" ht="12.75">
      <c r="A4" s="1"/>
      <c r="B4" s="1"/>
      <c r="C4" s="1"/>
      <c r="D4" s="38" t="s">
        <v>55</v>
      </c>
      <c r="E4" s="39"/>
      <c r="F4" s="39"/>
      <c r="G4" s="39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 customHeight="1">
      <c r="A6" s="34" t="s">
        <v>0</v>
      </c>
      <c r="B6" s="34" t="s">
        <v>13</v>
      </c>
      <c r="C6" s="34" t="s">
        <v>14</v>
      </c>
      <c r="D6" s="35" t="s">
        <v>39</v>
      </c>
      <c r="E6" s="35" t="s">
        <v>33</v>
      </c>
      <c r="F6" s="35" t="s">
        <v>35</v>
      </c>
      <c r="G6" s="35" t="s">
        <v>25</v>
      </c>
      <c r="H6" s="35" t="s">
        <v>36</v>
      </c>
      <c r="I6" s="35" t="s">
        <v>37</v>
      </c>
      <c r="J6" s="34" t="s">
        <v>12</v>
      </c>
      <c r="K6" s="35" t="s">
        <v>38</v>
      </c>
      <c r="L6" s="35" t="s">
        <v>34</v>
      </c>
    </row>
    <row r="7" spans="1:12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36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2.75">
      <c r="A9" s="4">
        <v>1</v>
      </c>
      <c r="B9" s="1" t="s">
        <v>6</v>
      </c>
      <c r="C9" s="14">
        <v>37785</v>
      </c>
      <c r="D9" s="14">
        <v>48549</v>
      </c>
      <c r="E9" s="6">
        <v>75000000</v>
      </c>
      <c r="F9" s="15">
        <v>0.05625</v>
      </c>
      <c r="G9" s="8">
        <v>0.05625</v>
      </c>
      <c r="H9" s="9">
        <v>0.05694</v>
      </c>
      <c r="I9" s="3" t="s">
        <v>8</v>
      </c>
      <c r="J9" s="4" t="s">
        <v>9</v>
      </c>
      <c r="K9" s="29">
        <f>E9*H9</f>
        <v>4270500</v>
      </c>
      <c r="L9" s="29">
        <f>+K9</f>
        <v>4270500</v>
      </c>
    </row>
    <row r="10" spans="1:12" ht="12.75">
      <c r="A10" s="4">
        <f>+A9+1</f>
        <v>2</v>
      </c>
      <c r="B10" s="10" t="s">
        <v>19</v>
      </c>
      <c r="C10" s="14">
        <v>39982</v>
      </c>
      <c r="D10" s="16">
        <v>47287</v>
      </c>
      <c r="E10" s="6">
        <v>30000000</v>
      </c>
      <c r="F10" s="15">
        <v>0.0803</v>
      </c>
      <c r="G10" s="15">
        <v>0.0803</v>
      </c>
      <c r="H10" s="28">
        <v>0.0808</v>
      </c>
      <c r="I10" s="4" t="s">
        <v>7</v>
      </c>
      <c r="J10" s="3" t="s">
        <v>9</v>
      </c>
      <c r="K10" s="29">
        <f aca="true" t="shared" si="0" ref="K10:K19">E10*H10</f>
        <v>2424000</v>
      </c>
      <c r="L10" s="29">
        <f aca="true" t="shared" si="1" ref="L10:L19">+K10</f>
        <v>2424000</v>
      </c>
    </row>
    <row r="11" spans="1:12" ht="12.75">
      <c r="A11" s="4">
        <f aca="true" t="shared" si="2" ref="A11:A22">+A10+1</f>
        <v>3</v>
      </c>
      <c r="B11" s="10" t="s">
        <v>20</v>
      </c>
      <c r="C11" s="14">
        <v>39982</v>
      </c>
      <c r="D11" s="16">
        <v>50939</v>
      </c>
      <c r="E11" s="6">
        <v>60000000</v>
      </c>
      <c r="F11" s="15">
        <v>0.0813</v>
      </c>
      <c r="G11" s="15">
        <v>0.0813</v>
      </c>
      <c r="H11" s="28">
        <v>0.08181</v>
      </c>
      <c r="I11" s="4" t="s">
        <v>7</v>
      </c>
      <c r="J11" s="3" t="s">
        <v>9</v>
      </c>
      <c r="K11" s="29">
        <f t="shared" si="0"/>
        <v>4908600</v>
      </c>
      <c r="L11" s="29">
        <f t="shared" si="1"/>
        <v>4908600</v>
      </c>
    </row>
    <row r="12" spans="1:12" ht="12.75">
      <c r="A12" s="4">
        <f t="shared" si="2"/>
        <v>4</v>
      </c>
      <c r="B12" s="21" t="s">
        <v>17</v>
      </c>
      <c r="C12" s="14">
        <v>41912</v>
      </c>
      <c r="D12" s="14">
        <v>46295</v>
      </c>
      <c r="E12" s="6">
        <v>120000000</v>
      </c>
      <c r="F12" s="15">
        <v>0.0418</v>
      </c>
      <c r="G12" s="19">
        <v>0.0418</v>
      </c>
      <c r="H12" s="13">
        <v>0.04237</v>
      </c>
      <c r="I12" s="4" t="s">
        <v>7</v>
      </c>
      <c r="J12" s="3" t="s">
        <v>9</v>
      </c>
      <c r="K12" s="29">
        <f t="shared" si="0"/>
        <v>5084400</v>
      </c>
      <c r="L12" s="29">
        <f t="shared" si="1"/>
        <v>5084400</v>
      </c>
    </row>
    <row r="13" spans="1:12" ht="12.75">
      <c r="A13" s="4">
        <f t="shared" si="2"/>
        <v>5</v>
      </c>
      <c r="B13" s="21" t="s">
        <v>19</v>
      </c>
      <c r="C13" s="14">
        <v>42003</v>
      </c>
      <c r="D13" s="14">
        <v>46386</v>
      </c>
      <c r="E13" s="6">
        <v>80000000</v>
      </c>
      <c r="F13" s="15">
        <v>0.0433</v>
      </c>
      <c r="G13" s="15">
        <v>0.0433</v>
      </c>
      <c r="H13" s="9">
        <v>0.04386</v>
      </c>
      <c r="I13" s="4" t="s">
        <v>7</v>
      </c>
      <c r="J13" s="3" t="s">
        <v>9</v>
      </c>
      <c r="K13" s="29">
        <f t="shared" si="0"/>
        <v>3508800.0000000005</v>
      </c>
      <c r="L13" s="29">
        <f t="shared" si="1"/>
        <v>3508800.0000000005</v>
      </c>
    </row>
    <row r="14" spans="1:12" ht="12.75">
      <c r="A14" s="4">
        <f t="shared" si="2"/>
        <v>6</v>
      </c>
      <c r="B14" s="11" t="s">
        <v>49</v>
      </c>
      <c r="C14" s="33" t="s">
        <v>44</v>
      </c>
      <c r="D14" s="33" t="s">
        <v>45</v>
      </c>
      <c r="E14" s="6">
        <v>65000000</v>
      </c>
      <c r="F14" s="15">
        <v>0.0313</v>
      </c>
      <c r="G14" s="15">
        <v>0.0313</v>
      </c>
      <c r="H14" s="9">
        <v>0.03182038053822101</v>
      </c>
      <c r="I14" s="4" t="s">
        <v>7</v>
      </c>
      <c r="J14" s="3" t="s">
        <v>9</v>
      </c>
      <c r="K14" s="29">
        <f t="shared" si="0"/>
        <v>2068324.7349843658</v>
      </c>
      <c r="L14" s="29">
        <f t="shared" si="1"/>
        <v>2068324.7349843658</v>
      </c>
    </row>
    <row r="15" spans="1:12" ht="12.75">
      <c r="A15" s="4">
        <f t="shared" si="2"/>
        <v>7</v>
      </c>
      <c r="B15" s="11" t="s">
        <v>50</v>
      </c>
      <c r="C15" s="33" t="s">
        <v>44</v>
      </c>
      <c r="D15" s="33" t="s">
        <v>46</v>
      </c>
      <c r="E15" s="6">
        <v>40000000</v>
      </c>
      <c r="F15" s="15">
        <v>0.0335</v>
      </c>
      <c r="G15" s="15">
        <v>0.0335</v>
      </c>
      <c r="H15" s="9">
        <v>0.033884998839074414</v>
      </c>
      <c r="I15" s="4" t="s">
        <v>7</v>
      </c>
      <c r="J15" s="3" t="s">
        <v>9</v>
      </c>
      <c r="K15" s="29">
        <f t="shared" si="0"/>
        <v>1355399.9535629766</v>
      </c>
      <c r="L15" s="29">
        <f t="shared" si="1"/>
        <v>1355399.9535629766</v>
      </c>
    </row>
    <row r="16" spans="1:12" ht="12.75">
      <c r="A16" s="4">
        <f t="shared" si="2"/>
        <v>8</v>
      </c>
      <c r="B16" s="11" t="s">
        <v>51</v>
      </c>
      <c r="C16" s="33" t="s">
        <v>44</v>
      </c>
      <c r="D16" s="33" t="s">
        <v>47</v>
      </c>
      <c r="E16" s="6">
        <v>165000000</v>
      </c>
      <c r="F16" s="15">
        <v>0.0345</v>
      </c>
      <c r="G16" s="15">
        <v>0.0345</v>
      </c>
      <c r="H16" s="9">
        <v>0.034832919427011416</v>
      </c>
      <c r="I16" s="4" t="s">
        <v>7</v>
      </c>
      <c r="J16" s="3" t="s">
        <v>9</v>
      </c>
      <c r="K16" s="29">
        <f t="shared" si="0"/>
        <v>5747431.705456884</v>
      </c>
      <c r="L16" s="29">
        <f t="shared" si="1"/>
        <v>5747431.705456884</v>
      </c>
    </row>
    <row r="17" spans="1:12" ht="12.75">
      <c r="A17" s="4">
        <f t="shared" si="2"/>
        <v>9</v>
      </c>
      <c r="B17" s="11" t="s">
        <v>52</v>
      </c>
      <c r="C17" s="33" t="s">
        <v>44</v>
      </c>
      <c r="D17" s="33" t="s">
        <v>48</v>
      </c>
      <c r="E17" s="6">
        <v>55000000</v>
      </c>
      <c r="F17" s="15">
        <v>0.0412</v>
      </c>
      <c r="G17" s="15">
        <v>0.0412</v>
      </c>
      <c r="H17" s="9">
        <v>0.0413897136739205</v>
      </c>
      <c r="I17" s="4" t="s">
        <v>7</v>
      </c>
      <c r="J17" s="3" t="s">
        <v>9</v>
      </c>
      <c r="K17" s="29">
        <f t="shared" si="0"/>
        <v>2276434.2520656274</v>
      </c>
      <c r="L17" s="29">
        <f t="shared" si="1"/>
        <v>2276434.2520656274</v>
      </c>
    </row>
    <row r="18" spans="1:12" ht="12.75">
      <c r="A18" s="4">
        <f t="shared" si="2"/>
        <v>10</v>
      </c>
      <c r="B18" s="11" t="s">
        <v>53</v>
      </c>
      <c r="C18" s="14">
        <v>44001</v>
      </c>
      <c r="D18" s="14">
        <v>45096</v>
      </c>
      <c r="E18" s="22">
        <v>65000000</v>
      </c>
      <c r="F18" s="7">
        <v>0.0235</v>
      </c>
      <c r="G18" s="30">
        <v>0.0235</v>
      </c>
      <c r="H18" s="7">
        <v>0.02532166326658771</v>
      </c>
      <c r="I18" s="4" t="s">
        <v>7</v>
      </c>
      <c r="J18" s="4" t="s">
        <v>16</v>
      </c>
      <c r="K18" s="29">
        <f t="shared" si="0"/>
        <v>1645908.1123282013</v>
      </c>
      <c r="L18" s="29">
        <f t="shared" si="1"/>
        <v>1645908.1123282013</v>
      </c>
    </row>
    <row r="19" spans="1:12" ht="14.25">
      <c r="A19" s="4">
        <f t="shared" si="2"/>
        <v>11</v>
      </c>
      <c r="B19" s="40" t="s">
        <v>58</v>
      </c>
      <c r="C19" s="14">
        <v>44810</v>
      </c>
      <c r="D19" s="14">
        <v>45291</v>
      </c>
      <c r="E19" s="6">
        <v>125000000</v>
      </c>
      <c r="F19" s="13">
        <v>0.0598983</v>
      </c>
      <c r="G19" s="13">
        <v>0.0598983</v>
      </c>
      <c r="H19" s="8">
        <v>0.06027872158926301</v>
      </c>
      <c r="I19" s="4" t="s">
        <v>7</v>
      </c>
      <c r="J19" s="4" t="s">
        <v>22</v>
      </c>
      <c r="K19" s="29">
        <f t="shared" si="0"/>
        <v>7534840.198657876</v>
      </c>
      <c r="L19" s="29">
        <f t="shared" si="1"/>
        <v>7534840.198657876</v>
      </c>
    </row>
    <row r="20" spans="1:12" ht="14.25">
      <c r="A20" s="4">
        <f t="shared" si="2"/>
        <v>12</v>
      </c>
      <c r="B20" s="40" t="s">
        <v>58</v>
      </c>
      <c r="C20" s="14">
        <v>44364</v>
      </c>
      <c r="D20" s="14">
        <v>45094</v>
      </c>
      <c r="E20" s="6">
        <v>150000000</v>
      </c>
      <c r="F20" s="13">
        <v>0.0559</v>
      </c>
      <c r="G20" s="13">
        <v>0.0559</v>
      </c>
      <c r="H20" s="8">
        <v>0.0559</v>
      </c>
      <c r="I20" s="4" t="s">
        <v>7</v>
      </c>
      <c r="J20" s="4" t="s">
        <v>22</v>
      </c>
      <c r="K20" s="29">
        <f>E20*H20</f>
        <v>8385000</v>
      </c>
      <c r="L20" s="29">
        <f>+K20</f>
        <v>8385000</v>
      </c>
    </row>
    <row r="21" spans="1:12" ht="14.25">
      <c r="A21" s="4">
        <f t="shared" si="2"/>
        <v>13</v>
      </c>
      <c r="B21" s="40" t="s">
        <v>58</v>
      </c>
      <c r="C21" s="14">
        <v>44764</v>
      </c>
      <c r="D21" s="14">
        <v>45291</v>
      </c>
      <c r="E21" s="6">
        <v>75000000</v>
      </c>
      <c r="F21" s="13">
        <v>0.0570347</v>
      </c>
      <c r="G21" s="13">
        <v>0.0570347</v>
      </c>
      <c r="H21" s="8">
        <v>0.0570211328246922</v>
      </c>
      <c r="I21" s="4" t="s">
        <v>7</v>
      </c>
      <c r="J21" s="4" t="s">
        <v>22</v>
      </c>
      <c r="K21" s="29">
        <f>E21*H21</f>
        <v>4276584.961851915</v>
      </c>
      <c r="L21" s="29">
        <f>+K21</f>
        <v>4276584.961851915</v>
      </c>
    </row>
    <row r="22" spans="1:12" ht="14.25">
      <c r="A22" s="4">
        <f t="shared" si="2"/>
        <v>14</v>
      </c>
      <c r="B22" s="40" t="s">
        <v>58</v>
      </c>
      <c r="C22" s="14">
        <v>44785</v>
      </c>
      <c r="D22" s="14">
        <v>45291</v>
      </c>
      <c r="E22" s="6">
        <v>75000000</v>
      </c>
      <c r="F22" s="13">
        <v>0.059103</v>
      </c>
      <c r="G22" s="13">
        <v>0.059103</v>
      </c>
      <c r="H22" s="8">
        <v>0.05908256269754334</v>
      </c>
      <c r="I22" s="4" t="s">
        <v>7</v>
      </c>
      <c r="J22" s="4" t="s">
        <v>22</v>
      </c>
      <c r="K22" s="29">
        <f>E22*H22</f>
        <v>4431192.2023157505</v>
      </c>
      <c r="L22" s="29">
        <f>+K22</f>
        <v>4431192.2023157505</v>
      </c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ht="12.75">
      <c r="A24" s="1"/>
      <c r="B24" s="1" t="s">
        <v>2</v>
      </c>
      <c r="C24" s="1"/>
      <c r="D24" s="1"/>
      <c r="E24" s="6">
        <f>SUM(E9:E22)</f>
        <v>1180000000</v>
      </c>
      <c r="F24" s="1"/>
      <c r="G24" s="1"/>
      <c r="H24" s="1"/>
      <c r="I24" s="1"/>
      <c r="J24" s="1"/>
      <c r="K24" s="17">
        <f>SUM(K9:K22)</f>
        <v>57917416.12122359</v>
      </c>
      <c r="L24" s="17">
        <f>SUM(L9:L22)</f>
        <v>57917416.12122359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2" ht="12.75">
      <c r="A26" s="1"/>
      <c r="B26" s="1" t="s">
        <v>3</v>
      </c>
      <c r="C26" s="1"/>
      <c r="D26" s="1"/>
      <c r="E26" s="20">
        <f>K24/E24</f>
        <v>0.04908255603493525</v>
      </c>
      <c r="F26" s="1"/>
      <c r="G26" s="1"/>
      <c r="H26" s="1"/>
      <c r="I26" s="1"/>
      <c r="J26" s="1"/>
      <c r="K26" s="1"/>
      <c r="L26" s="1"/>
    </row>
    <row r="27" spans="1:12" ht="12.75">
      <c r="A27" s="1"/>
      <c r="B27" s="1" t="s">
        <v>4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</row>
    <row r="29" spans="1:12" ht="12.75">
      <c r="A29" s="1"/>
      <c r="B29" s="2" t="s">
        <v>18</v>
      </c>
      <c r="C29" s="2"/>
      <c r="D29" s="2"/>
      <c r="E29" s="31">
        <f>+L24/E24</f>
        <v>0.04908255603493525</v>
      </c>
      <c r="F29" s="1"/>
      <c r="G29" s="1" t="s">
        <v>15</v>
      </c>
      <c r="H29" s="1"/>
      <c r="I29" s="1"/>
      <c r="J29" s="1"/>
      <c r="K29" s="1"/>
      <c r="L29" s="1"/>
    </row>
    <row r="30" spans="1:12" ht="12.75">
      <c r="A30" s="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2" ht="14.25">
      <c r="A32" s="11" t="s">
        <v>40</v>
      </c>
    </row>
    <row r="34" ht="14.25">
      <c r="A34" s="11" t="s">
        <v>41</v>
      </c>
    </row>
    <row r="36" ht="14.25">
      <c r="A36" s="11" t="s">
        <v>30</v>
      </c>
    </row>
    <row r="38" ht="14.25">
      <c r="A38" s="11" t="s">
        <v>42</v>
      </c>
    </row>
    <row r="40" ht="14.25">
      <c r="A40" s="32" t="s">
        <v>43</v>
      </c>
    </row>
    <row r="42" ht="14.25">
      <c r="A42" s="11" t="s">
        <v>57</v>
      </c>
    </row>
  </sheetData>
  <sheetProtection/>
  <mergeCells count="16">
    <mergeCell ref="G6:G8"/>
    <mergeCell ref="H6:H8"/>
    <mergeCell ref="I6:I8"/>
    <mergeCell ref="J6:J8"/>
    <mergeCell ref="K6:K8"/>
    <mergeCell ref="L6:L8"/>
    <mergeCell ref="D1:G1"/>
    <mergeCell ref="D2:G2"/>
    <mergeCell ref="D3:G3"/>
    <mergeCell ref="D4:G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horizontalDpi="600" verticalDpi="600" orientation="landscape" scale="60" r:id="rId1"/>
  <headerFooter alignWithMargins="0">
    <oddHeader>&amp;R&amp;8KPSC Case No. 2017-00179
Commission Staff's Initial Set of Data Requests 
Dated May 22, 2017
Item No. 4 
Schedule 4a
Page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s214930</cp:lastModifiedBy>
  <cp:lastPrinted>2017-06-28T15:14:37Z</cp:lastPrinted>
  <dcterms:created xsi:type="dcterms:W3CDTF">2005-09-26T17:23:10Z</dcterms:created>
  <dcterms:modified xsi:type="dcterms:W3CDTF">2023-07-07T19:46:53Z</dcterms:modified>
  <cp:category/>
  <cp:version/>
  <cp:contentType/>
  <cp:contentStatus/>
</cp:coreProperties>
</file>