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440" windowHeight="8610" tabRatio="402" activeTab="0"/>
  </bookViews>
  <sheets>
    <sheet name="Staff 1-10" sheetId="1" r:id="rId1"/>
  </sheets>
  <definedNames>
    <definedName name="_xlnm.Print_Area" localSheetId="0">'Staff 1-10'!$A$1:$R$44</definedName>
    <definedName name="_xlnm.Print_Titles" localSheetId="0">'Staff 1-10'!$1:$6</definedName>
  </definedNames>
  <calcPr fullCalcOnLoad="1"/>
</workbook>
</file>

<file path=xl/sharedStrings.xml><?xml version="1.0" encoding="utf-8"?>
<sst xmlns="http://schemas.openxmlformats.org/spreadsheetml/2006/main" count="34" uniqueCount="34">
  <si>
    <t>13 Month</t>
  </si>
  <si>
    <t>Description</t>
  </si>
  <si>
    <t>Average</t>
  </si>
  <si>
    <t>a.  Plant in service (101)</t>
  </si>
  <si>
    <t>b.  Plant purchased or sold (102)</t>
  </si>
  <si>
    <t>c.  Property held for future use (105)</t>
  </si>
  <si>
    <t>f.  Depreciation reserve (108)</t>
  </si>
  <si>
    <t xml:space="preserve">     M&amp;S - Exempt Materials (1540004)</t>
  </si>
  <si>
    <t xml:space="preserve">     M&amp;S - Lime and Limestone (1540006)</t>
  </si>
  <si>
    <t xml:space="preserve">     M&amp;S - Urea (1540012)</t>
  </si>
  <si>
    <t xml:space="preserve">     M&amp;S - Regular (1540001)</t>
  </si>
  <si>
    <t xml:space="preserve">     M&amp;S - Transportation Inventory (1540013)</t>
  </si>
  <si>
    <t xml:space="preserve">     M&amp;S - Urea Intransit (1540023)</t>
  </si>
  <si>
    <t xml:space="preserve">     M&amp;S - Lime and Limestone Intransit (1540022)</t>
  </si>
  <si>
    <t xml:space="preserve">     Taxes (1650002)</t>
  </si>
  <si>
    <t xml:space="preserve">     Sales Taxes (1650011)</t>
  </si>
  <si>
    <t xml:space="preserve">     Use Taxes (1650012)</t>
  </si>
  <si>
    <t xml:space="preserve">Total </t>
  </si>
  <si>
    <t>Company</t>
  </si>
  <si>
    <t xml:space="preserve">13 Month </t>
  </si>
  <si>
    <t xml:space="preserve">Kentucky </t>
  </si>
  <si>
    <t xml:space="preserve">Jurisdictional </t>
  </si>
  <si>
    <t>Amount</t>
  </si>
  <si>
    <t xml:space="preserve">     M&amp;S - Material in Transit (1540003)</t>
  </si>
  <si>
    <t>e.  Construction work in progress (107)</t>
  </si>
  <si>
    <t>d.  Completed construction not classified (106)</t>
  </si>
  <si>
    <t>g.  Materials and supplies</t>
  </si>
  <si>
    <t>h.  Kentucky Power, as part of the AEP System, is a borrower under the corporate borrowing program, which is used to meet the short-term borrowing needs of its subsidiaries.  As such, it relies on the liquidity available to the AEP System and does not have a minimum cash requirement.</t>
  </si>
  <si>
    <t>j.  Accounts Payable applicable to Plant under Constuction (107) *</t>
  </si>
  <si>
    <t>i.  Accounts Payable applicable to Utility Plant in Service (101) *</t>
  </si>
  <si>
    <t>k.  Accounts Payable applicable to Prepayments (165) *</t>
  </si>
  <si>
    <t>*Note:  Items i, j and k are based on vouchered invoices paid.</t>
  </si>
  <si>
    <t xml:space="preserve">     M&amp;S - Inventory  Pending Inspection (1540033)</t>
  </si>
  <si>
    <t xml:space="preserve">     Prepaid Lease (1650023)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</si>
</sst>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_(* &quot;-&quot;??_);_(@_)"/>
    <numFmt numFmtId="166" formatCode="_(* #,##0_);_(* \(#,##0\);_(* &quot;-&quot;??_);_(@_)"/>
    <numFmt numFmtId="167" formatCode="0.00_);\(0.00\)"/>
    <numFmt numFmtId="168" formatCode="0_);\(0\)"/>
    <numFmt numFmtId="169" formatCode="_(* #,##0.0000_);_(* \(#,##0.0000\);_(* &quot;-&quot;????_);_(@_)"/>
    <numFmt numFmtId="170" formatCode="_(* #,##0.000_);_(* \(#,##0.000\);_(* &quot;-&quot;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63" applyFont="1" applyFill="1">
      <alignment/>
      <protection/>
    </xf>
    <xf numFmtId="38" fontId="4" fillId="0" borderId="0" xfId="63" applyNumberFormat="1" applyFont="1" applyFill="1" applyBorder="1">
      <alignment/>
      <protection/>
    </xf>
    <xf numFmtId="0" fontId="45" fillId="0" borderId="0" xfId="0" applyFont="1" applyFill="1" applyAlignment="1">
      <alignment/>
    </xf>
    <xf numFmtId="0" fontId="2" fillId="0" borderId="0" xfId="63" applyFill="1">
      <alignment/>
      <protection/>
    </xf>
    <xf numFmtId="0" fontId="5" fillId="0" borderId="0" xfId="63" applyFont="1" applyFill="1" applyAlignment="1">
      <alignment horizontal="center"/>
      <protection/>
    </xf>
    <xf numFmtId="0" fontId="4" fillId="0" borderId="0" xfId="63" applyFont="1" applyFill="1" applyBorder="1">
      <alignment/>
      <protection/>
    </xf>
    <xf numFmtId="0" fontId="45" fillId="0" borderId="0" xfId="0" applyFont="1" applyFill="1" applyAlignment="1">
      <alignment horizontal="center"/>
    </xf>
    <xf numFmtId="0" fontId="5" fillId="0" borderId="11" xfId="63" applyFont="1" applyFill="1" applyBorder="1" applyAlignment="1">
      <alignment horizontal="center"/>
      <protection/>
    </xf>
    <xf numFmtId="17" fontId="5" fillId="0" borderId="11" xfId="63" applyNumberFormat="1" applyFont="1" applyFill="1" applyBorder="1" applyAlignment="1">
      <alignment horizontal="center"/>
      <protection/>
    </xf>
    <xf numFmtId="0" fontId="4" fillId="0" borderId="11" xfId="63" applyFont="1" applyFill="1" applyBorder="1">
      <alignment/>
      <protection/>
    </xf>
    <xf numFmtId="0" fontId="45" fillId="0" borderId="11" xfId="0" applyFont="1" applyFill="1" applyBorder="1" applyAlignment="1">
      <alignment/>
    </xf>
    <xf numFmtId="38" fontId="4" fillId="0" borderId="0" xfId="44" applyNumberFormat="1" applyFont="1" applyFill="1" applyBorder="1" applyAlignment="1">
      <alignment/>
    </xf>
    <xf numFmtId="37" fontId="4" fillId="0" borderId="0" xfId="63" applyNumberFormat="1" applyFont="1" applyFill="1">
      <alignment/>
      <protection/>
    </xf>
    <xf numFmtId="38" fontId="45" fillId="0" borderId="0" xfId="0" applyNumberFormat="1" applyFont="1" applyFill="1" applyAlignment="1">
      <alignment/>
    </xf>
    <xf numFmtId="37" fontId="4" fillId="0" borderId="0" xfId="63" applyNumberFormat="1" applyFont="1" applyFill="1" applyBorder="1">
      <alignment/>
      <protection/>
    </xf>
    <xf numFmtId="39" fontId="4" fillId="0" borderId="0" xfId="63" applyNumberFormat="1" applyFont="1" applyFill="1" applyBorder="1">
      <alignment/>
      <protection/>
    </xf>
    <xf numFmtId="37" fontId="45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/>
    </xf>
    <xf numFmtId="0" fontId="5" fillId="0" borderId="0" xfId="63" applyFont="1" applyFill="1">
      <alignment/>
      <protection/>
    </xf>
    <xf numFmtId="166" fontId="4" fillId="0" borderId="0" xfId="42" applyNumberFormat="1" applyFont="1" applyFill="1" applyBorder="1" applyAlignment="1">
      <alignment/>
    </xf>
    <xf numFmtId="166" fontId="4" fillId="0" borderId="0" xfId="42" applyNumberFormat="1" applyFont="1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0" xfId="63" applyNumberFormat="1" applyFont="1" applyFill="1">
      <alignment/>
      <protection/>
    </xf>
    <xf numFmtId="166" fontId="45" fillId="0" borderId="0" xfId="42" applyNumberFormat="1" applyFont="1" applyFill="1" applyAlignment="1">
      <alignment/>
    </xf>
    <xf numFmtId="43" fontId="4" fillId="0" borderId="0" xfId="42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te" xfId="71"/>
    <cellStyle name="Output" xfId="72"/>
    <cellStyle name="Percent" xfId="73"/>
    <cellStyle name="PSChar" xfId="74"/>
    <cellStyle name="PSChar 2" xfId="75"/>
    <cellStyle name="PSChar 2 2" xfId="76"/>
    <cellStyle name="PSChar 2 3" xfId="77"/>
    <cellStyle name="PSDate" xfId="78"/>
    <cellStyle name="PSDate 2" xfId="79"/>
    <cellStyle name="PSDate 3" xfId="80"/>
    <cellStyle name="PSDec" xfId="81"/>
    <cellStyle name="PSDec 2" xfId="82"/>
    <cellStyle name="PSDec 3" xfId="83"/>
    <cellStyle name="PSHeading" xfId="84"/>
    <cellStyle name="PSHeading 2" xfId="85"/>
    <cellStyle name="PSHeading 2 2" xfId="86"/>
    <cellStyle name="PSHeading 3" xfId="87"/>
    <cellStyle name="PSInt" xfId="88"/>
    <cellStyle name="PSInt 2" xfId="89"/>
    <cellStyle name="PSInt 2 2" xfId="90"/>
    <cellStyle name="PSInt 2 3" xfId="91"/>
    <cellStyle name="PSSpacer" xfId="92"/>
    <cellStyle name="PSSpacer 2" xfId="93"/>
    <cellStyle name="PSSpacer 3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515625" defaultRowHeight="15"/>
  <cols>
    <col min="1" max="1" width="55.421875" style="3" customWidth="1"/>
    <col min="2" max="12" width="16.57421875" style="3" customWidth="1"/>
    <col min="13" max="14" width="15.57421875" style="3" customWidth="1"/>
    <col min="15" max="15" width="16.57421875" style="3" customWidth="1"/>
    <col min="16" max="16" width="1.1484375" style="18" customWidth="1"/>
    <col min="17" max="17" width="16.00390625" style="3" bestFit="1" customWidth="1"/>
    <col min="18" max="18" width="1.8515625" style="3" customWidth="1"/>
    <col min="19" max="16384" width="8.8515625" style="3" customWidth="1"/>
  </cols>
  <sheetData>
    <row r="1" spans="1:18" ht="14.25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1"/>
      <c r="R1" s="1"/>
    </row>
    <row r="2" spans="1:18" ht="14.25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1"/>
      <c r="R2" s="1"/>
    </row>
    <row r="3" spans="1:18" ht="14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 t="s">
        <v>17</v>
      </c>
      <c r="P3" s="6"/>
      <c r="Q3" s="5" t="s">
        <v>19</v>
      </c>
      <c r="R3" s="1"/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18</v>
      </c>
      <c r="P4" s="6"/>
      <c r="Q4" s="5" t="s">
        <v>20</v>
      </c>
      <c r="R4" s="1"/>
    </row>
    <row r="5" spans="1:18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0</v>
      </c>
      <c r="P5" s="6"/>
      <c r="Q5" s="5" t="s">
        <v>21</v>
      </c>
      <c r="R5" s="1"/>
    </row>
    <row r="6" spans="1:18" ht="14.25">
      <c r="A6" s="8" t="s">
        <v>1</v>
      </c>
      <c r="B6" s="9">
        <v>44621</v>
      </c>
      <c r="C6" s="9">
        <v>44652</v>
      </c>
      <c r="D6" s="9">
        <v>44682</v>
      </c>
      <c r="E6" s="9">
        <v>44713</v>
      </c>
      <c r="F6" s="9">
        <v>44743</v>
      </c>
      <c r="G6" s="9">
        <v>44774</v>
      </c>
      <c r="H6" s="9">
        <v>44805</v>
      </c>
      <c r="I6" s="9">
        <v>44835</v>
      </c>
      <c r="J6" s="9">
        <v>44866</v>
      </c>
      <c r="K6" s="9">
        <v>44896</v>
      </c>
      <c r="L6" s="9">
        <v>44927</v>
      </c>
      <c r="M6" s="9">
        <v>44958</v>
      </c>
      <c r="N6" s="9">
        <v>44986</v>
      </c>
      <c r="O6" s="8" t="s">
        <v>2</v>
      </c>
      <c r="P6" s="6"/>
      <c r="Q6" s="8" t="s">
        <v>22</v>
      </c>
      <c r="R6" s="1"/>
    </row>
    <row r="7" spans="1:18" s="11" customFormat="1" ht="14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6"/>
      <c r="Q7" s="10"/>
      <c r="R7" s="10"/>
    </row>
    <row r="8" spans="1:18" ht="14.25">
      <c r="A8" s="1" t="s">
        <v>3</v>
      </c>
      <c r="B8" s="20">
        <v>2963531093.6</v>
      </c>
      <c r="C8" s="20">
        <v>3015248231.2599998</v>
      </c>
      <c r="D8" s="20">
        <v>3032876634.04</v>
      </c>
      <c r="E8" s="20">
        <v>3045214662.85</v>
      </c>
      <c r="F8" s="20">
        <v>3096750709.06</v>
      </c>
      <c r="G8" s="20">
        <v>3104047568.18</v>
      </c>
      <c r="H8" s="20">
        <v>3115539432.41</v>
      </c>
      <c r="I8" s="20">
        <v>3117336379.93</v>
      </c>
      <c r="J8" s="20">
        <v>3122274427.1699996</v>
      </c>
      <c r="K8" s="20">
        <v>3123217331.6599994</v>
      </c>
      <c r="L8" s="20">
        <v>3127489065.6599994</v>
      </c>
      <c r="M8" s="20">
        <v>3142011697.0599995</v>
      </c>
      <c r="N8" s="20">
        <v>3152880200.1199994</v>
      </c>
      <c r="O8" s="21">
        <f>ROUND(SUM(B8:N8)/13,2)</f>
        <v>3089109033.31</v>
      </c>
      <c r="P8" s="12"/>
      <c r="Q8" s="21">
        <f>O8*0.986</f>
        <v>3045861506.84366</v>
      </c>
      <c r="R8" s="1"/>
    </row>
    <row r="9" spans="1:18" ht="14.25">
      <c r="A9" s="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2"/>
      <c r="Q9" s="1"/>
      <c r="R9" s="1"/>
    </row>
    <row r="10" spans="1:18" ht="14.25">
      <c r="A10" s="1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f>ROUND(SUM(B10:N10)/13,2)</f>
        <v>0</v>
      </c>
      <c r="P10" s="2"/>
      <c r="Q10" s="25">
        <v>0</v>
      </c>
      <c r="R10" s="1"/>
    </row>
    <row r="11" spans="1:18" ht="14.25">
      <c r="A11" s="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1"/>
      <c r="R11" s="1"/>
    </row>
    <row r="12" spans="1:18" ht="14.25">
      <c r="A12" s="1" t="s">
        <v>5</v>
      </c>
      <c r="B12" s="20">
        <v>556145.38</v>
      </c>
      <c r="C12" s="20">
        <v>801671.21</v>
      </c>
      <c r="D12" s="20">
        <v>801671.21</v>
      </c>
      <c r="E12" s="20">
        <v>801671.21</v>
      </c>
      <c r="F12" s="20">
        <v>801671.21</v>
      </c>
      <c r="G12" s="20">
        <v>801671.21</v>
      </c>
      <c r="H12" s="20">
        <v>801671.21</v>
      </c>
      <c r="I12" s="20">
        <v>801671.21</v>
      </c>
      <c r="J12" s="20">
        <v>801671.21</v>
      </c>
      <c r="K12" s="20">
        <v>801671.21</v>
      </c>
      <c r="L12" s="20">
        <v>801671.21</v>
      </c>
      <c r="M12" s="21">
        <v>801671.21</v>
      </c>
      <c r="N12" s="21">
        <v>801671.21</v>
      </c>
      <c r="O12" s="21">
        <f>ROUND(SUM(B12:N12)/13,2)</f>
        <v>782784.61</v>
      </c>
      <c r="P12" s="2"/>
      <c r="Q12" s="21">
        <f>O12*0.999</f>
        <v>782001.82539</v>
      </c>
      <c r="R12" s="1"/>
    </row>
    <row r="13" spans="1:18" ht="14.25">
      <c r="A13" s="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"/>
      <c r="Q13" s="1"/>
      <c r="R13" s="1"/>
    </row>
    <row r="14" spans="1:18" ht="14.25">
      <c r="A14" s="1" t="s">
        <v>25</v>
      </c>
      <c r="B14" s="20">
        <v>207985198.42000002</v>
      </c>
      <c r="C14" s="20">
        <v>167309530.92</v>
      </c>
      <c r="D14" s="20">
        <v>154749397.42</v>
      </c>
      <c r="E14" s="20">
        <v>154869877.39</v>
      </c>
      <c r="F14" s="20">
        <v>113612365.01</v>
      </c>
      <c r="G14" s="20">
        <v>118311100.68</v>
      </c>
      <c r="H14" s="20">
        <v>112931239.79</v>
      </c>
      <c r="I14" s="20">
        <v>122060050.23</v>
      </c>
      <c r="J14" s="20">
        <v>128269841.13</v>
      </c>
      <c r="K14" s="20">
        <v>143835348.8</v>
      </c>
      <c r="L14" s="20">
        <v>155746715.49</v>
      </c>
      <c r="M14" s="20">
        <v>145060795.03</v>
      </c>
      <c r="N14" s="20">
        <v>140385500.63000003</v>
      </c>
      <c r="O14" s="20">
        <f>ROUND(SUM(B14:N14)/13,2)</f>
        <v>143471304.69</v>
      </c>
      <c r="P14" s="20"/>
      <c r="Q14" s="21">
        <f>O14*0.985</f>
        <v>141319235.11965</v>
      </c>
      <c r="R14" s="13"/>
    </row>
    <row r="15" spans="1:18" ht="14.25">
      <c r="A15" s="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1"/>
      <c r="R15" s="1"/>
    </row>
    <row r="16" spans="1:18" ht="14.25">
      <c r="A16" s="1" t="s">
        <v>24</v>
      </c>
      <c r="B16" s="20">
        <v>102938715.85</v>
      </c>
      <c r="C16" s="20">
        <v>105276153.246</v>
      </c>
      <c r="D16" s="20">
        <v>111167534.825</v>
      </c>
      <c r="E16" s="20">
        <v>119531705.935</v>
      </c>
      <c r="F16" s="20">
        <v>129581842.545</v>
      </c>
      <c r="G16" s="20">
        <v>137232322.725</v>
      </c>
      <c r="H16" s="20">
        <v>136303225.585</v>
      </c>
      <c r="I16" s="20">
        <v>139622559.625</v>
      </c>
      <c r="J16" s="20">
        <v>142216588.275</v>
      </c>
      <c r="K16" s="20">
        <v>138936649.045</v>
      </c>
      <c r="L16" s="20">
        <v>134868337.595</v>
      </c>
      <c r="M16" s="20">
        <v>138758308.94500002</v>
      </c>
      <c r="N16" s="20">
        <v>144447403.515</v>
      </c>
      <c r="O16" s="21">
        <f>ROUND(SUM(B16:N16)/13,2)</f>
        <v>129298565.21</v>
      </c>
      <c r="P16" s="2"/>
      <c r="Q16" s="21">
        <f>O16*0.976</f>
        <v>126195399.64495999</v>
      </c>
      <c r="R16" s="1"/>
    </row>
    <row r="17" spans="1:18" ht="14.25">
      <c r="A17" s="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  <c r="Q17" s="1"/>
      <c r="R17" s="1"/>
    </row>
    <row r="18" spans="1:18" ht="14.25">
      <c r="A18" s="1" t="s">
        <v>6</v>
      </c>
      <c r="B18" s="21">
        <v>-1151457213.7829998</v>
      </c>
      <c r="C18" s="21">
        <v>-1156376840.243</v>
      </c>
      <c r="D18" s="21">
        <v>-1162869701.303</v>
      </c>
      <c r="E18" s="21">
        <v>-1168984573.313</v>
      </c>
      <c r="F18" s="21">
        <v>-1168541748.9229999</v>
      </c>
      <c r="G18" s="21">
        <v>-1175198025.5830002</v>
      </c>
      <c r="H18" s="21">
        <v>-1181755744.6130002</v>
      </c>
      <c r="I18" s="21">
        <v>-1186336802.4029999</v>
      </c>
      <c r="J18" s="21">
        <v>-1196466391.533</v>
      </c>
      <c r="K18" s="21">
        <v>-1201250027.6430001</v>
      </c>
      <c r="L18" s="21">
        <v>-1205707045.103</v>
      </c>
      <c r="M18" s="21">
        <v>-1210467356.483</v>
      </c>
      <c r="N18" s="21">
        <v>-1214805384.493</v>
      </c>
      <c r="O18" s="21">
        <f>ROUND(SUM(B18:N18)/13,2)</f>
        <v>-1183093604.26</v>
      </c>
      <c r="P18" s="21"/>
      <c r="Q18" s="21">
        <f>O18*0.984</f>
        <v>-1164164106.59184</v>
      </c>
      <c r="R18" s="13"/>
    </row>
    <row r="19" spans="1:18" ht="14.25">
      <c r="A19" s="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  <c r="Q19" s="21"/>
      <c r="R19" s="1"/>
    </row>
    <row r="20" spans="1:18" ht="14.25">
      <c r="A20" s="1" t="s">
        <v>26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"/>
      <c r="Q20" s="21"/>
      <c r="R20" s="1"/>
    </row>
    <row r="21" spans="1:18" ht="14.25">
      <c r="A21" s="1" t="s">
        <v>10</v>
      </c>
      <c r="B21" s="21">
        <v>17600718.402</v>
      </c>
      <c r="C21" s="21">
        <v>17853485.771</v>
      </c>
      <c r="D21" s="21">
        <v>18525618.482</v>
      </c>
      <c r="E21" s="21">
        <v>19190810.102</v>
      </c>
      <c r="F21" s="21">
        <v>19445702.372</v>
      </c>
      <c r="G21" s="21">
        <v>19962766.922</v>
      </c>
      <c r="H21" s="21">
        <v>20640434.292</v>
      </c>
      <c r="I21" s="21">
        <v>20698032.852</v>
      </c>
      <c r="J21" s="21">
        <v>21682906.672</v>
      </c>
      <c r="K21" s="21">
        <v>21782195.702</v>
      </c>
      <c r="L21" s="21">
        <v>21994387.432</v>
      </c>
      <c r="M21" s="21">
        <v>22437358.632</v>
      </c>
      <c r="N21" s="21">
        <v>18649424.952</v>
      </c>
      <c r="O21" s="21">
        <f>ROUND(SUM(B21:N21)/13,2)</f>
        <v>20035680.2</v>
      </c>
      <c r="P21" s="2"/>
      <c r="Q21" s="21">
        <f>O21*0.99</f>
        <v>19835323.398</v>
      </c>
      <c r="R21" s="1"/>
    </row>
    <row r="22" spans="1:18" ht="14.25">
      <c r="A22" s="1" t="s">
        <v>23</v>
      </c>
      <c r="B22" s="21">
        <v>17928.15</v>
      </c>
      <c r="C22" s="21">
        <v>0</v>
      </c>
      <c r="D22" s="21">
        <v>66051.97</v>
      </c>
      <c r="E22" s="21">
        <v>15807.11</v>
      </c>
      <c r="F22" s="21">
        <v>63008.5</v>
      </c>
      <c r="G22" s="21">
        <v>84627.82</v>
      </c>
      <c r="H22" s="21">
        <v>4832.79</v>
      </c>
      <c r="I22" s="21">
        <v>63498.86</v>
      </c>
      <c r="J22" s="21">
        <v>2946.71</v>
      </c>
      <c r="K22" s="21">
        <v>16706.66</v>
      </c>
      <c r="L22" s="21">
        <v>96411.98</v>
      </c>
      <c r="M22" s="21">
        <v>94163.72</v>
      </c>
      <c r="N22" s="21">
        <v>20347.05</v>
      </c>
      <c r="O22" s="21">
        <f>ROUND(SUM(B22:N22)/13,2)</f>
        <v>42025.49</v>
      </c>
      <c r="P22" s="2"/>
      <c r="Q22" s="21">
        <f>O22*0.999</f>
        <v>41983.46451</v>
      </c>
      <c r="R22" s="1"/>
    </row>
    <row r="23" spans="1:18" ht="14.25">
      <c r="A23" s="1" t="s">
        <v>7</v>
      </c>
      <c r="B23" s="21">
        <v>85472.117</v>
      </c>
      <c r="C23" s="21">
        <v>85472.117</v>
      </c>
      <c r="D23" s="21">
        <v>85472.117</v>
      </c>
      <c r="E23" s="21">
        <v>85472.117</v>
      </c>
      <c r="F23" s="21">
        <v>85472.117</v>
      </c>
      <c r="G23" s="21">
        <v>85472.117</v>
      </c>
      <c r="H23" s="21">
        <v>85726.51699999999</v>
      </c>
      <c r="I23" s="21">
        <v>85726.51699999999</v>
      </c>
      <c r="J23" s="21">
        <v>85839.097</v>
      </c>
      <c r="K23" s="21">
        <v>85839.097</v>
      </c>
      <c r="L23" s="21">
        <v>85839.097</v>
      </c>
      <c r="M23" s="21">
        <v>85839.097</v>
      </c>
      <c r="N23" s="21">
        <v>85726.51699999999</v>
      </c>
      <c r="O23" s="21">
        <f aca="true" t="shared" si="0" ref="O23:O28">ROUND(SUM(B23:N23)/13,2)</f>
        <v>85643.74</v>
      </c>
      <c r="P23" s="2"/>
      <c r="Q23" s="21">
        <f>O23*0.985</f>
        <v>84359.0839</v>
      </c>
      <c r="R23" s="1"/>
    </row>
    <row r="24" spans="1:18" ht="14.25">
      <c r="A24" s="1" t="s">
        <v>8</v>
      </c>
      <c r="B24" s="21">
        <v>997833.52</v>
      </c>
      <c r="C24" s="21">
        <v>908331.48</v>
      </c>
      <c r="D24" s="21">
        <v>936291.5800000001</v>
      </c>
      <c r="E24" s="21">
        <v>1119980.47</v>
      </c>
      <c r="F24" s="21">
        <v>1179661.41</v>
      </c>
      <c r="G24" s="21">
        <v>1138218.77</v>
      </c>
      <c r="H24" s="21">
        <v>1286941.19</v>
      </c>
      <c r="I24" s="21">
        <v>1394057.54</v>
      </c>
      <c r="J24" s="21">
        <v>1576760.54</v>
      </c>
      <c r="K24" s="21">
        <v>1585194.98</v>
      </c>
      <c r="L24" s="21">
        <v>1577944.52</v>
      </c>
      <c r="M24" s="21">
        <v>1446588.57</v>
      </c>
      <c r="N24" s="21">
        <v>1769530.72</v>
      </c>
      <c r="O24" s="21">
        <f t="shared" si="0"/>
        <v>1301333.48</v>
      </c>
      <c r="P24" s="2"/>
      <c r="Q24" s="21">
        <f>O24*0.986</f>
        <v>1283114.81128</v>
      </c>
      <c r="R24" s="1"/>
    </row>
    <row r="25" spans="1:18" ht="14.25">
      <c r="A25" s="1" t="s">
        <v>9</v>
      </c>
      <c r="B25" s="21">
        <v>419346.27</v>
      </c>
      <c r="C25" s="21">
        <v>380200.14</v>
      </c>
      <c r="D25" s="21">
        <v>279595.47000000003</v>
      </c>
      <c r="E25" s="21">
        <v>150317.53</v>
      </c>
      <c r="F25" s="21">
        <v>48001.74</v>
      </c>
      <c r="G25" s="21">
        <v>371621.77</v>
      </c>
      <c r="H25" s="21">
        <v>306340.74</v>
      </c>
      <c r="I25" s="21">
        <v>306340.74</v>
      </c>
      <c r="J25" s="21">
        <v>352442.21</v>
      </c>
      <c r="K25" s="21">
        <v>268828.51</v>
      </c>
      <c r="L25" s="21">
        <v>688963.36</v>
      </c>
      <c r="M25" s="21">
        <v>537430.91</v>
      </c>
      <c r="N25" s="21">
        <v>306089.48</v>
      </c>
      <c r="O25" s="21">
        <f t="shared" si="0"/>
        <v>339655.3</v>
      </c>
      <c r="P25" s="2"/>
      <c r="Q25" s="21">
        <f>O25*0.986</f>
        <v>334900.1258</v>
      </c>
      <c r="R25" s="1"/>
    </row>
    <row r="26" spans="1:18" ht="14.25">
      <c r="A26" s="1" t="s">
        <v>11</v>
      </c>
      <c r="B26" s="21">
        <v>494821.04000000004</v>
      </c>
      <c r="C26" s="21">
        <v>494821.04000000004</v>
      </c>
      <c r="D26" s="21">
        <v>494821.04000000004</v>
      </c>
      <c r="E26" s="21">
        <v>494821.04000000004</v>
      </c>
      <c r="F26" s="21">
        <v>494821.04000000004</v>
      </c>
      <c r="G26" s="21">
        <v>494821.04000000004</v>
      </c>
      <c r="H26" s="21">
        <v>494821.04000000004</v>
      </c>
      <c r="I26" s="21">
        <v>695927.28</v>
      </c>
      <c r="J26" s="21">
        <v>695927.28</v>
      </c>
      <c r="K26" s="21">
        <v>695927.28</v>
      </c>
      <c r="L26" s="21">
        <v>695927.28</v>
      </c>
      <c r="M26" s="21">
        <v>695927.28</v>
      </c>
      <c r="N26" s="21">
        <v>695927.28</v>
      </c>
      <c r="O26" s="21">
        <f t="shared" si="0"/>
        <v>587639.3</v>
      </c>
      <c r="P26" s="2"/>
      <c r="Q26" s="21">
        <f>O26*0.997</f>
        <v>585876.3821</v>
      </c>
      <c r="R26" s="1"/>
    </row>
    <row r="27" spans="1:18" ht="14.25">
      <c r="A27" s="1" t="s">
        <v>13</v>
      </c>
      <c r="B27" s="21">
        <v>0</v>
      </c>
      <c r="C27" s="21">
        <v>59852.25</v>
      </c>
      <c r="D27" s="21">
        <v>145814.05000000002</v>
      </c>
      <c r="E27" s="21">
        <v>149074.95</v>
      </c>
      <c r="F27" s="21">
        <v>57486.9</v>
      </c>
      <c r="G27" s="21">
        <v>96760.1</v>
      </c>
      <c r="H27" s="21">
        <v>58749.23</v>
      </c>
      <c r="I27" s="21">
        <v>37324.39</v>
      </c>
      <c r="J27" s="21">
        <v>88453.79000000001</v>
      </c>
      <c r="K27" s="21">
        <v>237235.61000000002</v>
      </c>
      <c r="L27" s="21">
        <v>0</v>
      </c>
      <c r="M27" s="21">
        <v>101340.35</v>
      </c>
      <c r="N27" s="21">
        <v>101177.84</v>
      </c>
      <c r="O27" s="21">
        <f t="shared" si="0"/>
        <v>87174.57</v>
      </c>
      <c r="P27" s="2"/>
      <c r="Q27" s="21">
        <f>O27*0.985</f>
        <v>85866.95145000001</v>
      </c>
      <c r="R27" s="1"/>
    </row>
    <row r="28" spans="1:18" ht="14.25">
      <c r="A28" s="1" t="s">
        <v>12</v>
      </c>
      <c r="B28" s="21">
        <v>1002490.24</v>
      </c>
      <c r="C28" s="21">
        <v>1002490.24</v>
      </c>
      <c r="D28" s="21">
        <v>1486236.5</v>
      </c>
      <c r="E28" s="21">
        <v>1486236.5</v>
      </c>
      <c r="F28" s="21">
        <v>1486236.5</v>
      </c>
      <c r="G28" s="21">
        <v>903880.59</v>
      </c>
      <c r="H28" s="21">
        <v>1381108.32</v>
      </c>
      <c r="I28" s="21">
        <v>1381108.32</v>
      </c>
      <c r="J28" s="21">
        <v>1381108.32</v>
      </c>
      <c r="K28" s="21">
        <v>1381108.32</v>
      </c>
      <c r="L28" s="21">
        <v>960973.47</v>
      </c>
      <c r="M28" s="21">
        <v>960973.47</v>
      </c>
      <c r="N28" s="21">
        <v>1192700.85</v>
      </c>
      <c r="O28" s="21">
        <f t="shared" si="0"/>
        <v>1231280.9</v>
      </c>
      <c r="P28" s="2"/>
      <c r="Q28" s="21">
        <f>O28*0.986</f>
        <v>1214042.9674</v>
      </c>
      <c r="R28" s="1"/>
    </row>
    <row r="29" spans="1:18" ht="14.25">
      <c r="A29" s="1" t="s">
        <v>32</v>
      </c>
      <c r="B29" s="21">
        <v>0</v>
      </c>
      <c r="C29" s="21">
        <v>1686</v>
      </c>
      <c r="D29" s="21">
        <v>1686.02</v>
      </c>
      <c r="E29" s="21">
        <v>1686.01</v>
      </c>
      <c r="F29" s="21">
        <v>1686.01</v>
      </c>
      <c r="G29" s="21">
        <v>1686.01</v>
      </c>
      <c r="H29" s="21">
        <v>6676.01</v>
      </c>
      <c r="I29" s="21">
        <v>6676.01</v>
      </c>
      <c r="J29" s="21">
        <v>1686.01</v>
      </c>
      <c r="K29" s="21">
        <v>8636.01</v>
      </c>
      <c r="L29" s="21">
        <v>8636.01</v>
      </c>
      <c r="M29" s="21">
        <v>8636.01</v>
      </c>
      <c r="N29" s="21">
        <v>8636.01</v>
      </c>
      <c r="O29" s="21">
        <f>ROUND(SUM(B29:N29)/13,2)</f>
        <v>4462.47</v>
      </c>
      <c r="P29" s="2"/>
      <c r="Q29" s="21">
        <f>O29*0.985</f>
        <v>4395.53295</v>
      </c>
      <c r="R29" s="1"/>
    </row>
    <row r="30" spans="1:18" ht="14.25">
      <c r="A30" s="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"/>
      <c r="Q30" s="21"/>
      <c r="R30" s="1"/>
    </row>
    <row r="31" spans="1:18" ht="14.25">
      <c r="A31" s="1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/>
      <c r="Q31" s="21"/>
      <c r="R31" s="1"/>
    </row>
    <row r="32" spans="1:18" ht="14.2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"/>
      <c r="Q32" s="21"/>
      <c r="R32" s="1"/>
    </row>
    <row r="33" spans="1:18" ht="14.25">
      <c r="A33" s="1" t="s">
        <v>29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f>ROUND(SUM(B33:N33)/13,2)</f>
        <v>0</v>
      </c>
      <c r="P33" s="15"/>
      <c r="Q33" s="21">
        <v>0</v>
      </c>
      <c r="R33" s="1"/>
    </row>
    <row r="34" spans="1:18" ht="14.25">
      <c r="A34" s="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5"/>
      <c r="Q34" s="21"/>
      <c r="R34" s="1"/>
    </row>
    <row r="35" spans="1:18" ht="14.25">
      <c r="A35" s="1" t="s">
        <v>28</v>
      </c>
      <c r="B35" s="21">
        <v>13464147.899999995</v>
      </c>
      <c r="C35" s="21">
        <v>11823521.43999999</v>
      </c>
      <c r="D35" s="21">
        <v>12006107.969999999</v>
      </c>
      <c r="E35" s="21">
        <v>13894514.279999996</v>
      </c>
      <c r="F35" s="21">
        <v>8021454.329999997</v>
      </c>
      <c r="G35" s="21">
        <v>13960727.240000013</v>
      </c>
      <c r="H35" s="21">
        <v>14155756.87000001</v>
      </c>
      <c r="I35" s="21">
        <v>9223421.939999998</v>
      </c>
      <c r="J35" s="21">
        <v>8046871.939999997</v>
      </c>
      <c r="K35" s="21">
        <v>7089634.39999999</v>
      </c>
      <c r="L35" s="21">
        <v>10043169.909999998</v>
      </c>
      <c r="M35" s="21">
        <v>3320833.31</v>
      </c>
      <c r="N35" s="21">
        <v>9274019.629999986</v>
      </c>
      <c r="O35" s="21">
        <f>ROUND(SUM(B35:N35)/13,2)</f>
        <v>10332629.32</v>
      </c>
      <c r="P35" s="15"/>
      <c r="Q35" s="21">
        <f>O35*0.976</f>
        <v>10084646.21632</v>
      </c>
      <c r="R35" s="1"/>
    </row>
    <row r="36" spans="1:18" ht="14.25">
      <c r="A36" s="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5"/>
      <c r="Q36" s="21"/>
      <c r="R36" s="1"/>
    </row>
    <row r="37" spans="1:18" ht="14.25">
      <c r="A37" s="1" t="s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  <c r="P37" s="15"/>
      <c r="Q37" s="21"/>
      <c r="R37" s="1"/>
    </row>
    <row r="38" spans="1:18" ht="14.25">
      <c r="A38" s="1" t="s">
        <v>14</v>
      </c>
      <c r="B38" s="21">
        <v>0</v>
      </c>
      <c r="C38" s="21">
        <v>0</v>
      </c>
      <c r="D38" s="21">
        <v>0</v>
      </c>
      <c r="E38" s="21">
        <v>924283.83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f>ROUND(SUM(B38:N38)/13,2)</f>
        <v>71098.76</v>
      </c>
      <c r="P38" s="15"/>
      <c r="Q38" s="21">
        <f>O38*0.986</f>
        <v>70103.37736</v>
      </c>
      <c r="R38" s="1"/>
    </row>
    <row r="39" spans="1:18" ht="14.25">
      <c r="A39" s="1" t="s">
        <v>15</v>
      </c>
      <c r="B39" s="21">
        <v>-61082</v>
      </c>
      <c r="C39" s="21">
        <v>-40055</v>
      </c>
      <c r="D39" s="21">
        <v>-22911</v>
      </c>
      <c r="E39" s="21">
        <v>29693</v>
      </c>
      <c r="F39" s="21">
        <v>62086</v>
      </c>
      <c r="G39" s="21">
        <v>9399</v>
      </c>
      <c r="H39" s="21">
        <v>-3362</v>
      </c>
      <c r="I39" s="21">
        <v>-77463</v>
      </c>
      <c r="J39" s="21">
        <v>12354</v>
      </c>
      <c r="K39" s="21">
        <v>20334</v>
      </c>
      <c r="L39" s="21">
        <v>69478</v>
      </c>
      <c r="M39" s="21">
        <v>45530</v>
      </c>
      <c r="N39" s="21">
        <v>-36144</v>
      </c>
      <c r="O39" s="21">
        <f>ROUND(SUM(B39:N39)/13,2)</f>
        <v>604.38</v>
      </c>
      <c r="P39" s="15"/>
      <c r="Q39" s="21">
        <f>O39*0.986</f>
        <v>595.91868</v>
      </c>
      <c r="R39" s="1"/>
    </row>
    <row r="40" spans="1:18" ht="14.25">
      <c r="A40" s="1" t="s">
        <v>16</v>
      </c>
      <c r="B40" s="21">
        <v>-44032</v>
      </c>
      <c r="C40" s="21">
        <v>5134</v>
      </c>
      <c r="D40" s="21">
        <v>-2191</v>
      </c>
      <c r="E40" s="21">
        <v>1710</v>
      </c>
      <c r="F40" s="21">
        <v>2426</v>
      </c>
      <c r="G40" s="21">
        <v>10936</v>
      </c>
      <c r="H40" s="21">
        <v>25348</v>
      </c>
      <c r="I40" s="21">
        <v>-13145</v>
      </c>
      <c r="J40" s="21">
        <v>9458</v>
      </c>
      <c r="K40" s="21">
        <v>-10612</v>
      </c>
      <c r="L40" s="21">
        <v>21121</v>
      </c>
      <c r="M40" s="21">
        <v>-17588</v>
      </c>
      <c r="N40" s="21">
        <v>-11251</v>
      </c>
      <c r="O40" s="21">
        <f>ROUND(SUM(B40:N40)/13,2)</f>
        <v>-1745.08</v>
      </c>
      <c r="P40" s="15"/>
      <c r="Q40" s="21">
        <f>O40*0.986</f>
        <v>-1720.64888</v>
      </c>
      <c r="R40" s="1"/>
    </row>
    <row r="41" spans="1:18" ht="14.25">
      <c r="A41" s="1" t="s">
        <v>33</v>
      </c>
      <c r="B41" s="21">
        <v>0</v>
      </c>
      <c r="C41" s="21">
        <v>0</v>
      </c>
      <c r="D41" s="21">
        <v>32577.91</v>
      </c>
      <c r="E41" s="21">
        <v>1628.9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f>ROUND(SUM(B41:N41)/13,2)</f>
        <v>2631.29</v>
      </c>
      <c r="P41" s="15"/>
      <c r="Q41" s="21">
        <f>O41*0.986</f>
        <v>2594.45194</v>
      </c>
      <c r="R41" s="1"/>
    </row>
    <row r="42" spans="1:18" ht="14.25">
      <c r="A42" s="1"/>
      <c r="B42" s="23"/>
      <c r="C42" s="23"/>
      <c r="D42" s="23"/>
      <c r="E42" s="23"/>
      <c r="F42" s="23"/>
      <c r="G42" s="22"/>
      <c r="H42" s="23"/>
      <c r="I42" s="23"/>
      <c r="J42" s="23"/>
      <c r="K42" s="23"/>
      <c r="L42" s="23"/>
      <c r="M42" s="23"/>
      <c r="N42" s="23"/>
      <c r="O42" s="23"/>
      <c r="P42" s="16"/>
      <c r="Q42" s="1"/>
      <c r="R42" s="1"/>
    </row>
    <row r="43" spans="1:18" ht="14.25">
      <c r="A43" s="1" t="s">
        <v>31</v>
      </c>
      <c r="L43" s="17"/>
      <c r="M43" s="17"/>
      <c r="N43" s="17"/>
      <c r="O43" s="17"/>
      <c r="R43" s="1"/>
    </row>
    <row r="44" spans="1:17" ht="14.25">
      <c r="A44" s="4"/>
      <c r="L44" s="14"/>
      <c r="M44" s="14"/>
      <c r="N44" s="14"/>
      <c r="O44" s="17"/>
      <c r="P44" s="6"/>
      <c r="Q44" s="1"/>
    </row>
    <row r="45" spans="1:18" ht="14.25">
      <c r="A45" s="19"/>
      <c r="P45" s="6"/>
      <c r="Q45" s="1"/>
      <c r="R45" s="1"/>
    </row>
    <row r="46" spans="1:18" ht="14.25">
      <c r="A46" s="4"/>
      <c r="L46" s="17"/>
      <c r="M46" s="17"/>
      <c r="N46" s="17"/>
      <c r="P46" s="6"/>
      <c r="Q46" s="1"/>
      <c r="R46" s="1"/>
    </row>
    <row r="47" spans="1:18" ht="14.25">
      <c r="A47" s="4"/>
      <c r="P47" s="6"/>
      <c r="Q47" s="1"/>
      <c r="R47" s="1"/>
    </row>
    <row r="48" spans="1:18" ht="14.25">
      <c r="A48" s="4"/>
      <c r="P48" s="6"/>
      <c r="Q48" s="1"/>
      <c r="R48" s="1"/>
    </row>
    <row r="49" spans="1:18" ht="14.25">
      <c r="A49" s="4"/>
      <c r="P49" s="6"/>
      <c r="Q49" s="1"/>
      <c r="R49" s="1"/>
    </row>
    <row r="50" spans="1:18" ht="14.25">
      <c r="A50" s="1"/>
      <c r="P50" s="6"/>
      <c r="Q50" s="1"/>
      <c r="R50" s="1"/>
    </row>
    <row r="51" spans="1:18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6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"/>
      <c r="Q52" s="1"/>
      <c r="R52" s="1"/>
    </row>
    <row r="53" spans="1:18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6"/>
      <c r="Q53" s="1"/>
      <c r="R53" s="1"/>
    </row>
    <row r="54" ht="14.25">
      <c r="R54" s="1"/>
    </row>
  </sheetData>
  <sheetProtection/>
  <printOptions/>
  <pageMargins left="0.3" right="0.3" top="0.5" bottom="0.3" header="0.3" footer="0.3"/>
  <pageSetup fitToHeight="1" fitToWidth="1" horizontalDpi="600" verticalDpi="600" orientation="landscape" paperSize="5" scale="56" r:id="rId1"/>
  <ignoredErrors>
    <ignoredError sqref="Q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s280569</cp:lastModifiedBy>
  <cp:lastPrinted>2023-06-08T15:23:46Z</cp:lastPrinted>
  <dcterms:created xsi:type="dcterms:W3CDTF">2014-12-03T13:58:28Z</dcterms:created>
  <dcterms:modified xsi:type="dcterms:W3CDTF">2023-06-08T15:29:28Z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7f358140-4bc5-4811-983d-a1639bfc13bf</vt:lpwstr>
  </property>
  <property fmtid="{D5CDD505-2E9C-101B-9397-08002B2CF9AE}" pid="3" name="Operating Company">
    <vt:lpwstr>AEP Ohio</vt:lpwstr>
  </property>
  <property fmtid="{D5CDD505-2E9C-101B-9397-08002B2CF9AE}" pid="4" name="bjSaver">
    <vt:lpwstr>9+TeQWZhstWXTU9vFL1W7ATzCvipLVt3</vt:lpwstr>
  </property>
  <property fmtid="{D5CDD505-2E9C-101B-9397-08002B2CF9AE}" pid="5" name="bjDocumentSecurityLabel">
    <vt:lpwstr>AEP Internal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uid="50c31824-0780-4910-87d1-eaaffd182d42"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{5B3CF0DF-2F3A-42E8-8E0A-84B7910657F3}</vt:lpwstr>
  </property>
</Properties>
</file>