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T:\Internal\01_Regulatory Services\01_Recurring Filings\01_Annual\System Sales\2025\"/>
    </mc:Choice>
  </mc:AlternateContent>
  <xr:revisionPtr revIDLastSave="0" documentId="13_ncr:1_{AA67CB57-33C3-49A4-A52B-8ECB6B348F87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Form 1.0" sheetId="1" r:id="rId1"/>
    <sheet name="Form 2.0" sheetId="2" r:id="rId2"/>
    <sheet name="Form 3.0" sheetId="3" r:id="rId3"/>
  </sheets>
  <definedNames>
    <definedName name="_xlnm.Print_Area" localSheetId="0">'Form 1.0'!$A$1:$C$37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2" l="1"/>
  <c r="A2" i="2"/>
  <c r="M7" i="2"/>
  <c r="L7" i="2"/>
  <c r="K7" i="2"/>
  <c r="J7" i="2"/>
  <c r="I7" i="2"/>
  <c r="O49" i="3" l="1"/>
  <c r="O48" i="3"/>
  <c r="O47" i="3"/>
  <c r="O46" i="3"/>
  <c r="O45" i="3"/>
  <c r="O44" i="3"/>
  <c r="O43" i="3"/>
  <c r="O42" i="3"/>
  <c r="O41" i="3"/>
  <c r="O40" i="3"/>
  <c r="O39" i="3"/>
  <c r="O38" i="3"/>
  <c r="O37" i="3"/>
  <c r="O36" i="3"/>
  <c r="O35" i="3"/>
  <c r="O34" i="3"/>
  <c r="O33" i="3"/>
  <c r="O32" i="3"/>
  <c r="O31" i="3"/>
  <c r="O30" i="3"/>
  <c r="O29" i="3"/>
  <c r="O28" i="3"/>
  <c r="O27" i="3"/>
  <c r="O26" i="3"/>
  <c r="O25" i="3"/>
  <c r="O24" i="3"/>
  <c r="O23" i="3"/>
  <c r="O22" i="3"/>
  <c r="O21" i="3"/>
  <c r="O20" i="3"/>
  <c r="O19" i="3"/>
  <c r="O18" i="3"/>
  <c r="O17" i="3"/>
  <c r="O16" i="3"/>
  <c r="O15" i="3"/>
  <c r="O14" i="3"/>
  <c r="O13" i="3"/>
  <c r="O12" i="3"/>
  <c r="O11" i="3"/>
  <c r="O10" i="3"/>
  <c r="O9" i="3"/>
  <c r="O8" i="3"/>
  <c r="O7" i="3"/>
  <c r="O6" i="3"/>
  <c r="N53" i="3" l="1"/>
  <c r="N55" i="3" s="1"/>
  <c r="N56" i="3" s="1"/>
  <c r="M9" i="2" s="1"/>
  <c r="M14" i="2" s="1"/>
  <c r="M53" i="3"/>
  <c r="M55" i="3" s="1"/>
  <c r="M56" i="3" s="1"/>
  <c r="L9" i="2" s="1"/>
  <c r="L14" i="2" s="1"/>
  <c r="L53" i="3"/>
  <c r="L55" i="3" s="1"/>
  <c r="L56" i="3" s="1"/>
  <c r="K9" i="2" s="1"/>
  <c r="K14" i="2" s="1"/>
  <c r="K53" i="3"/>
  <c r="K55" i="3" s="1"/>
  <c r="K56" i="3" s="1"/>
  <c r="J9" i="2" s="1"/>
  <c r="J14" i="2" s="1"/>
  <c r="J53" i="3"/>
  <c r="J55" i="3" s="1"/>
  <c r="J56" i="3" s="1"/>
  <c r="I9" i="2" s="1"/>
  <c r="I14" i="2" s="1"/>
  <c r="I53" i="3"/>
  <c r="I55" i="3" s="1"/>
  <c r="I56" i="3" l="1"/>
  <c r="H9" i="2" s="1"/>
  <c r="H14" i="2" s="1"/>
  <c r="N11" i="2" l="1"/>
  <c r="D53" i="3" l="1"/>
  <c r="D55" i="3" s="1"/>
  <c r="D56" i="3" l="1"/>
  <c r="C9" i="2" s="1"/>
  <c r="C14" i="2" s="1"/>
  <c r="H53" i="3" l="1"/>
  <c r="G53" i="3"/>
  <c r="F53" i="3"/>
  <c r="E53" i="3"/>
  <c r="C53" i="3"/>
  <c r="C55" i="3" s="1"/>
  <c r="C56" i="3" l="1"/>
  <c r="E55" i="3"/>
  <c r="E56" i="3" s="1"/>
  <c r="D9" i="2" s="1"/>
  <c r="D14" i="2" s="1"/>
  <c r="F55" i="3"/>
  <c r="F56" i="3" s="1"/>
  <c r="E9" i="2" s="1"/>
  <c r="E14" i="2" s="1"/>
  <c r="H55" i="3"/>
  <c r="H56" i="3" s="1"/>
  <c r="G9" i="2" s="1"/>
  <c r="G14" i="2" s="1"/>
  <c r="G55" i="3"/>
  <c r="G56" i="3" s="1"/>
  <c r="F9" i="2" s="1"/>
  <c r="F14" i="2" s="1"/>
  <c r="O56" i="3" l="1"/>
  <c r="O55" i="3"/>
  <c r="B9" i="2"/>
  <c r="B14" i="2" s="1"/>
  <c r="O53" i="3"/>
  <c r="N14" i="2" l="1"/>
  <c r="C7" i="1" s="1"/>
  <c r="N9" i="2"/>
  <c r="N7" i="2"/>
  <c r="C5" i="1" l="1"/>
  <c r="C9" i="1" s="1"/>
  <c r="C11" i="1" s="1"/>
  <c r="C17" i="1" s="1"/>
  <c r="C21" i="1" l="1"/>
</calcChain>
</file>

<file path=xl/sharedStrings.xml><?xml version="1.0" encoding="utf-8"?>
<sst xmlns="http://schemas.openxmlformats.org/spreadsheetml/2006/main" count="104" uniqueCount="88">
  <si>
    <t>January</t>
  </si>
  <si>
    <t>February</t>
  </si>
  <si>
    <t>March</t>
  </si>
  <si>
    <t>April</t>
  </si>
  <si>
    <t>May</t>
  </si>
  <si>
    <t>June</t>
  </si>
  <si>
    <t>Total</t>
  </si>
  <si>
    <t>July</t>
  </si>
  <si>
    <t>August</t>
  </si>
  <si>
    <t>September</t>
  </si>
  <si>
    <t>October</t>
  </si>
  <si>
    <t>November</t>
  </si>
  <si>
    <t>KY Retail Jurisdiction</t>
  </si>
  <si>
    <t>Kentucky Power Company</t>
  </si>
  <si>
    <t>System Sales Clause</t>
  </si>
  <si>
    <t>PJM Energy Sales Margin</t>
  </si>
  <si>
    <t>Sales for Resale - Assoc Cos</t>
  </si>
  <si>
    <t>Sales for Resale-Bookout Sales</t>
  </si>
  <si>
    <t>Sales for Resale-Bookout Purch</t>
  </si>
  <si>
    <t>Sale/Resale - NA - Fuel Rev</t>
  </si>
  <si>
    <t>Power Trading Transmission Expense - NonAssociated</t>
  </si>
  <si>
    <t>Financial Spark Gas - Realized</t>
  </si>
  <si>
    <t>Financial Electric Realized</t>
  </si>
  <si>
    <t>PJM Oper.Reserve Rev-OSS</t>
  </si>
  <si>
    <t>Capacity Cr. Net Sales</t>
  </si>
  <si>
    <t>PJM FTR Revenue-OSS</t>
  </si>
  <si>
    <t>PJM Pt2Pt Trans.Purch-NonAff.</t>
  </si>
  <si>
    <t>PJM NITS Purch-NonAff.</t>
  </si>
  <si>
    <t>PJM FTR Revenue-Spec</t>
  </si>
  <si>
    <t>PJM TO Admin. Exp.-NonAff.</t>
  </si>
  <si>
    <t>Non-Trading Bookout Sales-OSS</t>
  </si>
  <si>
    <t>PJM Meter Corrections-OSS</t>
  </si>
  <si>
    <t>PJM Incremental Spot-OSS</t>
  </si>
  <si>
    <t>PJM Incremental Imp Cong-OSS</t>
  </si>
  <si>
    <t>Non-Trading Bookout Purch-OSS</t>
  </si>
  <si>
    <t>Financial Hedge Realized</t>
  </si>
  <si>
    <t>Trading Auction Sales Affil</t>
  </si>
  <si>
    <t>Interest Rate Swaps-Power</t>
  </si>
  <si>
    <t>Non-ECR Auction Sales-OSS</t>
  </si>
  <si>
    <t>PJM Whlse FTR Rev - OSS</t>
  </si>
  <si>
    <t>PJM Spinning-Credit</t>
  </si>
  <si>
    <t>PJM Trans loss credits-OSS</t>
  </si>
  <si>
    <t>PJM transm loss charges-OSS</t>
  </si>
  <si>
    <t xml:space="preserve">PJM 30m Suppl Reserve CR OSS </t>
  </si>
  <si>
    <t>PJM Regulation - OSS</t>
  </si>
  <si>
    <t>PJM Spinning Reserve - OSS</t>
  </si>
  <si>
    <t>PJM Reactive - OSS</t>
  </si>
  <si>
    <t>PJM Inadvertent Mtr Res-OSS</t>
  </si>
  <si>
    <t>Normal Capacity Purchases</t>
  </si>
  <si>
    <t>PJM Purchases-non-ECR-Auction</t>
  </si>
  <si>
    <t>Capacity Purchases-Auction</t>
  </si>
  <si>
    <t>Capacity purchases - Trading</t>
  </si>
  <si>
    <t>PJM Admin-SSC&amp;DS-OSS</t>
  </si>
  <si>
    <t>PJM Admin-RP&amp;SDS-OSS</t>
  </si>
  <si>
    <t>PJM Admin-MAM&amp;SC- OSS</t>
  </si>
  <si>
    <t>December</t>
  </si>
  <si>
    <t>OSS Margin Base Credit*</t>
  </si>
  <si>
    <t xml:space="preserve">PJM 30m Suppl Reserve CH OSS </t>
  </si>
  <si>
    <t>Other Power Ex- Wholesale RECs</t>
  </si>
  <si>
    <t xml:space="preserve"> </t>
  </si>
  <si>
    <t>Total (Sum of Revenues and Expenses)</t>
  </si>
  <si>
    <t>XXXXXXX</t>
  </si>
  <si>
    <t>Actual Prior Period Amount Collected/(Credited)</t>
  </si>
  <si>
    <t>Prior Period Amount to be Collected/(Credited)</t>
  </si>
  <si>
    <t>Total Period Sales (kWh)</t>
  </si>
  <si>
    <t xml:space="preserve"> SSC kWh Factor (Line 7/Line 8)</t>
  </si>
  <si>
    <t>Total OSS Amount to be Charged/(Credited)  (Ln 4 - Ln 5 + Ln 6)</t>
  </si>
  <si>
    <t>Non-Associated Utilities (OSS) Environmental Costs **</t>
  </si>
  <si>
    <t>(Increase)/Decrease of System Sales Net Revenue   (Ln 1 - Ln 2)</t>
  </si>
  <si>
    <t>Actual OSS Margins - Form 3.0  (Illustrative)</t>
  </si>
  <si>
    <t>Account Name</t>
  </si>
  <si>
    <t>Additional accounts may be added as required</t>
  </si>
  <si>
    <t>Retail Total</t>
  </si>
  <si>
    <t>Retail Total - Sign Reversed for Form 2.0</t>
  </si>
  <si>
    <t>Retail %</t>
  </si>
  <si>
    <t>* The monthly base credit is the annual base amount divided by 12.  These monthly base amounts are used in any calculation that does not include a full 12-month period.</t>
  </si>
  <si>
    <t>Peak Hour Avail charge - LSE</t>
  </si>
  <si>
    <t>Account*</t>
  </si>
  <si>
    <t>Customer Rate (Credit)/Charge - 100% Customer Sharing* (Ln 3 * 100%)</t>
  </si>
  <si>
    <t>PJM Admin Default OSS*</t>
  </si>
  <si>
    <t>SSC Base Net Revenue</t>
  </si>
  <si>
    <t>Actual Net SSC Margins</t>
  </si>
  <si>
    <t>Net SSC Margins</t>
  </si>
  <si>
    <t>* To amortize off-system sales regulatory asset for GreenHat default charges over 3 years in accordance with the January 14, 2021 KPSC Order in Case No. 2020-00174.</t>
  </si>
  <si>
    <t>Twelve-Month Period Ended June 30, 2025</t>
  </si>
  <si>
    <t>** Environmental Surcharge Form 1.10 Line 4 x Form 4.00 Line 4.</t>
  </si>
  <si>
    <t>*</t>
  </si>
  <si>
    <t>Per the Commissions January 13, 2021 Order in Case No. 2020-00174 100% of off system sales margins are attributable to ratepayers.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</si>
</sst>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_(&quot;$&quot;* #,##0.00000_);_(&quot;$&quot;* \(#,##0.00000\);_(&quot;$&quot;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name val="Times New Roman"/>
      <family val="1"/>
    </font>
    <font>
      <b/>
      <u/>
      <sz val="11"/>
      <color theme="1"/>
      <name val="Times New Roman"/>
      <family val="1"/>
    </font>
    <font>
      <b/>
      <i/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0">
    <xf numFmtId="0" fontId="0" fillId="0" borderId="0" xfId="0"/>
    <xf numFmtId="0" fontId="2" fillId="0" borderId="0" xfId="0" applyFont="1" applyFill="1" applyAlignment="1"/>
    <xf numFmtId="0" fontId="3" fillId="0" borderId="0" xfId="0" applyFont="1" applyFill="1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/>
    <xf numFmtId="165" fontId="3" fillId="0" borderId="0" xfId="2" applyNumberFormat="1" applyFont="1" applyFill="1" applyBorder="1"/>
    <xf numFmtId="165" fontId="3" fillId="0" borderId="0" xfId="0" applyNumberFormat="1" applyFont="1" applyFill="1" applyBorder="1"/>
    <xf numFmtId="0" fontId="3" fillId="0" borderId="0" xfId="0" applyFont="1" applyFill="1" applyAlignment="1">
      <alignment horizontal="center"/>
    </xf>
    <xf numFmtId="165" fontId="3" fillId="0" borderId="0" xfId="0" applyNumberFormat="1" applyFont="1" applyFill="1"/>
    <xf numFmtId="43" fontId="3" fillId="0" borderId="0" xfId="1" applyFont="1" applyFill="1"/>
    <xf numFmtId="164" fontId="3" fillId="0" borderId="0" xfId="1" applyNumberFormat="1" applyFont="1" applyFill="1"/>
    <xf numFmtId="166" fontId="3" fillId="0" borderId="0" xfId="2" applyNumberFormat="1" applyFont="1" applyFill="1"/>
    <xf numFmtId="0" fontId="3" fillId="0" borderId="0" xfId="0" quotePrefix="1" applyFont="1" applyFill="1"/>
    <xf numFmtId="44" fontId="3" fillId="0" borderId="0" xfId="0" applyNumberFormat="1" applyFont="1" applyFill="1"/>
    <xf numFmtId="0" fontId="2" fillId="0" borderId="0" xfId="0" applyFont="1" applyFill="1"/>
    <xf numFmtId="0" fontId="5" fillId="0" borderId="4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5" fillId="0" borderId="0" xfId="0" applyFont="1" applyFill="1" applyAlignment="1">
      <alignment horizontal="center"/>
    </xf>
    <xf numFmtId="165" fontId="3" fillId="0" borderId="0" xfId="2" applyNumberFormat="1" applyFont="1" applyFill="1"/>
    <xf numFmtId="165" fontId="2" fillId="0" borderId="0" xfId="2" applyNumberFormat="1" applyFont="1" applyFill="1"/>
    <xf numFmtId="43" fontId="3" fillId="0" borderId="0" xfId="0" applyNumberFormat="1" applyFont="1" applyFill="1"/>
    <xf numFmtId="0" fontId="5" fillId="0" borderId="0" xfId="0" applyFont="1" applyFill="1" applyBorder="1"/>
    <xf numFmtId="164" fontId="3" fillId="0" borderId="0" xfId="0" applyNumberFormat="1" applyFont="1" applyFill="1"/>
    <xf numFmtId="0" fontId="3" fillId="0" borderId="0" xfId="0" applyFont="1" applyFill="1" applyAlignment="1">
      <alignment horizontal="right"/>
    </xf>
    <xf numFmtId="0" fontId="6" fillId="0" borderId="0" xfId="0" applyFont="1" applyFill="1"/>
    <xf numFmtId="164" fontId="3" fillId="0" borderId="0" xfId="3" applyNumberFormat="1" applyFont="1" applyFill="1"/>
    <xf numFmtId="0" fontId="3" fillId="0" borderId="0" xfId="0" applyFont="1" applyFill="1" applyAlignment="1"/>
    <xf numFmtId="0" fontId="3" fillId="0" borderId="4" xfId="0" applyFont="1" applyFill="1" applyBorder="1"/>
    <xf numFmtId="0" fontId="3" fillId="0" borderId="5" xfId="0" applyFont="1" applyFill="1" applyBorder="1"/>
    <xf numFmtId="0" fontId="4" fillId="0" borderId="0" xfId="0" applyFont="1" applyFill="1" applyAlignment="1">
      <alignment horizontal="right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4" fillId="0" borderId="0" xfId="0" applyFont="1" applyFill="1" applyAlignment="1">
      <alignment horizontal="left" vertical="top" wrapText="1"/>
    </xf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165" fontId="3" fillId="0" borderId="4" xfId="2" applyNumberFormat="1" applyFont="1" applyFill="1" applyBorder="1"/>
    <xf numFmtId="165" fontId="3" fillId="0" borderId="5" xfId="2" applyNumberFormat="1" applyFont="1" applyFill="1" applyBorder="1"/>
    <xf numFmtId="165" fontId="3" fillId="0" borderId="6" xfId="2" applyNumberFormat="1" applyFont="1" applyFill="1" applyBorder="1"/>
    <xf numFmtId="165" fontId="3" fillId="0" borderId="7" xfId="2" applyNumberFormat="1" applyFont="1" applyFill="1" applyBorder="1"/>
    <xf numFmtId="165" fontId="4" fillId="0" borderId="8" xfId="2" applyNumberFormat="1" applyFont="1" applyFill="1" applyBorder="1"/>
    <xf numFmtId="165" fontId="4" fillId="0" borderId="6" xfId="2" applyNumberFormat="1" applyFont="1" applyFill="1" applyBorder="1"/>
    <xf numFmtId="165" fontId="3" fillId="0" borderId="8" xfId="2" applyNumberFormat="1" applyFont="1" applyFill="1" applyBorder="1"/>
    <xf numFmtId="165" fontId="3" fillId="0" borderId="9" xfId="2" applyNumberFormat="1" applyFont="1" applyFill="1" applyBorder="1"/>
    <xf numFmtId="165" fontId="3" fillId="0" borderId="10" xfId="2" applyNumberFormat="1" applyFont="1" applyFill="1" applyBorder="1"/>
    <xf numFmtId="165" fontId="4" fillId="0" borderId="11" xfId="2" applyNumberFormat="1" applyFont="1" applyFill="1" applyBorder="1"/>
    <xf numFmtId="165" fontId="4" fillId="0" borderId="9" xfId="2" applyNumberFormat="1" applyFont="1" applyFill="1" applyBorder="1"/>
    <xf numFmtId="165" fontId="3" fillId="0" borderId="11" xfId="2" applyNumberFormat="1" applyFont="1" applyFill="1" applyBorder="1"/>
    <xf numFmtId="164" fontId="3" fillId="0" borderId="1" xfId="1" applyNumberFormat="1" applyFont="1" applyFill="1" applyBorder="1"/>
    <xf numFmtId="164" fontId="3" fillId="0" borderId="2" xfId="1" applyNumberFormat="1" applyFont="1" applyFill="1" applyBorder="1"/>
    <xf numFmtId="164" fontId="3" fillId="0" borderId="3" xfId="1" applyNumberFormat="1" applyFont="1" applyFill="1" applyBorder="1"/>
    <xf numFmtId="164" fontId="3" fillId="0" borderId="4" xfId="1" applyNumberFormat="1" applyFont="1" applyFill="1" applyBorder="1"/>
    <xf numFmtId="164" fontId="3" fillId="0" borderId="0" xfId="1" applyNumberFormat="1" applyFont="1" applyFill="1" applyBorder="1"/>
    <xf numFmtId="164" fontId="3" fillId="0" borderId="5" xfId="1" applyNumberFormat="1" applyFont="1" applyFill="1" applyBorder="1"/>
    <xf numFmtId="164" fontId="3" fillId="0" borderId="6" xfId="1" applyNumberFormat="1" applyFont="1" applyFill="1" applyBorder="1"/>
    <xf numFmtId="164" fontId="3" fillId="0" borderId="7" xfId="1" applyNumberFormat="1" applyFont="1" applyFill="1" applyBorder="1"/>
    <xf numFmtId="164" fontId="3" fillId="0" borderId="8" xfId="1" applyNumberFormat="1" applyFont="1" applyFill="1" applyBorder="1"/>
    <xf numFmtId="164" fontId="3" fillId="0" borderId="1" xfId="0" applyNumberFormat="1" applyFont="1" applyFill="1" applyBorder="1"/>
    <xf numFmtId="164" fontId="3" fillId="0" borderId="2" xfId="0" applyNumberFormat="1" applyFont="1" applyFill="1" applyBorder="1"/>
    <xf numFmtId="164" fontId="3" fillId="0" borderId="3" xfId="0" applyNumberFormat="1" applyFont="1" applyFill="1" applyBorder="1"/>
    <xf numFmtId="10" fontId="3" fillId="0" borderId="4" xfId="1" applyNumberFormat="1" applyFont="1" applyFill="1" applyBorder="1"/>
    <xf numFmtId="10" fontId="3" fillId="0" borderId="0" xfId="1" applyNumberFormat="1" applyFont="1" applyFill="1" applyBorder="1"/>
    <xf numFmtId="10" fontId="3" fillId="0" borderId="5" xfId="1" applyNumberFormat="1" applyFont="1" applyFill="1" applyBorder="1"/>
    <xf numFmtId="164" fontId="3" fillId="0" borderId="4" xfId="0" applyNumberFormat="1" applyFont="1" applyFill="1" applyBorder="1"/>
    <xf numFmtId="164" fontId="3" fillId="0" borderId="0" xfId="0" applyNumberFormat="1" applyFont="1" applyFill="1" applyBorder="1"/>
    <xf numFmtId="164" fontId="3" fillId="0" borderId="5" xfId="0" applyNumberFormat="1" applyFont="1" applyFill="1" applyBorder="1"/>
    <xf numFmtId="164" fontId="3" fillId="0" borderId="6" xfId="0" applyNumberFormat="1" applyFont="1" applyFill="1" applyBorder="1"/>
    <xf numFmtId="164" fontId="3" fillId="0" borderId="7" xfId="0" applyNumberFormat="1" applyFont="1" applyFill="1" applyBorder="1"/>
    <xf numFmtId="164" fontId="3" fillId="0" borderId="8" xfId="0" applyNumberFormat="1" applyFont="1" applyFill="1" applyBorder="1"/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colors>
    <mruColors>
      <color rgb="FFCCFFFF"/>
      <color rgb="FFFFCCFF"/>
      <color rgb="FFCCCCFF"/>
      <color rgb="FFFFFFCC"/>
      <color rgb="FFFF99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7"/>
  <sheetViews>
    <sheetView showGridLines="0" tabSelected="1" zoomScale="80" zoomScaleNormal="80" workbookViewId="0">
      <selection activeCell="J22" sqref="J22"/>
    </sheetView>
  </sheetViews>
  <sheetFormatPr defaultColWidth="9.140625" defaultRowHeight="15" x14ac:dyDescent="0.25"/>
  <cols>
    <col min="1" max="1" width="4.85546875" style="2" customWidth="1"/>
    <col min="2" max="2" width="72.28515625" style="2" bestFit="1" customWidth="1"/>
    <col min="3" max="3" width="16.85546875" style="2" bestFit="1" customWidth="1"/>
    <col min="4" max="6" width="14.5703125" style="2" customWidth="1"/>
    <col min="7" max="8" width="9.140625" style="2"/>
    <col min="9" max="9" width="15.28515625" style="2" bestFit="1" customWidth="1"/>
    <col min="10" max="16384" width="9.140625" style="2"/>
  </cols>
  <sheetData>
    <row r="1" spans="1:9" ht="15" customHeight="1" x14ac:dyDescent="0.25">
      <c r="A1" s="32" t="s">
        <v>13</v>
      </c>
      <c r="B1" s="32"/>
      <c r="C1" s="32"/>
      <c r="D1" s="1"/>
      <c r="F1" s="1"/>
    </row>
    <row r="2" spans="1:9" x14ac:dyDescent="0.25">
      <c r="A2" s="32" t="s">
        <v>14</v>
      </c>
      <c r="B2" s="32"/>
      <c r="C2" s="32"/>
      <c r="D2" s="1"/>
      <c r="F2" s="1"/>
    </row>
    <row r="3" spans="1:9" x14ac:dyDescent="0.25">
      <c r="A3" s="32" t="s">
        <v>84</v>
      </c>
      <c r="B3" s="32"/>
      <c r="C3" s="32"/>
      <c r="D3" s="1"/>
      <c r="E3" s="27"/>
      <c r="F3" s="1"/>
    </row>
    <row r="4" spans="1:9" x14ac:dyDescent="0.25">
      <c r="A4" s="1"/>
      <c r="F4" s="1"/>
    </row>
    <row r="5" spans="1:9" x14ac:dyDescent="0.25">
      <c r="A5" s="3">
        <v>1</v>
      </c>
      <c r="B5" s="4" t="s">
        <v>80</v>
      </c>
      <c r="C5" s="5">
        <f>'Form 2.0'!N7</f>
        <v>1935350.0000000002</v>
      </c>
      <c r="F5" s="1"/>
    </row>
    <row r="6" spans="1:9" x14ac:dyDescent="0.25">
      <c r="A6" s="4"/>
      <c r="B6" s="4"/>
      <c r="C6" s="6"/>
      <c r="F6" s="1"/>
    </row>
    <row r="7" spans="1:9" x14ac:dyDescent="0.25">
      <c r="A7" s="3">
        <v>2</v>
      </c>
      <c r="B7" s="4" t="s">
        <v>81</v>
      </c>
      <c r="C7" s="5">
        <f>'Form 2.0'!N14</f>
        <v>4081154.9860610338</v>
      </c>
      <c r="F7" s="1"/>
    </row>
    <row r="8" spans="1:9" x14ac:dyDescent="0.25">
      <c r="A8" s="3"/>
      <c r="B8" s="4"/>
      <c r="C8" s="6"/>
      <c r="F8" s="1"/>
    </row>
    <row r="9" spans="1:9" x14ac:dyDescent="0.25">
      <c r="A9" s="3">
        <v>3</v>
      </c>
      <c r="B9" s="5" t="s">
        <v>68</v>
      </c>
      <c r="C9" s="6">
        <f>C5-C7</f>
        <v>-2145804.9860610338</v>
      </c>
      <c r="F9" s="1"/>
    </row>
    <row r="10" spans="1:9" x14ac:dyDescent="0.25">
      <c r="A10" s="3"/>
      <c r="B10" s="4"/>
      <c r="C10" s="6"/>
      <c r="F10" s="1"/>
    </row>
    <row r="11" spans="1:9" x14ac:dyDescent="0.25">
      <c r="A11" s="3">
        <v>4</v>
      </c>
      <c r="B11" s="4" t="s">
        <v>78</v>
      </c>
      <c r="C11" s="6">
        <f>C9*1</f>
        <v>-2145804.9860610338</v>
      </c>
      <c r="D11" s="2" t="s">
        <v>59</v>
      </c>
    </row>
    <row r="12" spans="1:9" x14ac:dyDescent="0.25">
      <c r="A12" s="7"/>
      <c r="C12" s="8"/>
      <c r="D12" s="2" t="s">
        <v>59</v>
      </c>
    </row>
    <row r="13" spans="1:9" x14ac:dyDescent="0.25">
      <c r="A13" s="7">
        <v>5</v>
      </c>
      <c r="B13" s="2" t="s">
        <v>62</v>
      </c>
      <c r="C13" s="8">
        <v>2496168.8860950666</v>
      </c>
      <c r="D13" s="8"/>
      <c r="E13" s="9"/>
    </row>
    <row r="14" spans="1:9" x14ac:dyDescent="0.25">
      <c r="C14" s="8"/>
      <c r="I14" s="10"/>
    </row>
    <row r="15" spans="1:9" x14ac:dyDescent="0.25">
      <c r="A15" s="7">
        <v>6</v>
      </c>
      <c r="B15" s="2" t="s">
        <v>63</v>
      </c>
      <c r="C15" s="8">
        <v>3057289.985278693</v>
      </c>
      <c r="D15" s="8"/>
      <c r="I15" s="10"/>
    </row>
    <row r="16" spans="1:9" x14ac:dyDescent="0.25">
      <c r="A16" s="7"/>
      <c r="C16" s="8"/>
      <c r="I16" s="10"/>
    </row>
    <row r="17" spans="1:9" x14ac:dyDescent="0.25">
      <c r="A17" s="7">
        <v>7</v>
      </c>
      <c r="B17" s="2" t="s">
        <v>66</v>
      </c>
      <c r="C17" s="8">
        <f>C11-C13+C15</f>
        <v>-1584683.8868774073</v>
      </c>
      <c r="I17" s="10"/>
    </row>
    <row r="18" spans="1:9" x14ac:dyDescent="0.25">
      <c r="A18" s="7"/>
      <c r="I18" s="10"/>
    </row>
    <row r="19" spans="1:9" x14ac:dyDescent="0.25">
      <c r="A19" s="7">
        <v>8</v>
      </c>
      <c r="B19" s="2" t="s">
        <v>64</v>
      </c>
      <c r="C19" s="10">
        <v>5373241819</v>
      </c>
      <c r="E19" s="7"/>
      <c r="I19" s="10"/>
    </row>
    <row r="20" spans="1:9" x14ac:dyDescent="0.25">
      <c r="A20" s="7"/>
      <c r="I20" s="10"/>
    </row>
    <row r="21" spans="1:9" x14ac:dyDescent="0.25">
      <c r="A21" s="7">
        <v>9</v>
      </c>
      <c r="B21" s="2" t="s">
        <v>65</v>
      </c>
      <c r="C21" s="11">
        <f>ROUND(C17/C19,7)</f>
        <v>-2.9490000000000001E-4</v>
      </c>
      <c r="D21" s="12"/>
      <c r="I21" s="10"/>
    </row>
    <row r="22" spans="1:9" x14ac:dyDescent="0.25">
      <c r="C22" s="11"/>
      <c r="F22" s="13"/>
      <c r="I22" s="10"/>
    </row>
    <row r="23" spans="1:9" x14ac:dyDescent="0.25">
      <c r="I23" s="10"/>
    </row>
    <row r="24" spans="1:9" x14ac:dyDescent="0.25">
      <c r="A24" s="30" t="s">
        <v>86</v>
      </c>
      <c r="B24" s="33" t="s">
        <v>87</v>
      </c>
      <c r="C24" s="33"/>
      <c r="I24" s="10"/>
    </row>
    <row r="25" spans="1:9" x14ac:dyDescent="0.25">
      <c r="B25" s="33"/>
      <c r="C25" s="33"/>
      <c r="I25" s="10"/>
    </row>
    <row r="26" spans="1:9" x14ac:dyDescent="0.25">
      <c r="I26" s="10"/>
    </row>
    <row r="27" spans="1:9" x14ac:dyDescent="0.25">
      <c r="I27" s="10"/>
    </row>
  </sheetData>
  <mergeCells count="4">
    <mergeCell ref="A1:C1"/>
    <mergeCell ref="A2:C2"/>
    <mergeCell ref="A3:C3"/>
    <mergeCell ref="B24:C25"/>
  </mergeCells>
  <pageMargins left="0.7" right="0.7" top="0.75" bottom="0.75" header="0.3" footer="0.3"/>
  <pageSetup scale="9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26"/>
  <sheetViews>
    <sheetView showGridLines="0" zoomScale="80" zoomScaleNormal="80" workbookViewId="0">
      <selection activeCell="L40" sqref="L40"/>
    </sheetView>
  </sheetViews>
  <sheetFormatPr defaultColWidth="9.140625" defaultRowHeight="15" x14ac:dyDescent="0.25"/>
  <cols>
    <col min="1" max="1" width="51.85546875" style="2" bestFit="1" customWidth="1"/>
    <col min="2" max="10" width="12.85546875" style="2" customWidth="1"/>
    <col min="11" max="11" width="13.28515625" style="2" customWidth="1"/>
    <col min="12" max="13" width="12.85546875" style="2" customWidth="1"/>
    <col min="14" max="14" width="13.28515625" style="2" customWidth="1"/>
    <col min="15" max="16384" width="9.140625" style="2"/>
  </cols>
  <sheetData>
    <row r="1" spans="1:14" x14ac:dyDescent="0.25">
      <c r="A1" s="32" t="str">
        <f>'Form 1.0'!A1</f>
        <v>Kentucky Power Company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</row>
    <row r="2" spans="1:14" x14ac:dyDescent="0.25">
      <c r="A2" s="32" t="str">
        <f>'Form 1.0'!A2</f>
        <v>System Sales Clause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</row>
    <row r="3" spans="1:14" x14ac:dyDescent="0.25">
      <c r="A3" s="32" t="s">
        <v>12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</row>
    <row r="4" spans="1:14" x14ac:dyDescent="0.25">
      <c r="A4" s="31"/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</row>
    <row r="5" spans="1:14" x14ac:dyDescent="0.25">
      <c r="A5" s="14"/>
      <c r="B5" s="34">
        <v>2024</v>
      </c>
      <c r="C5" s="35"/>
      <c r="D5" s="35"/>
      <c r="E5" s="35"/>
      <c r="F5" s="35"/>
      <c r="G5" s="36"/>
      <c r="H5" s="34">
        <v>2025</v>
      </c>
      <c r="I5" s="35"/>
      <c r="J5" s="35"/>
      <c r="K5" s="35"/>
      <c r="L5" s="35"/>
      <c r="M5" s="36"/>
    </row>
    <row r="6" spans="1:14" x14ac:dyDescent="0.25">
      <c r="B6" s="15" t="s">
        <v>7</v>
      </c>
      <c r="C6" s="16" t="s">
        <v>8</v>
      </c>
      <c r="D6" s="16" t="s">
        <v>9</v>
      </c>
      <c r="E6" s="16" t="s">
        <v>10</v>
      </c>
      <c r="F6" s="16" t="s">
        <v>11</v>
      </c>
      <c r="G6" s="17" t="s">
        <v>55</v>
      </c>
      <c r="H6" s="15" t="s">
        <v>0</v>
      </c>
      <c r="I6" s="16" t="s">
        <v>1</v>
      </c>
      <c r="J6" s="16" t="s">
        <v>2</v>
      </c>
      <c r="K6" s="16" t="s">
        <v>3</v>
      </c>
      <c r="L6" s="16" t="s">
        <v>4</v>
      </c>
      <c r="M6" s="17" t="s">
        <v>5</v>
      </c>
      <c r="N6" s="18" t="s">
        <v>6</v>
      </c>
    </row>
    <row r="7" spans="1:14" s="19" customFormat="1" x14ac:dyDescent="0.25">
      <c r="A7" s="19" t="s">
        <v>56</v>
      </c>
      <c r="B7" s="37">
        <v>161279.16666666666</v>
      </c>
      <c r="C7" s="5">
        <v>161279.16666666666</v>
      </c>
      <c r="D7" s="5">
        <v>161279.16666666666</v>
      </c>
      <c r="E7" s="5">
        <v>161279.16666666666</v>
      </c>
      <c r="F7" s="5">
        <v>161279.16666666666</v>
      </c>
      <c r="G7" s="38">
        <v>161279.16666666666</v>
      </c>
      <c r="H7" s="37">
        <v>161279.16666666666</v>
      </c>
      <c r="I7" s="5">
        <f>1935350/12</f>
        <v>161279.16666666666</v>
      </c>
      <c r="J7" s="5">
        <f t="shared" ref="J7:M7" si="0">1935350/12</f>
        <v>161279.16666666666</v>
      </c>
      <c r="K7" s="5">
        <f t="shared" si="0"/>
        <v>161279.16666666666</v>
      </c>
      <c r="L7" s="5">
        <f t="shared" si="0"/>
        <v>161279.16666666666</v>
      </c>
      <c r="M7" s="38">
        <f t="shared" si="0"/>
        <v>161279.16666666666</v>
      </c>
      <c r="N7" s="19">
        <f>SUM(B7:M7)</f>
        <v>1935350.0000000002</v>
      </c>
    </row>
    <row r="8" spans="1:14" ht="7.5" customHeight="1" x14ac:dyDescent="0.25">
      <c r="B8" s="28"/>
      <c r="C8" s="4"/>
      <c r="D8" s="4"/>
      <c r="E8" s="4"/>
      <c r="F8" s="4"/>
      <c r="G8" s="29"/>
      <c r="H8" s="28"/>
      <c r="I8" s="4"/>
      <c r="J8" s="4"/>
      <c r="K8" s="4"/>
      <c r="L8" s="4"/>
      <c r="M8" s="29"/>
    </row>
    <row r="9" spans="1:14" s="19" customFormat="1" x14ac:dyDescent="0.25">
      <c r="A9" s="19" t="s">
        <v>69</v>
      </c>
      <c r="B9" s="37">
        <f>'Form 3.0'!C56</f>
        <v>136111.62616800002</v>
      </c>
      <c r="C9" s="5">
        <f>'Form 3.0'!D56</f>
        <v>348697.49691399996</v>
      </c>
      <c r="D9" s="5">
        <f>'Form 3.0'!E56</f>
        <v>73924.761599999911</v>
      </c>
      <c r="E9" s="5">
        <f>'Form 3.0'!F56</f>
        <v>182038.09060799997</v>
      </c>
      <c r="F9" s="5">
        <f>'Form 3.0'!G56</f>
        <v>626005.5928000001</v>
      </c>
      <c r="G9" s="38">
        <f>'Form 3.0'!H56</f>
        <v>185254.99238399978</v>
      </c>
      <c r="H9" s="37">
        <f>'Form 3.0'!I56</f>
        <v>807904.9386820225</v>
      </c>
      <c r="I9" s="5">
        <f>'Form 3.0'!J56</f>
        <v>371086.08188268699</v>
      </c>
      <c r="J9" s="5">
        <f>'Form 3.0'!K56</f>
        <v>386769.29983999999</v>
      </c>
      <c r="K9" s="5">
        <f>'Form 3.0'!L56</f>
        <v>543887.93838400021</v>
      </c>
      <c r="L9" s="5">
        <f>'Form 3.0'!M56</f>
        <v>486917.51976</v>
      </c>
      <c r="M9" s="38">
        <f>'Form 3.0'!N56</f>
        <v>904970.82000000053</v>
      </c>
      <c r="N9" s="19">
        <f>SUM(B9:M9)</f>
        <v>5053569.1590227103</v>
      </c>
    </row>
    <row r="10" spans="1:14" ht="7.5" customHeight="1" x14ac:dyDescent="0.25">
      <c r="B10" s="28"/>
      <c r="C10" s="4"/>
      <c r="D10" s="6"/>
      <c r="E10" s="4"/>
      <c r="F10" s="4"/>
      <c r="G10" s="29"/>
      <c r="H10" s="28"/>
      <c r="I10" s="4"/>
      <c r="J10" s="4"/>
      <c r="K10" s="4"/>
      <c r="L10" s="4"/>
      <c r="M10" s="29"/>
    </row>
    <row r="11" spans="1:14" s="19" customFormat="1" x14ac:dyDescent="0.25">
      <c r="A11" s="19" t="s">
        <v>67</v>
      </c>
      <c r="B11" s="39">
        <v>102761.7849434001</v>
      </c>
      <c r="C11" s="40">
        <v>67925.517868109862</v>
      </c>
      <c r="D11" s="40">
        <v>14666.136490742674</v>
      </c>
      <c r="E11" s="40">
        <v>74646.046251374719</v>
      </c>
      <c r="F11" s="40">
        <v>116509.17407330479</v>
      </c>
      <c r="G11" s="41">
        <v>59285.512307352044</v>
      </c>
      <c r="H11" s="42">
        <v>58994.774544974694</v>
      </c>
      <c r="I11" s="40">
        <v>42402.059040627515</v>
      </c>
      <c r="J11" s="40">
        <v>49728.79048485135</v>
      </c>
      <c r="K11" s="40">
        <v>95820.460920381942</v>
      </c>
      <c r="L11" s="40">
        <v>62611.578245252793</v>
      </c>
      <c r="M11" s="43">
        <v>227062.33779130358</v>
      </c>
      <c r="N11" s="19">
        <f>SUM(B11:M11)</f>
        <v>972414.17296167603</v>
      </c>
    </row>
    <row r="12" spans="1:14" ht="7.5" customHeight="1" x14ac:dyDescent="0.25"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</row>
    <row r="13" spans="1:14" ht="7.5" customHeight="1" x14ac:dyDescent="0.25"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</row>
    <row r="14" spans="1:14" s="19" customFormat="1" x14ac:dyDescent="0.25">
      <c r="A14" s="19" t="s">
        <v>82</v>
      </c>
      <c r="B14" s="44">
        <f t="shared" ref="B14:M14" si="1">B9-B11</f>
        <v>33349.841224599921</v>
      </c>
      <c r="C14" s="45">
        <f t="shared" si="1"/>
        <v>280771.9790458901</v>
      </c>
      <c r="D14" s="45">
        <f t="shared" si="1"/>
        <v>59258.625109257235</v>
      </c>
      <c r="E14" s="45">
        <f t="shared" si="1"/>
        <v>107392.04435662525</v>
      </c>
      <c r="F14" s="45">
        <f t="shared" si="1"/>
        <v>509496.41872669529</v>
      </c>
      <c r="G14" s="46">
        <f t="shared" si="1"/>
        <v>125969.48007664774</v>
      </c>
      <c r="H14" s="47">
        <f>H9-H11</f>
        <v>748910.16413704783</v>
      </c>
      <c r="I14" s="45">
        <f t="shared" si="1"/>
        <v>328684.02284205949</v>
      </c>
      <c r="J14" s="45">
        <f t="shared" si="1"/>
        <v>337040.50935514865</v>
      </c>
      <c r="K14" s="45">
        <f t="shared" si="1"/>
        <v>448067.47746361827</v>
      </c>
      <c r="L14" s="45">
        <f t="shared" si="1"/>
        <v>424305.94151474722</v>
      </c>
      <c r="M14" s="48">
        <f t="shared" si="1"/>
        <v>677908.48220869689</v>
      </c>
      <c r="N14" s="20">
        <f>SUM(B14:M14)</f>
        <v>4081154.9860610338</v>
      </c>
    </row>
    <row r="15" spans="1:14" s="19" customFormat="1" x14ac:dyDescent="0.25">
      <c r="B15" s="13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</row>
    <row r="16" spans="1:14" x14ac:dyDescent="0.25">
      <c r="A16" s="19" t="s">
        <v>59</v>
      </c>
      <c r="B16" s="13"/>
    </row>
    <row r="18" spans="1:2" x14ac:dyDescent="0.25">
      <c r="A18" s="2" t="s">
        <v>75</v>
      </c>
    </row>
    <row r="19" spans="1:2" x14ac:dyDescent="0.25">
      <c r="A19" s="2" t="s">
        <v>85</v>
      </c>
    </row>
    <row r="26" spans="1:2" x14ac:dyDescent="0.25">
      <c r="B26" s="2" t="s">
        <v>59</v>
      </c>
    </row>
  </sheetData>
  <mergeCells count="5">
    <mergeCell ref="A1:N1"/>
    <mergeCell ref="A2:N2"/>
    <mergeCell ref="A3:N3"/>
    <mergeCell ref="B5:G5"/>
    <mergeCell ref="H5:M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4:O60"/>
  <sheetViews>
    <sheetView showGridLines="0" zoomScale="70" zoomScaleNormal="70" workbookViewId="0">
      <pane ySplit="5" topLeftCell="A6" activePane="bottomLeft" state="frozen"/>
      <selection pane="bottomLeft" activeCell="J35" sqref="J35"/>
    </sheetView>
  </sheetViews>
  <sheetFormatPr defaultColWidth="9.140625" defaultRowHeight="15" x14ac:dyDescent="0.25"/>
  <cols>
    <col min="1" max="1" width="13.42578125" style="2" customWidth="1"/>
    <col min="2" max="2" width="49.7109375" style="2" bestFit="1" customWidth="1"/>
    <col min="3" max="14" width="14.28515625" style="2" customWidth="1"/>
    <col min="15" max="15" width="15.42578125" style="2" customWidth="1"/>
    <col min="16" max="16384" width="9.140625" style="2"/>
  </cols>
  <sheetData>
    <row r="4" spans="1:15" x14ac:dyDescent="0.25">
      <c r="C4" s="34">
        <v>2024</v>
      </c>
      <c r="D4" s="35"/>
      <c r="E4" s="35"/>
      <c r="F4" s="35"/>
      <c r="G4" s="35"/>
      <c r="H4" s="36"/>
      <c r="I4" s="34">
        <v>2025</v>
      </c>
      <c r="J4" s="35"/>
      <c r="K4" s="35"/>
      <c r="L4" s="35"/>
      <c r="M4" s="35"/>
      <c r="N4" s="36"/>
    </row>
    <row r="5" spans="1:15" x14ac:dyDescent="0.25">
      <c r="A5" s="22" t="s">
        <v>77</v>
      </c>
      <c r="B5" s="22" t="s">
        <v>70</v>
      </c>
      <c r="C5" s="15" t="s">
        <v>7</v>
      </c>
      <c r="D5" s="16" t="s">
        <v>8</v>
      </c>
      <c r="E5" s="16" t="s">
        <v>9</v>
      </c>
      <c r="F5" s="16" t="s">
        <v>10</v>
      </c>
      <c r="G5" s="16" t="s">
        <v>11</v>
      </c>
      <c r="H5" s="17" t="s">
        <v>55</v>
      </c>
      <c r="I5" s="15" t="s">
        <v>0</v>
      </c>
      <c r="J5" s="16" t="s">
        <v>1</v>
      </c>
      <c r="K5" s="16" t="s">
        <v>2</v>
      </c>
      <c r="L5" s="16" t="s">
        <v>3</v>
      </c>
      <c r="M5" s="16" t="s">
        <v>4</v>
      </c>
      <c r="N5" s="17" t="s">
        <v>5</v>
      </c>
      <c r="O5" s="18" t="s">
        <v>6</v>
      </c>
    </row>
    <row r="6" spans="1:15" x14ac:dyDescent="0.25">
      <c r="A6" s="27">
        <v>4470001</v>
      </c>
      <c r="B6" s="2" t="s">
        <v>16</v>
      </c>
      <c r="C6" s="49">
        <v>0</v>
      </c>
      <c r="D6" s="50">
        <v>0</v>
      </c>
      <c r="E6" s="50">
        <v>0</v>
      </c>
      <c r="F6" s="50">
        <v>0</v>
      </c>
      <c r="G6" s="50">
        <v>0</v>
      </c>
      <c r="H6" s="51">
        <v>0</v>
      </c>
      <c r="I6" s="49">
        <v>0</v>
      </c>
      <c r="J6" s="50">
        <v>0</v>
      </c>
      <c r="K6" s="50">
        <v>0</v>
      </c>
      <c r="L6" s="50">
        <v>0</v>
      </c>
      <c r="M6" s="50">
        <v>0</v>
      </c>
      <c r="N6" s="51">
        <v>0</v>
      </c>
      <c r="O6" s="23">
        <f>SUM(C6:N6)</f>
        <v>0</v>
      </c>
    </row>
    <row r="7" spans="1:15" x14ac:dyDescent="0.25">
      <c r="A7" s="27">
        <v>4470006</v>
      </c>
      <c r="B7" s="2" t="s">
        <v>17</v>
      </c>
      <c r="C7" s="52">
        <v>0</v>
      </c>
      <c r="D7" s="53">
        <v>0</v>
      </c>
      <c r="E7" s="53">
        <v>0</v>
      </c>
      <c r="F7" s="53">
        <v>0</v>
      </c>
      <c r="G7" s="53">
        <v>0</v>
      </c>
      <c r="H7" s="54">
        <v>0</v>
      </c>
      <c r="I7" s="52">
        <v>0</v>
      </c>
      <c r="J7" s="53">
        <v>0</v>
      </c>
      <c r="K7" s="53">
        <v>0</v>
      </c>
      <c r="L7" s="53">
        <v>0</v>
      </c>
      <c r="M7" s="53">
        <v>0</v>
      </c>
      <c r="N7" s="54">
        <v>0</v>
      </c>
      <c r="O7" s="23">
        <f t="shared" ref="O7:O49" si="0">SUM(C7:N7)</f>
        <v>0</v>
      </c>
    </row>
    <row r="8" spans="1:15" x14ac:dyDescent="0.25">
      <c r="A8" s="27">
        <v>4470010</v>
      </c>
      <c r="B8" s="2" t="s">
        <v>18</v>
      </c>
      <c r="C8" s="52">
        <v>0</v>
      </c>
      <c r="D8" s="53">
        <v>0</v>
      </c>
      <c r="E8" s="53">
        <v>0</v>
      </c>
      <c r="F8" s="53">
        <v>0</v>
      </c>
      <c r="G8" s="53">
        <v>0</v>
      </c>
      <c r="H8" s="54">
        <v>0</v>
      </c>
      <c r="I8" s="52">
        <v>0</v>
      </c>
      <c r="J8" s="53">
        <v>0</v>
      </c>
      <c r="K8" s="53">
        <v>0</v>
      </c>
      <c r="L8" s="53">
        <v>0</v>
      </c>
      <c r="M8" s="53">
        <v>0</v>
      </c>
      <c r="N8" s="54">
        <v>0</v>
      </c>
      <c r="O8" s="23">
        <f t="shared" si="0"/>
        <v>0</v>
      </c>
    </row>
    <row r="9" spans="1:15" x14ac:dyDescent="0.25">
      <c r="A9" s="27">
        <v>4470028</v>
      </c>
      <c r="B9" s="2" t="s">
        <v>19</v>
      </c>
      <c r="C9" s="52">
        <v>0</v>
      </c>
      <c r="D9" s="53">
        <v>0</v>
      </c>
      <c r="E9" s="53">
        <v>0</v>
      </c>
      <c r="F9" s="53">
        <v>0</v>
      </c>
      <c r="G9" s="53">
        <v>0</v>
      </c>
      <c r="H9" s="54">
        <v>0</v>
      </c>
      <c r="I9" s="52">
        <v>0</v>
      </c>
      <c r="J9" s="53">
        <v>0</v>
      </c>
      <c r="K9" s="53">
        <v>0</v>
      </c>
      <c r="L9" s="53">
        <v>0</v>
      </c>
      <c r="M9" s="53">
        <v>0</v>
      </c>
      <c r="N9" s="54">
        <v>0</v>
      </c>
      <c r="O9" s="23">
        <f t="shared" si="0"/>
        <v>0</v>
      </c>
    </row>
    <row r="10" spans="1:15" x14ac:dyDescent="0.25">
      <c r="A10" s="27">
        <v>4470066</v>
      </c>
      <c r="B10" s="2" t="s">
        <v>20</v>
      </c>
      <c r="C10" s="52">
        <v>0</v>
      </c>
      <c r="D10" s="53">
        <v>0</v>
      </c>
      <c r="E10" s="53">
        <v>0</v>
      </c>
      <c r="F10" s="53">
        <v>0</v>
      </c>
      <c r="G10" s="53">
        <v>0</v>
      </c>
      <c r="H10" s="54">
        <v>0</v>
      </c>
      <c r="I10" s="52">
        <v>0</v>
      </c>
      <c r="J10" s="53">
        <v>0</v>
      </c>
      <c r="K10" s="53">
        <v>0</v>
      </c>
      <c r="L10" s="53">
        <v>0</v>
      </c>
      <c r="M10" s="53">
        <v>0</v>
      </c>
      <c r="N10" s="54">
        <v>0</v>
      </c>
      <c r="O10" s="23">
        <f t="shared" si="0"/>
        <v>0</v>
      </c>
    </row>
    <row r="11" spans="1:15" x14ac:dyDescent="0.25">
      <c r="A11" s="27">
        <v>4470081</v>
      </c>
      <c r="B11" s="2" t="s">
        <v>21</v>
      </c>
      <c r="C11" s="52">
        <v>0</v>
      </c>
      <c r="D11" s="53">
        <v>0</v>
      </c>
      <c r="E11" s="53">
        <v>0</v>
      </c>
      <c r="F11" s="53">
        <v>0</v>
      </c>
      <c r="G11" s="53">
        <v>0</v>
      </c>
      <c r="H11" s="54">
        <v>0</v>
      </c>
      <c r="I11" s="52">
        <v>0</v>
      </c>
      <c r="J11" s="53">
        <v>0</v>
      </c>
      <c r="K11" s="53">
        <v>0</v>
      </c>
      <c r="L11" s="53">
        <v>0</v>
      </c>
      <c r="M11" s="53">
        <v>0</v>
      </c>
      <c r="N11" s="54">
        <v>0</v>
      </c>
      <c r="O11" s="23">
        <f t="shared" si="0"/>
        <v>0</v>
      </c>
    </row>
    <row r="12" spans="1:15" x14ac:dyDescent="0.25">
      <c r="A12" s="27">
        <v>4470082</v>
      </c>
      <c r="B12" s="2" t="s">
        <v>22</v>
      </c>
      <c r="C12" s="52">
        <v>195.98999999999998</v>
      </c>
      <c r="D12" s="53">
        <v>323.53000000000003</v>
      </c>
      <c r="E12" s="53">
        <v>1106.9699999999998</v>
      </c>
      <c r="F12" s="53">
        <v>1020.55</v>
      </c>
      <c r="G12" s="53">
        <v>783.53</v>
      </c>
      <c r="H12" s="54">
        <v>338.99</v>
      </c>
      <c r="I12" s="52">
        <v>200.53</v>
      </c>
      <c r="J12" s="53">
        <v>956.48</v>
      </c>
      <c r="K12" s="53">
        <v>211.94</v>
      </c>
      <c r="L12" s="53">
        <v>498.85</v>
      </c>
      <c r="M12" s="53">
        <v>158.6</v>
      </c>
      <c r="N12" s="54">
        <v>220.65</v>
      </c>
      <c r="O12" s="23">
        <f t="shared" si="0"/>
        <v>6016.61</v>
      </c>
    </row>
    <row r="13" spans="1:15" x14ac:dyDescent="0.25">
      <c r="A13" s="27">
        <v>4470089</v>
      </c>
      <c r="B13" s="2" t="s">
        <v>15</v>
      </c>
      <c r="C13" s="52">
        <v>84888.490000000136</v>
      </c>
      <c r="D13" s="53">
        <v>278872.66000000003</v>
      </c>
      <c r="E13" s="53">
        <v>87254.510000000009</v>
      </c>
      <c r="F13" s="53">
        <v>125157.39999999998</v>
      </c>
      <c r="G13" s="53">
        <v>36291.760000000009</v>
      </c>
      <c r="H13" s="54">
        <v>163952.38</v>
      </c>
      <c r="I13" s="52">
        <v>-215057.19</v>
      </c>
      <c r="J13" s="53">
        <v>-177310.55000000002</v>
      </c>
      <c r="K13" s="53">
        <v>104566.51000000001</v>
      </c>
      <c r="L13" s="53">
        <v>25948.590000000004</v>
      </c>
      <c r="M13" s="53">
        <v>-81981.729999999981</v>
      </c>
      <c r="N13" s="54">
        <v>-1140661.57</v>
      </c>
      <c r="O13" s="23">
        <f t="shared" si="0"/>
        <v>-708078.73999999976</v>
      </c>
    </row>
    <row r="14" spans="1:15" x14ac:dyDescent="0.25">
      <c r="A14" s="27">
        <v>4470098</v>
      </c>
      <c r="B14" s="2" t="s">
        <v>23</v>
      </c>
      <c r="C14" s="52">
        <v>12961.599999999995</v>
      </c>
      <c r="D14" s="53">
        <v>4116.6300000000019</v>
      </c>
      <c r="E14" s="53">
        <v>4991.76</v>
      </c>
      <c r="F14" s="53">
        <v>1774.4399999999966</v>
      </c>
      <c r="G14" s="53">
        <v>1998.7900000000002</v>
      </c>
      <c r="H14" s="54">
        <v>5128.1900000000005</v>
      </c>
      <c r="I14" s="52">
        <v>6943.64</v>
      </c>
      <c r="J14" s="53">
        <v>8921.6099999999969</v>
      </c>
      <c r="K14" s="53">
        <v>3947.0700000000006</v>
      </c>
      <c r="L14" s="53">
        <v>6103.1800000000012</v>
      </c>
      <c r="M14" s="53">
        <v>8662.5200000000023</v>
      </c>
      <c r="N14" s="54">
        <v>-1589.1100000000006</v>
      </c>
      <c r="O14" s="23">
        <f t="shared" si="0"/>
        <v>63960.319999999992</v>
      </c>
    </row>
    <row r="15" spans="1:15" x14ac:dyDescent="0.25">
      <c r="A15" s="27">
        <v>4470099</v>
      </c>
      <c r="B15" s="2" t="s">
        <v>24</v>
      </c>
      <c r="C15" s="52">
        <v>20520.400000000001</v>
      </c>
      <c r="D15" s="53">
        <v>10428.4</v>
      </c>
      <c r="E15" s="53">
        <v>10092</v>
      </c>
      <c r="F15" s="53">
        <v>10092</v>
      </c>
      <c r="G15" s="53">
        <v>10125.6</v>
      </c>
      <c r="H15" s="54">
        <v>10782.72</v>
      </c>
      <c r="I15" s="52">
        <v>10445.790000000003</v>
      </c>
      <c r="J15" s="53">
        <v>9434.8799999999992</v>
      </c>
      <c r="K15" s="53">
        <v>10445.76</v>
      </c>
      <c r="L15" s="53">
        <v>10108.800000000001</v>
      </c>
      <c r="M15" s="53">
        <v>10445.76</v>
      </c>
      <c r="N15" s="54">
        <v>0</v>
      </c>
      <c r="O15" s="23">
        <f t="shared" si="0"/>
        <v>122922.11</v>
      </c>
    </row>
    <row r="16" spans="1:15" x14ac:dyDescent="0.25">
      <c r="A16" s="27">
        <v>4470100</v>
      </c>
      <c r="B16" s="2" t="s">
        <v>25</v>
      </c>
      <c r="C16" s="52">
        <v>-68307.100000000006</v>
      </c>
      <c r="D16" s="53">
        <v>-11874.729999999992</v>
      </c>
      <c r="E16" s="53">
        <v>-3877.0000000000009</v>
      </c>
      <c r="F16" s="53">
        <v>-40996.850000000013</v>
      </c>
      <c r="G16" s="53">
        <v>-14337.349999999999</v>
      </c>
      <c r="H16" s="54">
        <v>-34721.730000000003</v>
      </c>
      <c r="I16" s="52">
        <v>-24879.79</v>
      </c>
      <c r="J16" s="53">
        <v>-11932.160000000003</v>
      </c>
      <c r="K16" s="53">
        <v>-202.02999999999997</v>
      </c>
      <c r="L16" s="53">
        <v>-10033.499999999996</v>
      </c>
      <c r="M16" s="53">
        <v>-30678.539999999997</v>
      </c>
      <c r="N16" s="54">
        <v>26837.989999999998</v>
      </c>
      <c r="O16" s="23">
        <f t="shared" si="0"/>
        <v>-225002.79000000007</v>
      </c>
    </row>
    <row r="17" spans="1:15" x14ac:dyDescent="0.25">
      <c r="A17" s="27">
        <v>4470106</v>
      </c>
      <c r="B17" s="2" t="s">
        <v>26</v>
      </c>
      <c r="C17" s="52">
        <v>0</v>
      </c>
      <c r="D17" s="53">
        <v>0</v>
      </c>
      <c r="E17" s="53">
        <v>0</v>
      </c>
      <c r="F17" s="53">
        <v>0</v>
      </c>
      <c r="G17" s="53">
        <v>0</v>
      </c>
      <c r="H17" s="54">
        <v>0</v>
      </c>
      <c r="I17" s="52">
        <v>0</v>
      </c>
      <c r="J17" s="53">
        <v>0</v>
      </c>
      <c r="K17" s="53">
        <v>0</v>
      </c>
      <c r="L17" s="53">
        <v>0</v>
      </c>
      <c r="M17" s="53">
        <v>0</v>
      </c>
      <c r="N17" s="54">
        <v>0</v>
      </c>
      <c r="O17" s="23">
        <f t="shared" si="0"/>
        <v>0</v>
      </c>
    </row>
    <row r="18" spans="1:15" x14ac:dyDescent="0.25">
      <c r="A18" s="27">
        <v>4470107</v>
      </c>
      <c r="B18" s="2" t="s">
        <v>27</v>
      </c>
      <c r="C18" s="52">
        <v>0</v>
      </c>
      <c r="D18" s="53">
        <v>0</v>
      </c>
      <c r="E18" s="53">
        <v>0</v>
      </c>
      <c r="F18" s="53">
        <v>0</v>
      </c>
      <c r="G18" s="53">
        <v>0</v>
      </c>
      <c r="H18" s="54">
        <v>0</v>
      </c>
      <c r="I18" s="52">
        <v>0</v>
      </c>
      <c r="J18" s="53">
        <v>0</v>
      </c>
      <c r="K18" s="53">
        <v>0</v>
      </c>
      <c r="L18" s="53">
        <v>0</v>
      </c>
      <c r="M18" s="53">
        <v>0</v>
      </c>
      <c r="N18" s="54">
        <v>0</v>
      </c>
      <c r="O18" s="23">
        <f t="shared" si="0"/>
        <v>0</v>
      </c>
    </row>
    <row r="19" spans="1:15" x14ac:dyDescent="0.25">
      <c r="A19" s="27">
        <v>4470109</v>
      </c>
      <c r="B19" s="2" t="s">
        <v>28</v>
      </c>
      <c r="C19" s="52">
        <v>0</v>
      </c>
      <c r="D19" s="53">
        <v>0</v>
      </c>
      <c r="E19" s="53">
        <v>0</v>
      </c>
      <c r="F19" s="53">
        <v>0</v>
      </c>
      <c r="G19" s="53">
        <v>0</v>
      </c>
      <c r="H19" s="54">
        <v>0</v>
      </c>
      <c r="I19" s="52">
        <v>0</v>
      </c>
      <c r="J19" s="53">
        <v>0</v>
      </c>
      <c r="K19" s="53">
        <v>0</v>
      </c>
      <c r="L19" s="53">
        <v>0</v>
      </c>
      <c r="M19" s="53">
        <v>0</v>
      </c>
      <c r="N19" s="54">
        <v>0</v>
      </c>
      <c r="O19" s="23">
        <f t="shared" si="0"/>
        <v>0</v>
      </c>
    </row>
    <row r="20" spans="1:15" x14ac:dyDescent="0.25">
      <c r="A20" s="27">
        <v>4470110</v>
      </c>
      <c r="B20" s="2" t="s">
        <v>29</v>
      </c>
      <c r="C20" s="52">
        <v>0</v>
      </c>
      <c r="D20" s="53">
        <v>0</v>
      </c>
      <c r="E20" s="53">
        <v>0</v>
      </c>
      <c r="F20" s="53">
        <v>0</v>
      </c>
      <c r="G20" s="53">
        <v>0</v>
      </c>
      <c r="H20" s="54">
        <v>0</v>
      </c>
      <c r="I20" s="52">
        <v>0</v>
      </c>
      <c r="J20" s="53">
        <v>0</v>
      </c>
      <c r="K20" s="53">
        <v>0</v>
      </c>
      <c r="L20" s="53">
        <v>0</v>
      </c>
      <c r="M20" s="53">
        <v>0</v>
      </c>
      <c r="N20" s="54">
        <v>0</v>
      </c>
      <c r="O20" s="23">
        <f t="shared" si="0"/>
        <v>0</v>
      </c>
    </row>
    <row r="21" spans="1:15" x14ac:dyDescent="0.25">
      <c r="A21" s="27">
        <v>4470112</v>
      </c>
      <c r="B21" s="2" t="s">
        <v>30</v>
      </c>
      <c r="C21" s="52">
        <v>0</v>
      </c>
      <c r="D21" s="53">
        <v>0</v>
      </c>
      <c r="E21" s="53">
        <v>0</v>
      </c>
      <c r="F21" s="53">
        <v>0</v>
      </c>
      <c r="G21" s="53">
        <v>0</v>
      </c>
      <c r="H21" s="54">
        <v>0</v>
      </c>
      <c r="I21" s="52">
        <v>0</v>
      </c>
      <c r="J21" s="53">
        <v>0</v>
      </c>
      <c r="K21" s="53">
        <v>0</v>
      </c>
      <c r="L21" s="53">
        <v>0</v>
      </c>
      <c r="M21" s="53">
        <v>0</v>
      </c>
      <c r="N21" s="54">
        <v>0</v>
      </c>
      <c r="O21" s="23">
        <f t="shared" si="0"/>
        <v>0</v>
      </c>
    </row>
    <row r="22" spans="1:15" x14ac:dyDescent="0.25">
      <c r="A22" s="27">
        <v>4470115</v>
      </c>
      <c r="B22" s="2" t="s">
        <v>31</v>
      </c>
      <c r="C22" s="52">
        <v>91.690000000000055</v>
      </c>
      <c r="D22" s="53">
        <v>-43986.909999999996</v>
      </c>
      <c r="E22" s="53">
        <v>-7010.38</v>
      </c>
      <c r="F22" s="53">
        <v>356.19999999999993</v>
      </c>
      <c r="G22" s="53">
        <v>725.31999999999994</v>
      </c>
      <c r="H22" s="54">
        <v>533.95999999999981</v>
      </c>
      <c r="I22" s="52">
        <v>925.65</v>
      </c>
      <c r="J22" s="53">
        <v>-356.22</v>
      </c>
      <c r="K22" s="53">
        <v>9292.75</v>
      </c>
      <c r="L22" s="53">
        <v>107.50999999999931</v>
      </c>
      <c r="M22" s="53">
        <v>-12.76</v>
      </c>
      <c r="N22" s="54">
        <v>-6201.3200000000006</v>
      </c>
      <c r="O22" s="23">
        <f t="shared" si="0"/>
        <v>-45534.509999999995</v>
      </c>
    </row>
    <row r="23" spans="1:15" x14ac:dyDescent="0.25">
      <c r="A23" s="27">
        <v>4470124</v>
      </c>
      <c r="B23" s="2" t="s">
        <v>32</v>
      </c>
      <c r="C23" s="52">
        <v>0</v>
      </c>
      <c r="D23" s="53">
        <v>0</v>
      </c>
      <c r="E23" s="53">
        <v>0</v>
      </c>
      <c r="F23" s="53">
        <v>0</v>
      </c>
      <c r="G23" s="53">
        <v>0</v>
      </c>
      <c r="H23" s="54">
        <v>0</v>
      </c>
      <c r="I23" s="52">
        <v>0</v>
      </c>
      <c r="J23" s="53">
        <v>0</v>
      </c>
      <c r="K23" s="53">
        <v>0</v>
      </c>
      <c r="L23" s="53">
        <v>0</v>
      </c>
      <c r="M23" s="53">
        <v>0</v>
      </c>
      <c r="N23" s="54">
        <v>0</v>
      </c>
      <c r="O23" s="23">
        <f t="shared" si="0"/>
        <v>0</v>
      </c>
    </row>
    <row r="24" spans="1:15" x14ac:dyDescent="0.25">
      <c r="A24" s="27">
        <v>4470126</v>
      </c>
      <c r="B24" s="2" t="s">
        <v>33</v>
      </c>
      <c r="C24" s="52">
        <v>210852.93</v>
      </c>
      <c r="D24" s="53">
        <v>6600.3500000000195</v>
      </c>
      <c r="E24" s="53">
        <v>2555.5100000000007</v>
      </c>
      <c r="F24" s="53">
        <v>63.6299999999992</v>
      </c>
      <c r="G24" s="53">
        <v>1484.6399999999985</v>
      </c>
      <c r="H24" s="54">
        <v>15805.070000000003</v>
      </c>
      <c r="I24" s="52">
        <v>13135.32</v>
      </c>
      <c r="J24" s="53">
        <v>22116.359999999993</v>
      </c>
      <c r="K24" s="53">
        <v>7024.6800000000012</v>
      </c>
      <c r="L24" s="53">
        <v>228.33999999999651</v>
      </c>
      <c r="M24" s="53">
        <v>3811.1100000000019</v>
      </c>
      <c r="N24" s="54">
        <v>272561.5</v>
      </c>
      <c r="O24" s="23">
        <f t="shared" si="0"/>
        <v>556239.43999999994</v>
      </c>
    </row>
    <row r="25" spans="1:15" x14ac:dyDescent="0.25">
      <c r="A25" s="27">
        <v>4470131</v>
      </c>
      <c r="B25" s="2" t="s">
        <v>34</v>
      </c>
      <c r="C25" s="52">
        <v>0</v>
      </c>
      <c r="D25" s="53">
        <v>0</v>
      </c>
      <c r="E25" s="53">
        <v>0</v>
      </c>
      <c r="F25" s="53">
        <v>0</v>
      </c>
      <c r="G25" s="53">
        <v>0</v>
      </c>
      <c r="H25" s="54">
        <v>0</v>
      </c>
      <c r="I25" s="52">
        <v>0</v>
      </c>
      <c r="J25" s="53">
        <v>0</v>
      </c>
      <c r="K25" s="53">
        <v>0</v>
      </c>
      <c r="L25" s="53">
        <v>0</v>
      </c>
      <c r="M25" s="53">
        <v>0</v>
      </c>
      <c r="N25" s="54">
        <v>0</v>
      </c>
      <c r="O25" s="23">
        <f t="shared" si="0"/>
        <v>0</v>
      </c>
    </row>
    <row r="26" spans="1:15" x14ac:dyDescent="0.25">
      <c r="A26" s="27">
        <v>4470143</v>
      </c>
      <c r="B26" s="2" t="s">
        <v>35</v>
      </c>
      <c r="C26" s="52">
        <v>0</v>
      </c>
      <c r="D26" s="53">
        <v>0</v>
      </c>
      <c r="E26" s="53">
        <v>0</v>
      </c>
      <c r="F26" s="53">
        <v>0</v>
      </c>
      <c r="G26" s="53">
        <v>0</v>
      </c>
      <c r="H26" s="54">
        <v>0</v>
      </c>
      <c r="I26" s="52">
        <v>0</v>
      </c>
      <c r="J26" s="53">
        <v>0</v>
      </c>
      <c r="K26" s="53">
        <v>0</v>
      </c>
      <c r="L26" s="53">
        <v>0</v>
      </c>
      <c r="M26" s="53">
        <v>0</v>
      </c>
      <c r="N26" s="54">
        <v>0</v>
      </c>
      <c r="O26" s="23">
        <f t="shared" si="0"/>
        <v>0</v>
      </c>
    </row>
    <row r="27" spans="1:15" x14ac:dyDescent="0.25">
      <c r="A27" s="27">
        <v>4470151</v>
      </c>
      <c r="B27" s="2" t="s">
        <v>36</v>
      </c>
      <c r="C27" s="52">
        <v>114212.59</v>
      </c>
      <c r="D27" s="53">
        <v>0</v>
      </c>
      <c r="E27" s="53">
        <v>0</v>
      </c>
      <c r="F27" s="53">
        <v>0</v>
      </c>
      <c r="G27" s="53">
        <v>0</v>
      </c>
      <c r="H27" s="54">
        <v>0</v>
      </c>
      <c r="I27" s="52">
        <v>0</v>
      </c>
      <c r="J27" s="53">
        <v>0</v>
      </c>
      <c r="K27" s="53">
        <v>0</v>
      </c>
      <c r="L27" s="53">
        <v>0</v>
      </c>
      <c r="M27" s="53">
        <v>0</v>
      </c>
      <c r="N27" s="54">
        <v>0</v>
      </c>
      <c r="O27" s="23">
        <f t="shared" si="0"/>
        <v>114212.59</v>
      </c>
    </row>
    <row r="28" spans="1:15" x14ac:dyDescent="0.25">
      <c r="A28" s="27">
        <v>4470168</v>
      </c>
      <c r="B28" s="2" t="s">
        <v>37</v>
      </c>
      <c r="C28" s="52">
        <v>0</v>
      </c>
      <c r="D28" s="53">
        <v>0</v>
      </c>
      <c r="E28" s="53">
        <v>0</v>
      </c>
      <c r="F28" s="53">
        <v>0</v>
      </c>
      <c r="G28" s="53">
        <v>0</v>
      </c>
      <c r="H28" s="54">
        <v>0</v>
      </c>
      <c r="I28" s="52">
        <v>0</v>
      </c>
      <c r="J28" s="53">
        <v>0</v>
      </c>
      <c r="K28" s="53">
        <v>0</v>
      </c>
      <c r="L28" s="53">
        <v>0</v>
      </c>
      <c r="M28" s="53">
        <v>0</v>
      </c>
      <c r="N28" s="54">
        <v>0</v>
      </c>
      <c r="O28" s="23">
        <f t="shared" si="0"/>
        <v>0</v>
      </c>
    </row>
    <row r="29" spans="1:15" x14ac:dyDescent="0.25">
      <c r="A29" s="27">
        <v>4470170</v>
      </c>
      <c r="B29" s="2" t="s">
        <v>38</v>
      </c>
      <c r="C29" s="52">
        <v>0</v>
      </c>
      <c r="D29" s="53">
        <v>0</v>
      </c>
      <c r="E29" s="53">
        <v>0</v>
      </c>
      <c r="F29" s="53">
        <v>0</v>
      </c>
      <c r="G29" s="53">
        <v>0</v>
      </c>
      <c r="H29" s="54">
        <v>0</v>
      </c>
      <c r="I29" s="52">
        <v>0</v>
      </c>
      <c r="J29" s="53">
        <v>0</v>
      </c>
      <c r="K29" s="53">
        <v>0</v>
      </c>
      <c r="L29" s="53">
        <v>0</v>
      </c>
      <c r="M29" s="53">
        <v>0</v>
      </c>
      <c r="N29" s="54">
        <v>0</v>
      </c>
      <c r="O29" s="23">
        <f t="shared" si="0"/>
        <v>0</v>
      </c>
    </row>
    <row r="30" spans="1:15" x14ac:dyDescent="0.25">
      <c r="A30" s="27">
        <v>4470174</v>
      </c>
      <c r="B30" s="2" t="s">
        <v>39</v>
      </c>
      <c r="C30" s="52">
        <v>0</v>
      </c>
      <c r="D30" s="53">
        <v>0</v>
      </c>
      <c r="E30" s="53">
        <v>0</v>
      </c>
      <c r="F30" s="53">
        <v>0</v>
      </c>
      <c r="G30" s="53">
        <v>0</v>
      </c>
      <c r="H30" s="54">
        <v>0</v>
      </c>
      <c r="I30" s="52">
        <v>0</v>
      </c>
      <c r="J30" s="53">
        <v>0</v>
      </c>
      <c r="K30" s="53">
        <v>0</v>
      </c>
      <c r="L30" s="53">
        <v>0</v>
      </c>
      <c r="M30" s="53">
        <v>0</v>
      </c>
      <c r="N30" s="54">
        <v>0</v>
      </c>
      <c r="O30" s="23">
        <f t="shared" si="0"/>
        <v>0</v>
      </c>
    </row>
    <row r="31" spans="1:15" x14ac:dyDescent="0.25">
      <c r="A31" s="27">
        <v>4470204</v>
      </c>
      <c r="B31" s="2" t="s">
        <v>40</v>
      </c>
      <c r="C31" s="52">
        <v>0</v>
      </c>
      <c r="D31" s="53">
        <v>0</v>
      </c>
      <c r="E31" s="53">
        <v>0</v>
      </c>
      <c r="F31" s="53">
        <v>0</v>
      </c>
      <c r="G31" s="53">
        <v>0</v>
      </c>
      <c r="H31" s="54">
        <v>0</v>
      </c>
      <c r="I31" s="52">
        <v>0</v>
      </c>
      <c r="J31" s="53">
        <v>0</v>
      </c>
      <c r="K31" s="53">
        <v>0</v>
      </c>
      <c r="L31" s="53">
        <v>0</v>
      </c>
      <c r="M31" s="53">
        <v>0</v>
      </c>
      <c r="N31" s="54">
        <v>0</v>
      </c>
      <c r="O31" s="23">
        <f t="shared" si="0"/>
        <v>0</v>
      </c>
    </row>
    <row r="32" spans="1:15" x14ac:dyDescent="0.25">
      <c r="A32" s="27">
        <v>4470206</v>
      </c>
      <c r="B32" s="2" t="s">
        <v>41</v>
      </c>
      <c r="C32" s="52">
        <v>-32435.379999999997</v>
      </c>
      <c r="D32" s="53">
        <v>-4848.829999999999</v>
      </c>
      <c r="E32" s="53">
        <v>-3503.77</v>
      </c>
      <c r="F32" s="53">
        <v>-459.29</v>
      </c>
      <c r="G32" s="53">
        <v>-1422.8400000000001</v>
      </c>
      <c r="H32" s="54">
        <v>-16454.41</v>
      </c>
      <c r="I32" s="52">
        <v>-10543.069999999998</v>
      </c>
      <c r="J32" s="53">
        <v>-21824.75</v>
      </c>
      <c r="K32" s="53">
        <v>-10767.14</v>
      </c>
      <c r="L32" s="53">
        <v>-3139.08</v>
      </c>
      <c r="M32" s="53">
        <v>-2024.7899999999995</v>
      </c>
      <c r="N32" s="54">
        <v>-39713.919999999998</v>
      </c>
      <c r="O32" s="23">
        <f t="shared" si="0"/>
        <v>-147137.26999999999</v>
      </c>
    </row>
    <row r="33" spans="1:15" x14ac:dyDescent="0.25">
      <c r="A33" s="27">
        <v>4470209</v>
      </c>
      <c r="B33" s="2" t="s">
        <v>42</v>
      </c>
      <c r="C33" s="52">
        <v>67435.240000000005</v>
      </c>
      <c r="D33" s="53">
        <v>20367.52</v>
      </c>
      <c r="E33" s="53">
        <v>7653.6700000000019</v>
      </c>
      <c r="F33" s="53">
        <v>1312.6799999999998</v>
      </c>
      <c r="G33" s="53">
        <v>4869.6899999999996</v>
      </c>
      <c r="H33" s="54">
        <v>29652.639999999999</v>
      </c>
      <c r="I33" s="52">
        <v>18613.39</v>
      </c>
      <c r="J33" s="53">
        <v>31490.14</v>
      </c>
      <c r="K33" s="53">
        <v>16648.449999999997</v>
      </c>
      <c r="L33" s="53">
        <v>5500.54</v>
      </c>
      <c r="M33" s="53">
        <v>2680.15</v>
      </c>
      <c r="N33" s="54">
        <v>88606.82</v>
      </c>
      <c r="O33" s="23">
        <f t="shared" si="0"/>
        <v>294830.93000000005</v>
      </c>
    </row>
    <row r="34" spans="1:15" x14ac:dyDescent="0.25">
      <c r="A34" s="27">
        <v>4470214</v>
      </c>
      <c r="B34" s="2" t="s">
        <v>43</v>
      </c>
      <c r="C34" s="52">
        <v>0</v>
      </c>
      <c r="D34" s="53">
        <v>0</v>
      </c>
      <c r="E34" s="53">
        <v>0</v>
      </c>
      <c r="F34" s="53">
        <v>0</v>
      </c>
      <c r="G34" s="53">
        <v>0</v>
      </c>
      <c r="H34" s="54">
        <v>0</v>
      </c>
      <c r="I34" s="52">
        <v>0</v>
      </c>
      <c r="J34" s="53">
        <v>0</v>
      </c>
      <c r="K34" s="53">
        <v>0</v>
      </c>
      <c r="L34" s="53">
        <v>0</v>
      </c>
      <c r="M34" s="53">
        <v>0</v>
      </c>
      <c r="N34" s="54">
        <v>0</v>
      </c>
      <c r="O34" s="23">
        <f t="shared" si="0"/>
        <v>0</v>
      </c>
    </row>
    <row r="35" spans="1:15" x14ac:dyDescent="0.25">
      <c r="A35" s="27">
        <v>4470215</v>
      </c>
      <c r="B35" s="2" t="s">
        <v>57</v>
      </c>
      <c r="C35" s="52">
        <v>0</v>
      </c>
      <c r="D35" s="53">
        <v>0</v>
      </c>
      <c r="E35" s="53">
        <v>0</v>
      </c>
      <c r="F35" s="53">
        <v>0</v>
      </c>
      <c r="G35" s="53">
        <v>0</v>
      </c>
      <c r="H35" s="54">
        <v>0</v>
      </c>
      <c r="I35" s="52">
        <v>0</v>
      </c>
      <c r="J35" s="53">
        <v>0</v>
      </c>
      <c r="K35" s="53">
        <v>0</v>
      </c>
      <c r="L35" s="53">
        <v>0</v>
      </c>
      <c r="M35" s="53">
        <v>0</v>
      </c>
      <c r="N35" s="54">
        <v>0</v>
      </c>
      <c r="O35" s="23">
        <f t="shared" si="0"/>
        <v>0</v>
      </c>
    </row>
    <row r="36" spans="1:15" x14ac:dyDescent="0.25">
      <c r="A36" s="27">
        <v>4470220</v>
      </c>
      <c r="B36" s="2" t="s">
        <v>44</v>
      </c>
      <c r="C36" s="52">
        <v>-563751.85000000009</v>
      </c>
      <c r="D36" s="53">
        <v>-623841.85000000009</v>
      </c>
      <c r="E36" s="53">
        <v>-183073.2399999999</v>
      </c>
      <c r="F36" s="53">
        <v>-285996.46999999997</v>
      </c>
      <c r="G36" s="53">
        <v>-677522.23000000021</v>
      </c>
      <c r="H36" s="54">
        <v>-372449.63999999978</v>
      </c>
      <c r="I36" s="52">
        <v>-627126.57999999984</v>
      </c>
      <c r="J36" s="53">
        <v>-232646.66</v>
      </c>
      <c r="K36" s="53">
        <v>-541674.88</v>
      </c>
      <c r="L36" s="53">
        <v>-586031.62000000023</v>
      </c>
      <c r="M36" s="53">
        <v>-410211.48999999993</v>
      </c>
      <c r="N36" s="54">
        <v>-114346.43000000007</v>
      </c>
      <c r="O36" s="23">
        <f t="shared" si="0"/>
        <v>-5218672.9400000004</v>
      </c>
    </row>
    <row r="37" spans="1:15" x14ac:dyDescent="0.25">
      <c r="A37" s="27">
        <v>4470221</v>
      </c>
      <c r="B37" s="2" t="s">
        <v>45</v>
      </c>
      <c r="C37" s="52">
        <v>-9288.5800000000017</v>
      </c>
      <c r="D37" s="53">
        <v>-13358.470000000001</v>
      </c>
      <c r="E37" s="53">
        <v>1058.94</v>
      </c>
      <c r="F37" s="53">
        <v>-5831.7300000000041</v>
      </c>
      <c r="G37" s="53">
        <v>-7426.7300000000014</v>
      </c>
      <c r="H37" s="54">
        <v>-9679.91</v>
      </c>
      <c r="I37" s="52">
        <v>-8819.0299999999988</v>
      </c>
      <c r="J37" s="53">
        <v>-21730.889999999996</v>
      </c>
      <c r="K37" s="53">
        <v>1858.2799999999988</v>
      </c>
      <c r="L37" s="53">
        <v>-13366.319999999998</v>
      </c>
      <c r="M37" s="53">
        <v>-7290.1899999999969</v>
      </c>
      <c r="N37" s="54">
        <v>-15059.880000000005</v>
      </c>
      <c r="O37" s="23">
        <f t="shared" si="0"/>
        <v>-108934.51000000001</v>
      </c>
    </row>
    <row r="38" spans="1:15" x14ac:dyDescent="0.25">
      <c r="A38" s="27">
        <v>4470222</v>
      </c>
      <c r="B38" s="2" t="s">
        <v>46</v>
      </c>
      <c r="C38" s="52">
        <v>0</v>
      </c>
      <c r="D38" s="53">
        <v>0</v>
      </c>
      <c r="E38" s="53">
        <v>0</v>
      </c>
      <c r="F38" s="53">
        <v>0</v>
      </c>
      <c r="G38" s="53">
        <v>0</v>
      </c>
      <c r="H38" s="54">
        <v>0</v>
      </c>
      <c r="I38" s="52">
        <v>0</v>
      </c>
      <c r="J38" s="53">
        <v>0</v>
      </c>
      <c r="K38" s="53">
        <v>0</v>
      </c>
      <c r="L38" s="53">
        <v>0</v>
      </c>
      <c r="M38" s="53">
        <v>0</v>
      </c>
      <c r="N38" s="54">
        <v>0</v>
      </c>
      <c r="O38" s="23">
        <f t="shared" si="0"/>
        <v>0</v>
      </c>
    </row>
    <row r="39" spans="1:15" x14ac:dyDescent="0.25">
      <c r="A39" s="27">
        <v>5550039</v>
      </c>
      <c r="B39" s="2" t="s">
        <v>47</v>
      </c>
      <c r="C39" s="52">
        <v>2809.8199999999997</v>
      </c>
      <c r="D39" s="53">
        <v>835.7700000000001</v>
      </c>
      <c r="E39" s="53">
        <v>196.70000000000002</v>
      </c>
      <c r="F39" s="53">
        <v>224.95</v>
      </c>
      <c r="G39" s="53">
        <v>-52.279999999999994</v>
      </c>
      <c r="H39" s="54">
        <v>-640.23</v>
      </c>
      <c r="I39" s="52">
        <v>-507.20999999999992</v>
      </c>
      <c r="J39" s="53">
        <v>-183.3</v>
      </c>
      <c r="K39" s="53">
        <v>-448.96</v>
      </c>
      <c r="L39" s="53">
        <v>-477.24000000000007</v>
      </c>
      <c r="M39" s="53">
        <v>-806.03</v>
      </c>
      <c r="N39" s="54">
        <v>891.5</v>
      </c>
      <c r="O39" s="23">
        <f t="shared" si="0"/>
        <v>1843.4899999999989</v>
      </c>
    </row>
    <row r="40" spans="1:15" x14ac:dyDescent="0.25">
      <c r="A40" s="27">
        <v>5550088</v>
      </c>
      <c r="B40" s="2" t="s">
        <v>48</v>
      </c>
      <c r="C40" s="52">
        <v>0</v>
      </c>
      <c r="D40" s="53">
        <v>0</v>
      </c>
      <c r="E40" s="53">
        <v>0</v>
      </c>
      <c r="F40" s="53">
        <v>0</v>
      </c>
      <c r="G40" s="53">
        <v>0</v>
      </c>
      <c r="H40" s="54">
        <v>0</v>
      </c>
      <c r="I40" s="52">
        <v>0</v>
      </c>
      <c r="J40" s="53">
        <v>0</v>
      </c>
      <c r="K40" s="53">
        <v>0</v>
      </c>
      <c r="L40" s="53">
        <v>0</v>
      </c>
      <c r="M40" s="53">
        <v>0</v>
      </c>
      <c r="N40" s="54">
        <v>0</v>
      </c>
      <c r="O40" s="23">
        <f t="shared" si="0"/>
        <v>0</v>
      </c>
    </row>
    <row r="41" spans="1:15" x14ac:dyDescent="0.25">
      <c r="A41" s="27">
        <v>5550093</v>
      </c>
      <c r="B41" s="2" t="s">
        <v>76</v>
      </c>
      <c r="C41" s="52">
        <v>0</v>
      </c>
      <c r="D41" s="53">
        <v>0</v>
      </c>
      <c r="E41" s="53">
        <v>0</v>
      </c>
      <c r="F41" s="53">
        <v>0</v>
      </c>
      <c r="G41" s="53">
        <v>0</v>
      </c>
      <c r="H41" s="54">
        <v>0</v>
      </c>
      <c r="I41" s="52">
        <v>0</v>
      </c>
      <c r="J41" s="53">
        <v>0</v>
      </c>
      <c r="K41" s="53">
        <v>0</v>
      </c>
      <c r="L41" s="53">
        <v>0</v>
      </c>
      <c r="M41" s="53">
        <v>0</v>
      </c>
      <c r="N41" s="54">
        <v>0</v>
      </c>
      <c r="O41" s="23">
        <f t="shared" si="0"/>
        <v>0</v>
      </c>
    </row>
    <row r="42" spans="1:15" x14ac:dyDescent="0.25">
      <c r="A42" s="27">
        <v>5550099</v>
      </c>
      <c r="B42" s="2" t="s">
        <v>49</v>
      </c>
      <c r="C42" s="52">
        <v>0</v>
      </c>
      <c r="D42" s="53">
        <v>0</v>
      </c>
      <c r="E42" s="53">
        <v>0</v>
      </c>
      <c r="F42" s="53">
        <v>0</v>
      </c>
      <c r="G42" s="53">
        <v>0</v>
      </c>
      <c r="H42" s="54">
        <v>0</v>
      </c>
      <c r="I42" s="52">
        <v>0</v>
      </c>
      <c r="J42" s="53">
        <v>0</v>
      </c>
      <c r="K42" s="53">
        <v>0</v>
      </c>
      <c r="L42" s="53">
        <v>0</v>
      </c>
      <c r="M42" s="53">
        <v>0</v>
      </c>
      <c r="N42" s="54">
        <v>0</v>
      </c>
      <c r="O42" s="23">
        <f t="shared" si="0"/>
        <v>0</v>
      </c>
    </row>
    <row r="43" spans="1:15" x14ac:dyDescent="0.25">
      <c r="A43" s="27">
        <v>5550100</v>
      </c>
      <c r="B43" s="2" t="s">
        <v>50</v>
      </c>
      <c r="C43" s="52">
        <v>0</v>
      </c>
      <c r="D43" s="53">
        <v>0</v>
      </c>
      <c r="E43" s="53">
        <v>0</v>
      </c>
      <c r="F43" s="53">
        <v>0</v>
      </c>
      <c r="G43" s="53">
        <v>0</v>
      </c>
      <c r="H43" s="54">
        <v>0</v>
      </c>
      <c r="I43" s="52">
        <v>0</v>
      </c>
      <c r="J43" s="53">
        <v>0</v>
      </c>
      <c r="K43" s="53">
        <v>0</v>
      </c>
      <c r="L43" s="53">
        <v>0</v>
      </c>
      <c r="M43" s="53">
        <v>0</v>
      </c>
      <c r="N43" s="54">
        <v>0</v>
      </c>
      <c r="O43" s="23">
        <f t="shared" si="0"/>
        <v>0</v>
      </c>
    </row>
    <row r="44" spans="1:15" x14ac:dyDescent="0.25">
      <c r="A44" s="27">
        <v>5550107</v>
      </c>
      <c r="B44" s="2" t="s">
        <v>51</v>
      </c>
      <c r="C44" s="52">
        <v>0</v>
      </c>
      <c r="D44" s="53">
        <v>0</v>
      </c>
      <c r="E44" s="53">
        <v>0</v>
      </c>
      <c r="F44" s="53">
        <v>0</v>
      </c>
      <c r="G44" s="53">
        <v>0</v>
      </c>
      <c r="H44" s="54">
        <v>0</v>
      </c>
      <c r="I44" s="52">
        <v>0</v>
      </c>
      <c r="J44" s="53">
        <v>0</v>
      </c>
      <c r="K44" s="53">
        <v>0</v>
      </c>
      <c r="L44" s="53">
        <v>0</v>
      </c>
      <c r="M44" s="53">
        <v>0</v>
      </c>
      <c r="N44" s="54">
        <v>0</v>
      </c>
      <c r="O44" s="23">
        <f t="shared" si="0"/>
        <v>0</v>
      </c>
    </row>
    <row r="45" spans="1:15" x14ac:dyDescent="0.25">
      <c r="A45" s="27">
        <v>5570007</v>
      </c>
      <c r="B45" s="2" t="s">
        <v>58</v>
      </c>
      <c r="C45" s="52">
        <v>0</v>
      </c>
      <c r="D45" s="53">
        <v>0</v>
      </c>
      <c r="E45" s="53">
        <v>0</v>
      </c>
      <c r="F45" s="53">
        <v>0</v>
      </c>
      <c r="G45" s="53">
        <v>0</v>
      </c>
      <c r="H45" s="54">
        <v>0</v>
      </c>
      <c r="I45" s="52">
        <v>243.15</v>
      </c>
      <c r="J45" s="53">
        <v>0</v>
      </c>
      <c r="K45" s="53">
        <v>0</v>
      </c>
      <c r="L45" s="53">
        <v>0</v>
      </c>
      <c r="M45" s="53">
        <v>0</v>
      </c>
      <c r="N45" s="54">
        <v>0</v>
      </c>
      <c r="O45" s="23">
        <f t="shared" si="0"/>
        <v>243.15</v>
      </c>
    </row>
    <row r="46" spans="1:15" x14ac:dyDescent="0.25">
      <c r="A46" s="27">
        <v>5614000</v>
      </c>
      <c r="B46" s="2" t="s">
        <v>52</v>
      </c>
      <c r="C46" s="52">
        <v>6675.3999999999987</v>
      </c>
      <c r="D46" s="53">
        <v>9127.2400000000016</v>
      </c>
      <c r="E46" s="53">
        <v>3221.78</v>
      </c>
      <c r="F46" s="53">
        <v>4624.46</v>
      </c>
      <c r="G46" s="53">
        <v>4952.04</v>
      </c>
      <c r="H46" s="54">
        <v>9339.5</v>
      </c>
      <c r="I46" s="52">
        <v>6581.1599999999989</v>
      </c>
      <c r="J46" s="53">
        <v>7185.0699999999988</v>
      </c>
      <c r="K46" s="53">
        <v>3995.4599999999996</v>
      </c>
      <c r="L46" s="53">
        <v>7351.2599999999984</v>
      </c>
      <c r="M46" s="53">
        <v>7077.3</v>
      </c>
      <c r="N46" s="54">
        <v>12356.26</v>
      </c>
      <c r="O46" s="23">
        <f t="shared" si="0"/>
        <v>82486.929999999993</v>
      </c>
    </row>
    <row r="47" spans="1:15" x14ac:dyDescent="0.25">
      <c r="A47" s="27">
        <v>5618000</v>
      </c>
      <c r="B47" s="2" t="s">
        <v>53</v>
      </c>
      <c r="C47" s="52">
        <v>3299.2</v>
      </c>
      <c r="D47" s="53">
        <v>3184.9999999999995</v>
      </c>
      <c r="E47" s="53">
        <v>1096.96</v>
      </c>
      <c r="F47" s="53">
        <v>1328.13</v>
      </c>
      <c r="G47" s="53">
        <v>1379.39</v>
      </c>
      <c r="H47" s="54">
        <v>2638.2000000000003</v>
      </c>
      <c r="I47" s="52">
        <v>3336.6599999999994</v>
      </c>
      <c r="J47" s="53">
        <v>2383.17</v>
      </c>
      <c r="K47" s="53">
        <v>887.63</v>
      </c>
      <c r="L47" s="53">
        <v>1730.27</v>
      </c>
      <c r="M47" s="53">
        <v>1108.1899999999998</v>
      </c>
      <c r="N47" s="54">
        <v>3382.4599999999991</v>
      </c>
      <c r="O47" s="23">
        <f t="shared" si="0"/>
        <v>25755.26</v>
      </c>
    </row>
    <row r="48" spans="1:15" x14ac:dyDescent="0.25">
      <c r="A48" s="27">
        <v>5757000</v>
      </c>
      <c r="B48" s="2" t="s">
        <v>54</v>
      </c>
      <c r="C48" s="52">
        <v>11683.219999999998</v>
      </c>
      <c r="D48" s="53">
        <v>10189.780000000001</v>
      </c>
      <c r="E48" s="53">
        <v>3291.5899999999983</v>
      </c>
      <c r="F48" s="53">
        <v>2931.51</v>
      </c>
      <c r="G48" s="53">
        <v>3642.67</v>
      </c>
      <c r="H48" s="54">
        <v>7812.63</v>
      </c>
      <c r="I48" s="52">
        <v>6761.19</v>
      </c>
      <c r="J48" s="53">
        <v>7074.43</v>
      </c>
      <c r="K48" s="53">
        <v>2192.08</v>
      </c>
      <c r="L48" s="53">
        <v>4530.4500000000007</v>
      </c>
      <c r="M48" s="53">
        <v>5431</v>
      </c>
      <c r="N48" s="54">
        <v>7744.2300000000005</v>
      </c>
      <c r="O48" s="23">
        <f t="shared" si="0"/>
        <v>73284.78</v>
      </c>
    </row>
    <row r="49" spans="1:15" x14ac:dyDescent="0.25">
      <c r="A49" s="27">
        <v>5614008</v>
      </c>
      <c r="B49" s="2" t="s">
        <v>79</v>
      </c>
      <c r="C49" s="55">
        <v>0</v>
      </c>
      <c r="D49" s="56">
        <v>0</v>
      </c>
      <c r="E49" s="56">
        <v>0</v>
      </c>
      <c r="F49" s="56">
        <v>0</v>
      </c>
      <c r="G49" s="56">
        <v>0</v>
      </c>
      <c r="H49" s="56">
        <v>0</v>
      </c>
      <c r="I49" s="55">
        <v>0</v>
      </c>
      <c r="J49" s="56">
        <v>0</v>
      </c>
      <c r="K49" s="56">
        <v>0</v>
      </c>
      <c r="L49" s="56"/>
      <c r="M49" s="56">
        <v>0</v>
      </c>
      <c r="N49" s="57">
        <v>0</v>
      </c>
      <c r="O49" s="23">
        <f t="shared" si="0"/>
        <v>0</v>
      </c>
    </row>
    <row r="50" spans="1:15" x14ac:dyDescent="0.25">
      <c r="A50" s="24" t="s">
        <v>61</v>
      </c>
      <c r="B50" s="25" t="s">
        <v>71</v>
      </c>
      <c r="O50" s="23"/>
    </row>
    <row r="51" spans="1:15" x14ac:dyDescent="0.25">
      <c r="O51" s="23"/>
    </row>
    <row r="52" spans="1:15" x14ac:dyDescent="0.25"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</row>
    <row r="53" spans="1:15" x14ac:dyDescent="0.25">
      <c r="B53" s="14" t="s">
        <v>60</v>
      </c>
      <c r="C53" s="58">
        <f t="shared" ref="C53:O53" si="1">SUM(C6:C52)</f>
        <v>-138156.34000000003</v>
      </c>
      <c r="D53" s="59">
        <f t="shared" si="1"/>
        <v>-353863.90999999992</v>
      </c>
      <c r="E53" s="59">
        <f t="shared" si="1"/>
        <v>-74943.999999999913</v>
      </c>
      <c r="F53" s="59">
        <f t="shared" si="1"/>
        <v>-184398.38999999998</v>
      </c>
      <c r="G53" s="59">
        <f t="shared" si="1"/>
        <v>-634508.00000000012</v>
      </c>
      <c r="H53" s="60">
        <f t="shared" si="1"/>
        <v>-187961.63999999978</v>
      </c>
      <c r="I53" s="58">
        <f t="shared" ref="I53:N53" si="2">SUM(I6:I52)</f>
        <v>-819746.38999999978</v>
      </c>
      <c r="J53" s="59">
        <f t="shared" si="2"/>
        <v>-376422.39</v>
      </c>
      <c r="K53" s="59">
        <f t="shared" si="2"/>
        <v>-392022.39999999997</v>
      </c>
      <c r="L53" s="59">
        <f t="shared" si="2"/>
        <v>-550939.9700000002</v>
      </c>
      <c r="M53" s="59">
        <f t="shared" si="2"/>
        <v>-493630.89999999997</v>
      </c>
      <c r="N53" s="60">
        <f t="shared" si="2"/>
        <v>-904970.82000000053</v>
      </c>
      <c r="O53" s="23">
        <f t="shared" si="1"/>
        <v>-5111565.1499999994</v>
      </c>
    </row>
    <row r="54" spans="1:15" x14ac:dyDescent="0.25">
      <c r="B54" s="14" t="s">
        <v>74</v>
      </c>
      <c r="C54" s="61">
        <v>0.98519999999999996</v>
      </c>
      <c r="D54" s="62">
        <v>0.98540000000000005</v>
      </c>
      <c r="E54" s="62">
        <v>0.98640000000000005</v>
      </c>
      <c r="F54" s="62">
        <v>0.98719999999999997</v>
      </c>
      <c r="G54" s="62">
        <v>0.98660000000000003</v>
      </c>
      <c r="H54" s="63">
        <v>0.98560000000000003</v>
      </c>
      <c r="I54" s="61">
        <v>0.98555473807212834</v>
      </c>
      <c r="J54" s="62">
        <v>0.98582361660975315</v>
      </c>
      <c r="K54" s="62">
        <v>0.98660000000000003</v>
      </c>
      <c r="L54" s="62">
        <v>0.98719999999999997</v>
      </c>
      <c r="M54" s="62">
        <v>0.98640000000000005</v>
      </c>
      <c r="N54" s="63">
        <v>1</v>
      </c>
      <c r="O54" s="26"/>
    </row>
    <row r="55" spans="1:15" x14ac:dyDescent="0.25">
      <c r="B55" s="14" t="s">
        <v>72</v>
      </c>
      <c r="C55" s="64">
        <f t="shared" ref="C55:H55" si="3">+C54*C53</f>
        <v>-136111.62616800002</v>
      </c>
      <c r="D55" s="65">
        <f t="shared" si="3"/>
        <v>-348697.49691399996</v>
      </c>
      <c r="E55" s="65">
        <f t="shared" si="3"/>
        <v>-73924.761599999911</v>
      </c>
      <c r="F55" s="65">
        <f t="shared" si="3"/>
        <v>-182038.09060799997</v>
      </c>
      <c r="G55" s="65">
        <f t="shared" si="3"/>
        <v>-626005.5928000001</v>
      </c>
      <c r="H55" s="66">
        <f t="shared" si="3"/>
        <v>-185254.99238399978</v>
      </c>
      <c r="I55" s="64">
        <f t="shared" ref="I55:N55" si="4">+I54*I53</f>
        <v>-807904.9386820225</v>
      </c>
      <c r="J55" s="65">
        <f t="shared" si="4"/>
        <v>-371086.08188268699</v>
      </c>
      <c r="K55" s="65">
        <f t="shared" si="4"/>
        <v>-386769.29983999999</v>
      </c>
      <c r="L55" s="65">
        <f t="shared" si="4"/>
        <v>-543887.93838400021</v>
      </c>
      <c r="M55" s="65">
        <f t="shared" si="4"/>
        <v>-486917.51976</v>
      </c>
      <c r="N55" s="66">
        <f t="shared" si="4"/>
        <v>-904970.82000000053</v>
      </c>
      <c r="O55" s="23">
        <f>SUM(C55:N55)</f>
        <v>-5053569.1590227103</v>
      </c>
    </row>
    <row r="56" spans="1:15" x14ac:dyDescent="0.25">
      <c r="B56" s="14" t="s">
        <v>73</v>
      </c>
      <c r="C56" s="67">
        <f t="shared" ref="C56" si="5">+C55*-1</f>
        <v>136111.62616800002</v>
      </c>
      <c r="D56" s="68">
        <f t="shared" ref="D56:H56" si="6">+D55*-1</f>
        <v>348697.49691399996</v>
      </c>
      <c r="E56" s="68">
        <f t="shared" si="6"/>
        <v>73924.761599999911</v>
      </c>
      <c r="F56" s="68">
        <f t="shared" si="6"/>
        <v>182038.09060799997</v>
      </c>
      <c r="G56" s="68">
        <f t="shared" si="6"/>
        <v>626005.5928000001</v>
      </c>
      <c r="H56" s="69">
        <f t="shared" si="6"/>
        <v>185254.99238399978</v>
      </c>
      <c r="I56" s="67">
        <f t="shared" ref="I56:N56" si="7">+I55*-1</f>
        <v>807904.9386820225</v>
      </c>
      <c r="J56" s="68">
        <f t="shared" si="7"/>
        <v>371086.08188268699</v>
      </c>
      <c r="K56" s="68">
        <f t="shared" si="7"/>
        <v>386769.29983999999</v>
      </c>
      <c r="L56" s="68">
        <f t="shared" si="7"/>
        <v>543887.93838400021</v>
      </c>
      <c r="M56" s="68">
        <f t="shared" si="7"/>
        <v>486917.51976</v>
      </c>
      <c r="N56" s="69">
        <f t="shared" si="7"/>
        <v>904970.82000000053</v>
      </c>
      <c r="O56" s="23">
        <f>SUM(C56:N56)</f>
        <v>5053569.1590227103</v>
      </c>
    </row>
    <row r="57" spans="1:15" x14ac:dyDescent="0.25">
      <c r="H57" s="21"/>
    </row>
    <row r="60" spans="1:15" x14ac:dyDescent="0.25">
      <c r="A60" s="27" t="s">
        <v>83</v>
      </c>
      <c r="C60" s="9"/>
      <c r="D60" s="9"/>
    </row>
  </sheetData>
  <sortState xmlns:xlrd2="http://schemas.microsoft.com/office/spreadsheetml/2017/richdata2" ref="A6:O47">
    <sortCondition ref="A6:A47"/>
  </sortState>
  <mergeCells count="2">
    <mergeCell ref="C4:H4"/>
    <mergeCell ref="I4:N4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WrappedLabelHistory xmlns:xsd="http://www.w3.org/2001/XMLSchema" xmlns:xsi="http://www.w3.org/2001/XMLSchema-instance" xmlns="http://www.boldonjames.com/2016/02/Classifier/internal/wrappedLabelHistory">
  <Value>PD94bWwgdmVyc2lvbj0iMS4wIiBlbmNvZGluZz0idXMtYXNjaWkiPz48bGFiZWxIaXN0b3J5IHhtbG5zOnhzZD0iaHR0cDovL3d3dy53My5vcmcvMjAwMS9YTUxTY2hlbWEiIHhtbG5zOnhzaT0iaHR0cDovL3d3dy53My5vcmcvMjAwMS9YTUxTY2hlbWEtaW5zdGFuY2UiIHhtbG5zPSJodHRwOi8vd3d3LmJvbGRvbmphbWVzLmNvbS8yMDE2LzAyL0NsYXNzaWZpZXIvaW50ZXJuYWwvbGFiZWxIaXN0b3J5Ij48aXRlbT48c2lzbCBzaXNsVmVyc2lvbj0iMCIgcG9saWN5PSJlOWMwYjhkNy1iZGI0LTRmZDMtYjYyYS1mNTAzMjdhYWVmY2UiIG9yaWdpbj0iYXV0b1NlbGVjdGVkU3VnZ2VzdGlvbiI+PGVsZW1lbnQgdWlkPSJjNWY4ZWIxMi01YjI3LTQzOWQtYWFhNi0zNDAyYWY2MjZmYTMiIHZhbHVlPSIiIHhtbG5zPSJodHRwOi8vd3d3LmJvbGRvbmphbWVzLmNvbS8yMDA4LzAxL3NpZS9pbnRlcm5hbC9sYWJlbCIgLz48ZWxlbWVudCB1aWQ9ImM2NDIxOGFiLWI4ZDEtNDBiNi1hNDc4LWNiOGJlMWUxMGVjYyIgdmFsdWU9IiIgeG1sbnM9Imh0dHA6Ly93d3cuYm9sZG9uamFtZXMuY29tLzIwMDgvMDEvc2llL2ludGVybmFsL2xhYmVsIiAvPjwvc2lzbD48VXNlck5hbWU+Q09SUFxzMjkwNzkyPC9Vc2VyTmFtZT48RGF0ZVRpbWU+Ny8yMC8yMDIyIDg6Mjk6MDMgUE08L0RhdGVUaW1lPjxMYWJlbFN0cmluZz5BRVAgUHVibGljPC9MYWJlbFN0cmluZz48L2l0ZW0+PGl0ZW0+PHNpc2wgc2lzbFZlcnNpb249IjAiIHBvbGljeT0iZTljMGI4ZDctYmRiNC00ZmQzLWI2MmEtZjUwMzI3YWFlZmNlIiBvcmlnaW49InVzZXJTZWxlY3RlZCI+PGVsZW1lbnQgdWlkPSJjNWY4ZWIxMi01YjI3LTQzOWQtYWFhNi0zNDAyYWY2MjZmYTMiIHZhbHVlPSIiIHhtbG5zPSJodHRwOi8vd3d3LmJvbGRvbmphbWVzLmNvbS8yMDA4LzAxL3NpZS9pbnRlcm5hbC9sYWJlbCIgLz48L3Npc2w+PFVzZXJOYW1lPkNPUlBcczI5MDc5MjwvVXNlck5hbWU+PERhdGVUaW1lPjcvMjEvMjAyMiA2OjMyOjM4IFBNPC9EYXRlVGltZT48TGFiZWxTdHJpbmc+QUVQIFB1YmxpYzwvTGFiZWxTdHJpbmc+PC9pdGVtPjwvbGFiZWxIaXN0b3J5Pg==</Value>
</WrappedLabelHistory>
</file>

<file path=customXml/item2.xml><?xml version="1.0" encoding="utf-8"?>
<sisl xmlns:xsd="http://www.w3.org/2001/XMLSchema" xmlns:xsi="http://www.w3.org/2001/XMLSchema-instance" xmlns="http://www.boldonjames.com/2008/01/sie/internal/label" sislVersion="0" policy="e9c0b8d7-bdb4-4fd3-b62a-f50327aaefce" origin="userSelected">
  <element uid="c5f8eb12-5b27-439d-aaa6-3402af626fa3" value=""/>
</sisl>
</file>

<file path=customXml/itemProps1.xml><?xml version="1.0" encoding="utf-8"?>
<ds:datastoreItem xmlns:ds="http://schemas.openxmlformats.org/officeDocument/2006/customXml" ds:itemID="{94670E35-079D-46A1-A7F7-8FF19C1A3D6A}">
  <ds:schemaRefs>
    <ds:schemaRef ds:uri="http://www.w3.org/2001/XMLSchema"/>
    <ds:schemaRef ds:uri="http://www.boldonjames.com/2016/02/Classifier/internal/wrappedLabelHistory"/>
  </ds:schemaRefs>
</ds:datastoreItem>
</file>

<file path=customXml/itemProps2.xml><?xml version="1.0" encoding="utf-8"?>
<ds:datastoreItem xmlns:ds="http://schemas.openxmlformats.org/officeDocument/2006/customXml" ds:itemID="{1C8E00E4-1B14-4989-BC6C-EE4971A4DCC2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Form 1.0</vt:lpstr>
      <vt:lpstr>Form 2.0</vt:lpstr>
      <vt:lpstr>Form 3.0</vt:lpstr>
      <vt:lpstr>'Form 1.0'!Print_Area</vt:lpstr>
    </vt:vector>
  </TitlesOfParts>
  <Company>American Electric Power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Vaughan</dc:creator>
  <cp:keywords/>
  <cp:lastModifiedBy>Lerah M Kahn</cp:lastModifiedBy>
  <dcterms:created xsi:type="dcterms:W3CDTF">2017-06-05T19:06:02Z</dcterms:created>
  <dcterms:modified xsi:type="dcterms:W3CDTF">2025-07-29T12:39:04Z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a404beca-502b-40a6-abe1-c1eb108c31b7</vt:lpwstr>
  </property>
  <property fmtid="{D5CDD505-2E9C-101B-9397-08002B2CF9AE}" pid="3" name="bjSaver">
    <vt:lpwstr>Yzo6iu4RCOp5VcJWjy40zzIEO7NbA0wx</vt:lpwstr>
  </property>
  <property fmtid="{D5CDD505-2E9C-101B-9397-08002B2CF9AE}" pid="4" name="bjDocumentSecurityLabel">
    <vt:lpwstr>AEP Public</vt:lpwstr>
  </property>
  <property fmtid="{D5CDD505-2E9C-101B-9397-08002B2CF9AE}" pid="5" name="Visual Markings Removed">
    <vt:lpwstr>No</vt:lpwstr>
  </property>
  <property fmtid="{D5CDD505-2E9C-101B-9397-08002B2CF9AE}" pid="6" name="MSIP_Label_5c34e43d-0b77-4b2c-b224-1b46981ccfdb_SiteId">
    <vt:lpwstr>15f3c881-6b03-4ff6-8559-77bf5177818f</vt:lpwstr>
  </property>
  <property fmtid="{D5CDD505-2E9C-101B-9397-08002B2CF9AE}" pid="7" name="MSIP_Label_5c34e43d-0b77-4b2c-b224-1b46981ccfdb_Name">
    <vt:lpwstr>AEP Public</vt:lpwstr>
  </property>
  <property fmtid="{D5CDD505-2E9C-101B-9397-08002B2CF9AE}" pid="8" name="MSIP_Label_5c34e43d-0b77-4b2c-b224-1b46981ccfdb_Enabled">
    <vt:lpwstr>true</vt:lpwstr>
  </property>
  <property fmtid="{D5CDD505-2E9C-101B-9397-08002B2CF9AE}" pid="9" name="bjClsUserRVM">
    <vt:lpwstr>[]</vt:lpwstr>
  </property>
  <property fmtid="{D5CDD505-2E9C-101B-9397-08002B2CF9AE}" pid="10" name="bjDocumentLabelXML">
    <vt:lpwstr>&lt;?xml version="1.0" encoding="us-ascii"?&gt;&lt;sisl xmlns:xsd="http://www.w3.org/2001/XMLSchema" xmlns:xsi="http://www.w3.org/2001/XMLSchema-instance" sislVersion="0" policy="e9c0b8d7-bdb4-4fd3-b62a-f50327aaefce" origin="userSelected" xmlns="http://www.boldonj</vt:lpwstr>
  </property>
  <property fmtid="{D5CDD505-2E9C-101B-9397-08002B2CF9AE}" pid="11" name="bjDocumentLabelXML-0">
    <vt:lpwstr>ames.com/2008/01/sie/internal/label"&gt;&lt;element uid="c5f8eb12-5b27-439d-aaa6-3402af626fa3" value="" /&gt;&lt;/sisl&gt;</vt:lpwstr>
  </property>
  <property fmtid="{D5CDD505-2E9C-101B-9397-08002B2CF9AE}" pid="12" name="bjLabelHistoryID">
    <vt:lpwstr>{94670E35-079D-46A1-A7F7-8FF19C1A3D6A}</vt:lpwstr>
  </property>
</Properties>
</file>