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epenergy.sharepoint.com/sites/regsvcs/Regulatory Base Cases/Kentucky Power/2023-00159 Base Case/07 Discovery/PHDRs/Attachments/"/>
    </mc:Choice>
  </mc:AlternateContent>
  <xr:revisionPtr revIDLastSave="33" documentId="8_{2E67B553-3792-4A3B-9CDB-63F1A6668E01}" xr6:coauthVersionLast="47" xr6:coauthVersionMax="47" xr10:uidLastSave="{CB7B7535-D1CC-4B39-A674-ECE8C03E723E}"/>
  <bookViews>
    <workbookView xWindow="-28920" yWindow="-1785" windowWidth="29040" windowHeight="17520" xr2:uid="{F31CE4E3-B655-4E0C-920A-7825DD234927}"/>
  </bookViews>
  <sheets>
    <sheet name="PHDR_14" sheetId="1" r:id="rId1"/>
    <sheet name="KPSC 2_9_Attachment1" sheetId="4" r:id="rId2"/>
    <sheet name="2023-00137 October 16 2023"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1" i="1"/>
  <c r="B20" i="1"/>
  <c r="B19" i="1"/>
  <c r="B18" i="1"/>
  <c r="E37" i="4"/>
  <c r="E39" i="4" s="1"/>
  <c r="E30" i="4"/>
  <c r="E32" i="4" s="1"/>
  <c r="E24" i="4"/>
  <c r="E26" i="4" s="1"/>
  <c r="E18" i="4"/>
  <c r="E20" i="4" s="1"/>
  <c r="E45" i="4" s="1"/>
  <c r="A8" i="4"/>
  <c r="A9" i="4" s="1"/>
  <c r="A10" i="4" s="1"/>
  <c r="A11" i="4" s="1"/>
  <c r="A12" i="4" s="1"/>
  <c r="A14" i="4" s="1"/>
  <c r="A15" i="4" s="1"/>
  <c r="A16" i="4" s="1"/>
  <c r="A17" i="4" s="1"/>
  <c r="A18" i="4" s="1"/>
  <c r="A19" i="4" s="1"/>
  <c r="A20" i="4" s="1"/>
  <c r="A22" i="4" s="1"/>
  <c r="A23" i="4" s="1"/>
  <c r="A24" i="4" s="1"/>
  <c r="A25" i="4" s="1"/>
  <c r="A26" i="4" s="1"/>
  <c r="A28" i="4" s="1"/>
  <c r="A29" i="4" s="1"/>
  <c r="A30" i="4" s="1"/>
  <c r="A31" i="4" s="1"/>
  <c r="A32" i="4" s="1"/>
  <c r="A34" i="4" s="1"/>
  <c r="A35" i="4" s="1"/>
  <c r="A36" i="4" s="1"/>
  <c r="A37" i="4" s="1"/>
  <c r="A38" i="4" s="1"/>
  <c r="A39" i="4" s="1"/>
  <c r="A41" i="4" s="1"/>
  <c r="A43" i="4" s="1"/>
  <c r="A45" i="4" s="1"/>
  <c r="B22" i="1" l="1"/>
  <c r="B24" i="1" s="1"/>
  <c r="H7" i="1"/>
  <c r="H8" i="1"/>
  <c r="H11" i="1"/>
  <c r="H9" i="1" l="1"/>
  <c r="H13" i="1" s="1"/>
  <c r="C9" i="1" l="1"/>
  <c r="C13" i="1" s="1"/>
  <c r="B9" i="1"/>
  <c r="B13" i="1" s="1"/>
  <c r="D9" i="1" l="1"/>
  <c r="D13" i="1" s="1"/>
  <c r="E9" i="1"/>
  <c r="E13" i="1" s="1"/>
  <c r="F9" i="1"/>
  <c r="F13" i="1" s="1"/>
</calcChain>
</file>

<file path=xl/sharedStrings.xml><?xml version="1.0" encoding="utf-8"?>
<sst xmlns="http://schemas.openxmlformats.org/spreadsheetml/2006/main" count="107" uniqueCount="90">
  <si>
    <t xml:space="preserve">For The Twelve Months Ended </t>
  </si>
  <si>
    <t>Major and Non-Major Storm Project Expense</t>
  </si>
  <si>
    <t xml:space="preserve">Kentucky Power Company </t>
  </si>
  <si>
    <t>Major Storm Projects</t>
  </si>
  <si>
    <t>Non-Major Storm Projects</t>
  </si>
  <si>
    <t>KPCO_R_KPSC_2_9_Attachment1</t>
  </si>
  <si>
    <t>Figure BKW-4 - Updated to Reflect Actual Balances as of June 30, 2023 for Decommission Rider Regulatory Asset and Tariff P.P.A. Under- Recovery Regulatory Asset</t>
  </si>
  <si>
    <t>Figure BKW-4 - Updated As Requested in KPSC 2_9</t>
  </si>
  <si>
    <t>Line No.</t>
  </si>
  <si>
    <t>Regulatory Asset Description</t>
  </si>
  <si>
    <t>Case No.</t>
  </si>
  <si>
    <t>FERC Subaccount(s)</t>
  </si>
  <si>
    <t>Expected Balance as of 
June 30, 2023</t>
  </si>
  <si>
    <t>Comment</t>
  </si>
  <si>
    <t>Decommissioning Rider Regulatory Asset</t>
  </si>
  <si>
    <t>Please Refer to Application 
Exhibit 4</t>
  </si>
  <si>
    <t>1823376</t>
  </si>
  <si>
    <t>Balance as of June 30, 2023.</t>
  </si>
  <si>
    <t>1823378</t>
  </si>
  <si>
    <t>1823379</t>
  </si>
  <si>
    <t>1823380</t>
  </si>
  <si>
    <t>1823517</t>
  </si>
  <si>
    <t>1823518</t>
  </si>
  <si>
    <t>January 2020 Wind Storm</t>
  </si>
  <si>
    <t>2020-00368</t>
  </si>
  <si>
    <t>April 2020 Thunderstorm</t>
  </si>
  <si>
    <t>April 2020 Wind Storm</t>
  </si>
  <si>
    <t>December 2020 Snow Storm</t>
  </si>
  <si>
    <t>2021-00135</t>
  </si>
  <si>
    <t>2020 Storm Incremental O&amp;M</t>
  </si>
  <si>
    <t>Less:  Amount in Base Rates</t>
  </si>
  <si>
    <t>2020 Storm Expense Deferral Regulatory Asset</t>
  </si>
  <si>
    <t>February 2021 Ice and Snow Storms</t>
  </si>
  <si>
    <t>2021-00129</t>
  </si>
  <si>
    <t>February 2021 Major Flood</t>
  </si>
  <si>
    <t>2021-00402</t>
  </si>
  <si>
    <t>2021 Storm Incremental O&amp;M</t>
  </si>
  <si>
    <t>2021 Storm Expense Deferral Regulatory Asset</t>
  </si>
  <si>
    <t>June 2022 Thunderstorm and Wind Storm</t>
  </si>
  <si>
    <t>2022-00293</t>
  </si>
  <si>
    <t>July 2022 Historic Flood</t>
  </si>
  <si>
    <t>2022 Storm Incremental O&amp;M</t>
  </si>
  <si>
    <t>2022 Storm Expense Deferral Regulatory Asset</t>
  </si>
  <si>
    <t>March 2023 Wind Storm (March 3, 2023)</t>
  </si>
  <si>
    <t>2023-00137</t>
  </si>
  <si>
    <t xml:space="preserve">Estimated Balance in Application (Exhibit 2) Filed on May 1, 2023 and Approved in Case No. 2023-00137 (Proxy for June 2023 Actual Balance).  
The Company will file its final, actual costs on or before September 30, 2023 in Case No. 2023-00137. </t>
  </si>
  <si>
    <t>March 2023 Wind Storm (March 25, 2023)</t>
  </si>
  <si>
    <t>April 2023 Wind Storm</t>
  </si>
  <si>
    <t>2023 Storm Incremental O&amp;M - Estimate</t>
  </si>
  <si>
    <t>2023 Storm Expense Deferral Regulatory Asset - Estimate</t>
  </si>
  <si>
    <t>Rockport Deferral Regulatory Asset</t>
  </si>
  <si>
    <t>2017-00179
2020-00174
2022-00283</t>
  </si>
  <si>
    <t>1823430
1823431</t>
  </si>
  <si>
    <t>Tariff P.P.A. Under-Recovery Regulatory Asset
(Under-Recovered Since January 2020)</t>
  </si>
  <si>
    <t>2017-00179
2020-00174 
2022-00416</t>
  </si>
  <si>
    <t xml:space="preserve">Balance as of June 30, 2023. </t>
  </si>
  <si>
    <t>Total Regulatory Assets Requested for Securitization</t>
  </si>
  <si>
    <t>5-Year Total</t>
  </si>
  <si>
    <t>Total</t>
  </si>
  <si>
    <t>Incremental</t>
  </si>
  <si>
    <t>Factor</t>
  </si>
  <si>
    <t>Major Storms</t>
  </si>
  <si>
    <t>Storm Dates</t>
  </si>
  <si>
    <t>Source</t>
  </si>
  <si>
    <t>O&amp;M</t>
  </si>
  <si>
    <t>Rate</t>
  </si>
  <si>
    <t>O&amp;M (Factor adjusted)</t>
  </si>
  <si>
    <t>2023 Mar Windstorm Distr</t>
  </si>
  <si>
    <t>2023 Mar Windstorm Trans</t>
  </si>
  <si>
    <t xml:space="preserve">2023 Apr Windstorm Distr </t>
  </si>
  <si>
    <t>2023 Apr Windstorm Trans</t>
  </si>
  <si>
    <t xml:space="preserve">Total </t>
  </si>
  <si>
    <t>Amount in base</t>
  </si>
  <si>
    <t>Amount over base</t>
  </si>
  <si>
    <t>Deferral Accounting?</t>
  </si>
  <si>
    <t>No</t>
  </si>
  <si>
    <t>Yes - See Note</t>
  </si>
  <si>
    <t>2023 Storm Expense Deferral Regulatory Asset (Mar 2023)</t>
  </si>
  <si>
    <t>2023 Storm Expense Deferral Regulatory Asset (Apr 2023)</t>
  </si>
  <si>
    <t xml:space="preserve">Case No. 2023-00137 Post Case Correspondence, Notice of Filing of Actual Costs October 16, 2023. </t>
  </si>
  <si>
    <t>Total Expenses Deferred Related to Major Storms - Including April 2023 Wind</t>
  </si>
  <si>
    <t xml:space="preserve">Total Expenses Deferred Related to Major Storms </t>
  </si>
  <si>
    <t>KPCO_R_KPSC_PHDR_14_Attachment1</t>
  </si>
  <si>
    <r>
      <t>Total Distribution Expense</t>
    </r>
    <r>
      <rPr>
        <b/>
        <sz val="11"/>
        <color theme="1"/>
        <rFont val="Calibri"/>
        <family val="2"/>
      </rPr>
      <t>¹</t>
    </r>
  </si>
  <si>
    <r>
      <rPr>
        <sz val="11"/>
        <color theme="1"/>
        <rFont val="Calibri"/>
        <family val="2"/>
      </rPr>
      <t>¹</t>
    </r>
    <r>
      <rPr>
        <sz val="11"/>
        <color theme="1"/>
        <rFont val="Calibri"/>
        <family val="2"/>
        <scheme val="minor"/>
      </rPr>
      <t xml:space="preserve"> Three Year Average Provided at KPCO_R_KPSC_2_1_Attachment55_WhitneyWP1, Tab W16_PG_2_of_2</t>
    </r>
  </si>
  <si>
    <r>
      <t>Total Transmission Expense</t>
    </r>
    <r>
      <rPr>
        <b/>
        <sz val="11"/>
        <color theme="1"/>
        <rFont val="Calibri"/>
        <family val="2"/>
      </rPr>
      <t>²</t>
    </r>
  </si>
  <si>
    <r>
      <rPr>
        <sz val="11"/>
        <color theme="1"/>
        <rFont val="Calibri"/>
        <family val="2"/>
      </rPr>
      <t>²</t>
    </r>
    <r>
      <rPr>
        <sz val="11"/>
        <color theme="1"/>
        <rFont val="Calibri"/>
        <family val="2"/>
        <scheme val="minor"/>
      </rPr>
      <t xml:space="preserve"> Three Year Average Provided at KPCO_R_KPSC_2_1_Attachment55_WhitneyWP1, Tab W16_PG_2_of_2</t>
    </r>
  </si>
  <si>
    <t>Link:</t>
  </si>
  <si>
    <t>KPCo_Exhibit_3_Actual_Costs.xlsx (live.com)</t>
  </si>
  <si>
    <r>
      <rPr>
        <b/>
        <sz val="11"/>
        <color theme="1"/>
        <rFont val="Calibri"/>
        <family val="2"/>
        <scheme val="minor"/>
      </rPr>
      <t>Note:</t>
    </r>
    <r>
      <rPr>
        <sz val="11"/>
        <color theme="1"/>
        <rFont val="Calibri"/>
        <family val="2"/>
        <scheme val="minor"/>
      </rPr>
      <t xml:space="preserve">  Deferral accounting was authorized for the expenses listed below related to major storms in the last five years.  Despite occurring after the historical test year in the Company's base rate request, deferred storm expenses related to the April 2023 Windstorm are included in this listing because the Company has requested recovery through securitization in this proceeding, and to tie to the actual total incremental expense amount reported in Case No. 2023-00137 on October 16, 2023 of $8,415,089.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</si>
</sst>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1"/>
      <color rgb="FFFF0000"/>
      <name val="Calibri"/>
      <family val="2"/>
      <scheme val="minor"/>
    </font>
    <font>
      <sz val="10"/>
      <name val="Tahoma"/>
      <family val="2"/>
    </font>
    <font>
      <sz val="8"/>
      <name val="Calibri"/>
      <family val="2"/>
      <scheme val="minor"/>
    </font>
    <font>
      <u/>
      <sz val="10"/>
      <name val="Tahoma"/>
      <family val="2"/>
    </font>
    <font>
      <u val="singleAccounting"/>
      <sz val="10"/>
      <name val="Tahoma"/>
      <family val="2"/>
    </font>
    <font>
      <sz val="11"/>
      <color rgb="FF000000"/>
      <name val="Calibri"/>
      <family val="2"/>
      <scheme val="minor"/>
    </font>
    <font>
      <b/>
      <sz val="11"/>
      <color theme="1"/>
      <name val="Calibri"/>
      <family val="2"/>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Dashed">
        <color rgb="FF757171"/>
      </left>
      <right/>
      <top style="mediumDashed">
        <color rgb="FF757171"/>
      </top>
      <bottom/>
      <diagonal/>
    </border>
    <border>
      <left/>
      <right/>
      <top style="mediumDashed">
        <color rgb="FF757171"/>
      </top>
      <bottom/>
      <diagonal/>
    </border>
    <border>
      <left style="mediumDashed">
        <color rgb="FF757171"/>
      </left>
      <right/>
      <top/>
      <bottom/>
      <diagonal/>
    </border>
    <border>
      <left/>
      <right style="mediumDashed">
        <color rgb="FF757171"/>
      </right>
      <top/>
      <bottom/>
      <diagonal/>
    </border>
    <border>
      <left style="mediumDashed">
        <color rgb="FF757171"/>
      </left>
      <right/>
      <top/>
      <bottom style="mediumDashed">
        <color rgb="FF757171"/>
      </bottom>
      <diagonal/>
    </border>
    <border>
      <left/>
      <right/>
      <top/>
      <bottom style="mediumDashed">
        <color rgb="FF757171"/>
      </bottom>
      <diagonal/>
    </border>
    <border>
      <left/>
      <right style="mediumDashed">
        <color rgb="FF757171"/>
      </right>
      <top/>
      <bottom style="mediumDashed">
        <color rgb="FF75717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89">
    <xf numFmtId="0" fontId="0" fillId="0" borderId="0" xfId="0"/>
    <xf numFmtId="164" fontId="0" fillId="0" borderId="0" xfId="0" applyNumberFormat="1"/>
    <xf numFmtId="164" fontId="0" fillId="0" borderId="0" xfId="1" applyNumberFormat="1" applyFont="1"/>
    <xf numFmtId="165" fontId="2" fillId="0" borderId="1" xfId="0" applyNumberFormat="1" applyFont="1" applyBorder="1" applyAlignment="1">
      <alignment horizontal="center"/>
    </xf>
    <xf numFmtId="164" fontId="0" fillId="0" borderId="0" xfId="1" applyNumberFormat="1" applyFont="1" applyFill="1"/>
    <xf numFmtId="0" fontId="2" fillId="0" borderId="0" xfId="0" applyFont="1"/>
    <xf numFmtId="164" fontId="2" fillId="0" borderId="4" xfId="1" applyNumberFormat="1" applyFont="1" applyBorder="1"/>
    <xf numFmtId="164" fontId="2" fillId="0" borderId="3" xfId="1" applyNumberFormat="1" applyFont="1" applyBorder="1"/>
    <xf numFmtId="164" fontId="2" fillId="0" borderId="3" xfId="1" applyNumberFormat="1" applyFont="1" applyFill="1" applyBorder="1"/>
    <xf numFmtId="164" fontId="2" fillId="0" borderId="0" xfId="1" applyNumberFormat="1" applyFont="1"/>
    <xf numFmtId="0" fontId="2" fillId="0" borderId="0" xfId="0" applyFont="1" applyAlignment="1">
      <alignment horizontal="left" vertical="center"/>
    </xf>
    <xf numFmtId="0" fontId="0" fillId="0" borderId="0" xfId="0" applyAlignment="1">
      <alignment horizontal="center" vertical="center"/>
    </xf>
    <xf numFmtId="0" fontId="2" fillId="2" borderId="1" xfId="0" applyFont="1" applyFill="1" applyBorder="1" applyAlignment="1">
      <alignment horizontal="center" wrapText="1"/>
    </xf>
    <xf numFmtId="0" fontId="2" fillId="2" borderId="1" xfId="0" applyFont="1" applyFill="1" applyBorder="1" applyAlignment="1">
      <alignment wrapText="1"/>
    </xf>
    <xf numFmtId="0" fontId="0" fillId="2" borderId="0" xfId="0" applyFill="1" applyAlignment="1">
      <alignment wrapText="1"/>
    </xf>
    <xf numFmtId="0" fontId="2" fillId="0" borderId="0" xfId="0" applyFont="1" applyAlignment="1">
      <alignment wrapText="1"/>
    </xf>
    <xf numFmtId="0" fontId="0" fillId="0" borderId="0" xfId="0" applyAlignment="1">
      <alignment wrapText="1"/>
    </xf>
    <xf numFmtId="0" fontId="0" fillId="2" borderId="0" xfId="0" applyFill="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wrapText="1"/>
    </xf>
    <xf numFmtId="0" fontId="2" fillId="2" borderId="5" xfId="0" applyFont="1" applyFill="1" applyBorder="1" applyAlignment="1">
      <alignment wrapText="1"/>
    </xf>
    <xf numFmtId="0" fontId="0" fillId="2" borderId="1" xfId="0"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0" fillId="2" borderId="0" xfId="0" applyFill="1" applyAlignment="1">
      <alignment horizontal="left" vertical="center" wrapText="1"/>
    </xf>
    <xf numFmtId="166" fontId="0" fillId="2" borderId="0" xfId="2" applyNumberFormat="1" applyFont="1" applyFill="1" applyAlignment="1">
      <alignment horizontal="center" vertical="center"/>
    </xf>
    <xf numFmtId="0" fontId="0" fillId="0" borderId="0" xfId="0"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166" fontId="0" fillId="2" borderId="1" xfId="2" applyNumberFormat="1" applyFont="1" applyFill="1" applyBorder="1" applyAlignment="1">
      <alignment vertical="center"/>
    </xf>
    <xf numFmtId="166" fontId="0" fillId="0" borderId="1" xfId="2" applyNumberFormat="1" applyFont="1" applyFill="1" applyBorder="1" applyAlignment="1">
      <alignment vertical="center"/>
    </xf>
    <xf numFmtId="0" fontId="0" fillId="3" borderId="1" xfId="0" applyFill="1" applyBorder="1" applyAlignment="1">
      <alignment horizontal="center" vertical="center" wrapText="1"/>
    </xf>
    <xf numFmtId="0" fontId="2" fillId="2" borderId="1" xfId="0" applyFont="1" applyFill="1" applyBorder="1" applyAlignment="1">
      <alignment vertical="center" wrapText="1"/>
    </xf>
    <xf numFmtId="166" fontId="2" fillId="0" borderId="6" xfId="2" applyNumberFormat="1" applyFont="1" applyFill="1" applyBorder="1" applyAlignment="1">
      <alignment horizontal="center" vertical="center"/>
    </xf>
    <xf numFmtId="0" fontId="0" fillId="2" borderId="0" xfId="0" applyFill="1" applyAlignment="1">
      <alignment vertical="center" wrapText="1"/>
    </xf>
    <xf numFmtId="166" fontId="0" fillId="0" borderId="0" xfId="2" applyNumberFormat="1" applyFont="1" applyFill="1" applyAlignment="1">
      <alignment horizontal="center" vertical="center"/>
    </xf>
    <xf numFmtId="0" fontId="0" fillId="0" borderId="0" xfId="0" applyAlignment="1">
      <alignment horizontal="left" vertical="center" wrapText="1"/>
    </xf>
    <xf numFmtId="166" fontId="0" fillId="2" borderId="0" xfId="2" applyNumberFormat="1" applyFont="1" applyFill="1" applyBorder="1" applyAlignment="1">
      <alignment horizontal="center" vertical="center"/>
    </xf>
    <xf numFmtId="166" fontId="2" fillId="2" borderId="6" xfId="2" applyNumberFormat="1" applyFont="1" applyFill="1" applyBorder="1" applyAlignment="1">
      <alignment vertical="center"/>
    </xf>
    <xf numFmtId="166" fontId="0" fillId="2" borderId="0" xfId="2" applyNumberFormat="1" applyFont="1" applyFill="1" applyBorder="1" applyAlignment="1">
      <alignment vertical="center"/>
    </xf>
    <xf numFmtId="166" fontId="2" fillId="2" borderId="1" xfId="2" applyNumberFormat="1" applyFont="1" applyFill="1" applyBorder="1" applyAlignment="1">
      <alignment vertical="center"/>
    </xf>
    <xf numFmtId="0" fontId="4" fillId="0" borderId="0" xfId="0" applyFont="1" applyAlignment="1">
      <alignment horizontal="left" vertical="center" wrapText="1"/>
    </xf>
    <xf numFmtId="166" fontId="0" fillId="2" borderId="7" xfId="2" applyNumberFormat="1" applyFont="1" applyFill="1" applyBorder="1"/>
    <xf numFmtId="0" fontId="2" fillId="2" borderId="1" xfId="0" applyFont="1" applyFill="1" applyBorder="1"/>
    <xf numFmtId="0" fontId="2" fillId="3" borderId="1" xfId="0" applyFont="1" applyFill="1" applyBorder="1"/>
    <xf numFmtId="166" fontId="2" fillId="2" borderId="8" xfId="2" applyNumberFormat="1" applyFont="1" applyFill="1" applyBorder="1"/>
    <xf numFmtId="0" fontId="2" fillId="2" borderId="0" xfId="0" applyFont="1" applyFill="1"/>
    <xf numFmtId="43" fontId="2" fillId="0" borderId="0" xfId="0" applyNumberFormat="1" applyFont="1"/>
    <xf numFmtId="43" fontId="0" fillId="0" borderId="0" xfId="0" applyNumberFormat="1"/>
    <xf numFmtId="0" fontId="0" fillId="0" borderId="0" xfId="0" applyAlignment="1">
      <alignment horizontal="left" vertical="top"/>
    </xf>
    <xf numFmtId="6" fontId="6" fillId="0" borderId="0" xfId="0" applyNumberFormat="1" applyFont="1" applyAlignment="1">
      <alignment horizontal="center"/>
    </xf>
    <xf numFmtId="0" fontId="6" fillId="0" borderId="0" xfId="0" applyFont="1"/>
    <xf numFmtId="0" fontId="6" fillId="0" borderId="0" xfId="0" applyFont="1" applyAlignment="1">
      <alignment horizontal="center"/>
    </xf>
    <xf numFmtId="0" fontId="6" fillId="0" borderId="11" xfId="0" applyFont="1" applyBorder="1"/>
    <xf numFmtId="0" fontId="6" fillId="0" borderId="12" xfId="0" applyFont="1" applyBorder="1"/>
    <xf numFmtId="0" fontId="8" fillId="0" borderId="11" xfId="0" applyFont="1" applyBorder="1" applyAlignment="1">
      <alignment horizontal="center"/>
    </xf>
    <xf numFmtId="0" fontId="8" fillId="0" borderId="0" xfId="0" applyFont="1" applyAlignment="1">
      <alignment horizontal="center"/>
    </xf>
    <xf numFmtId="0" fontId="6" fillId="0" borderId="11" xfId="0" applyFont="1" applyBorder="1" applyAlignment="1">
      <alignment horizontal="center"/>
    </xf>
    <xf numFmtId="14" fontId="6" fillId="0" borderId="0" xfId="0" applyNumberFormat="1" applyFont="1" applyAlignment="1">
      <alignment horizontal="center"/>
    </xf>
    <xf numFmtId="10" fontId="6" fillId="0" borderId="0" xfId="0" applyNumberFormat="1" applyFont="1" applyAlignment="1">
      <alignment horizontal="center"/>
    </xf>
    <xf numFmtId="6" fontId="6" fillId="0" borderId="2" xfId="0" applyNumberFormat="1" applyFont="1" applyBorder="1" applyAlignment="1">
      <alignment horizontal="center"/>
    </xf>
    <xf numFmtId="6" fontId="9" fillId="0" borderId="0" xfId="0" applyNumberFormat="1" applyFont="1" applyAlignment="1">
      <alignment horizontal="center"/>
    </xf>
    <xf numFmtId="0" fontId="10" fillId="0" borderId="11" xfId="0" applyFont="1" applyBorder="1" applyAlignment="1">
      <alignment horizontal="center"/>
    </xf>
    <xf numFmtId="0" fontId="10" fillId="0" borderId="0" xfId="0" applyFont="1" applyAlignment="1">
      <alignment horizontal="center"/>
    </xf>
    <xf numFmtId="0" fontId="6" fillId="0" borderId="13" xfId="0" applyFont="1" applyBorder="1"/>
    <xf numFmtId="0" fontId="6" fillId="0" borderId="14" xfId="0" applyFont="1" applyBorder="1"/>
    <xf numFmtId="0" fontId="6" fillId="0" borderId="15" xfId="0" applyFont="1" applyBorder="1"/>
    <xf numFmtId="0" fontId="2" fillId="3" borderId="0" xfId="0" applyFont="1" applyFill="1"/>
    <xf numFmtId="0" fontId="0" fillId="3" borderId="0" xfId="0" applyFill="1"/>
    <xf numFmtId="164" fontId="0" fillId="0" borderId="0" xfId="1" applyNumberFormat="1" applyFont="1" applyAlignment="1">
      <alignment horizontal="left"/>
    </xf>
    <xf numFmtId="164" fontId="2" fillId="0" borderId="1" xfId="1" applyNumberFormat="1" applyFont="1" applyBorder="1"/>
    <xf numFmtId="0" fontId="2" fillId="0" borderId="1" xfId="0" applyFont="1" applyBorder="1"/>
    <xf numFmtId="43" fontId="0" fillId="0" borderId="0" xfId="1" applyFont="1"/>
    <xf numFmtId="164" fontId="2" fillId="0" borderId="1" xfId="1" applyNumberFormat="1" applyFont="1" applyBorder="1" applyAlignment="1">
      <alignment horizontal="center"/>
    </xf>
    <xf numFmtId="164" fontId="0" fillId="0" borderId="0" xfId="1" applyNumberFormat="1" applyFont="1" applyAlignment="1">
      <alignment horizontal="left"/>
    </xf>
    <xf numFmtId="0" fontId="0" fillId="0" borderId="0" xfId="0" applyAlignment="1">
      <alignment horizontal="left"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left" vertical="center" wrapText="1"/>
    </xf>
    <xf numFmtId="0" fontId="3" fillId="0" borderId="2" xfId="0" applyFont="1" applyBorder="1" applyAlignment="1">
      <alignment horizontal="center" vertical="center"/>
    </xf>
    <xf numFmtId="0" fontId="2" fillId="2" borderId="1" xfId="0" applyFont="1" applyFill="1" applyBorder="1" applyAlignment="1">
      <alignment horizontal="left" vertical="center" wrapText="1"/>
    </xf>
    <xf numFmtId="166" fontId="2" fillId="2" borderId="1" xfId="2" applyNumberFormat="1" applyFont="1" applyFill="1" applyBorder="1" applyAlignment="1">
      <alignment horizontal="center" vertical="center"/>
    </xf>
    <xf numFmtId="0" fontId="4" fillId="0" borderId="0" xfId="0" applyFont="1" applyAlignment="1">
      <alignment horizontal="left" vertical="center" wrapText="1"/>
    </xf>
    <xf numFmtId="166" fontId="0" fillId="0" borderId="0" xfId="0" applyNumberForma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center" wrapText="1"/>
    </xf>
    <xf numFmtId="0" fontId="6" fillId="0" borderId="9" xfId="0" applyFont="1" applyBorder="1" applyAlignment="1">
      <alignment horizontal="center"/>
    </xf>
    <xf numFmtId="0" fontId="6" fillId="0" borderId="10" xfId="0" applyFont="1" applyBorder="1" applyAlignment="1">
      <alignment horizontal="center"/>
    </xf>
    <xf numFmtId="0" fontId="13" fillId="0" borderId="0" xfId="3"/>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36</xdr:row>
      <xdr:rowOff>142875</xdr:rowOff>
    </xdr:from>
    <xdr:to>
      <xdr:col>27</xdr:col>
      <xdr:colOff>182359</xdr:colOff>
      <xdr:row>59</xdr:row>
      <xdr:rowOff>19644</xdr:rowOff>
    </xdr:to>
    <xdr:pic>
      <xdr:nvPicPr>
        <xdr:cNvPr id="2" name="Picture 1">
          <a:extLst>
            <a:ext uri="{FF2B5EF4-FFF2-40B4-BE49-F238E27FC236}">
              <a16:creationId xmlns:a16="http://schemas.microsoft.com/office/drawing/2014/main" id="{C781C24F-4686-28C3-10DE-F93817F5261E}"/>
            </a:ext>
          </a:extLst>
        </xdr:cNvPr>
        <xdr:cNvPicPr>
          <a:picLocks noChangeAspect="1"/>
        </xdr:cNvPicPr>
      </xdr:nvPicPr>
      <xdr:blipFill>
        <a:blip xmlns:r="http://schemas.openxmlformats.org/officeDocument/2006/relationships" r:embed="rId1"/>
        <a:stretch>
          <a:fillRect/>
        </a:stretch>
      </xdr:blipFill>
      <xdr:spPr>
        <a:xfrm>
          <a:off x="9010650" y="7038975"/>
          <a:ext cx="9916909" cy="4258269"/>
        </a:xfrm>
        <a:prstGeom prst="rect">
          <a:avLst/>
        </a:prstGeom>
      </xdr:spPr>
    </xdr:pic>
    <xdr:clientData/>
  </xdr:twoCellAnchor>
  <xdr:twoCellAnchor editAs="oneCell">
    <xdr:from>
      <xdr:col>11</xdr:col>
      <xdr:colOff>28575</xdr:colOff>
      <xdr:row>1</xdr:row>
      <xdr:rowOff>28575</xdr:rowOff>
    </xdr:from>
    <xdr:to>
      <xdr:col>28</xdr:col>
      <xdr:colOff>382496</xdr:colOff>
      <xdr:row>36</xdr:row>
      <xdr:rowOff>96194</xdr:rowOff>
    </xdr:to>
    <xdr:pic>
      <xdr:nvPicPr>
        <xdr:cNvPr id="3" name="Picture 2">
          <a:extLst>
            <a:ext uri="{FF2B5EF4-FFF2-40B4-BE49-F238E27FC236}">
              <a16:creationId xmlns:a16="http://schemas.microsoft.com/office/drawing/2014/main" id="{88003110-49DC-4E7B-B112-21AFCDFDABBC}"/>
            </a:ext>
          </a:extLst>
        </xdr:cNvPr>
        <xdr:cNvPicPr>
          <a:picLocks noChangeAspect="1"/>
        </xdr:cNvPicPr>
      </xdr:nvPicPr>
      <xdr:blipFill>
        <a:blip xmlns:r="http://schemas.openxmlformats.org/officeDocument/2006/relationships" r:embed="rId2"/>
        <a:stretch>
          <a:fillRect/>
        </a:stretch>
      </xdr:blipFill>
      <xdr:spPr>
        <a:xfrm>
          <a:off x="9020175" y="228600"/>
          <a:ext cx="10717121" cy="67636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view.officeapps.live.com/op/view.aspx?src=https%3A%2F%2Fpsc.ky.gov%2Fpscecf%2F2023-00137%2Fmmcaldwell%40aep.com%2F10162023110750%2FClosed%2FKPCo_Exhibit_3_Actual_Costs.xls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2913-1E8C-4EBF-8182-8F539ECA62B2}">
  <dimension ref="A1:J30"/>
  <sheetViews>
    <sheetView tabSelected="1" workbookViewId="0">
      <selection activeCell="A18" sqref="A18"/>
    </sheetView>
  </sheetViews>
  <sheetFormatPr defaultRowHeight="15" x14ac:dyDescent="0.25"/>
  <cols>
    <col min="1" max="1" width="68.42578125" customWidth="1"/>
    <col min="2" max="6" width="14.140625" style="2" bestFit="1" customWidth="1"/>
    <col min="7" max="7" width="3" style="2" customWidth="1"/>
    <col min="8" max="8" width="13.140625" style="2" bestFit="1" customWidth="1"/>
    <col min="9" max="9" width="2.85546875" customWidth="1"/>
    <col min="10" max="10" width="19.85546875" bestFit="1" customWidth="1"/>
  </cols>
  <sheetData>
    <row r="1" spans="1:10" x14ac:dyDescent="0.25">
      <c r="A1" s="15" t="s">
        <v>82</v>
      </c>
    </row>
    <row r="3" spans="1:10" x14ac:dyDescent="0.25">
      <c r="B3" s="73" t="s">
        <v>2</v>
      </c>
      <c r="C3" s="73"/>
      <c r="D3" s="73"/>
      <c r="E3" s="73"/>
      <c r="F3" s="73"/>
    </row>
    <row r="4" spans="1:10" x14ac:dyDescent="0.25">
      <c r="B4" s="73" t="s">
        <v>1</v>
      </c>
      <c r="C4" s="73"/>
      <c r="D4" s="73"/>
      <c r="E4" s="73"/>
      <c r="F4" s="73"/>
    </row>
    <row r="5" spans="1:10" x14ac:dyDescent="0.25">
      <c r="B5" s="73" t="s">
        <v>0</v>
      </c>
      <c r="C5" s="73"/>
      <c r="D5" s="73"/>
      <c r="E5" s="73"/>
      <c r="F5" s="73"/>
    </row>
    <row r="6" spans="1:10" x14ac:dyDescent="0.25">
      <c r="B6" s="3">
        <v>43555</v>
      </c>
      <c r="C6" s="3">
        <v>43921</v>
      </c>
      <c r="D6" s="3">
        <v>44286</v>
      </c>
      <c r="E6" s="3">
        <v>44651</v>
      </c>
      <c r="F6" s="3">
        <v>45016</v>
      </c>
      <c r="H6" s="70" t="s">
        <v>57</v>
      </c>
      <c r="J6" s="71" t="s">
        <v>74</v>
      </c>
    </row>
    <row r="7" spans="1:10" x14ac:dyDescent="0.25">
      <c r="A7" t="s">
        <v>3</v>
      </c>
      <c r="B7" s="2">
        <v>2394772.5600000005</v>
      </c>
      <c r="C7" s="2">
        <v>598785.49</v>
      </c>
      <c r="D7" s="2">
        <v>58480676.089999981</v>
      </c>
      <c r="E7" s="2">
        <v>645971.24999999371</v>
      </c>
      <c r="F7" s="4">
        <v>22253545.099999987</v>
      </c>
      <c r="H7" s="2">
        <f>SUM(B7:F7)</f>
        <v>84373750.489999965</v>
      </c>
      <c r="J7" s="5" t="s">
        <v>76</v>
      </c>
    </row>
    <row r="8" spans="1:10" x14ac:dyDescent="0.25">
      <c r="A8" t="s">
        <v>4</v>
      </c>
      <c r="B8" s="2">
        <v>1028820.5699999996</v>
      </c>
      <c r="C8" s="2">
        <v>1099555.3200000003</v>
      </c>
      <c r="D8" s="2">
        <v>1096375.4200000004</v>
      </c>
      <c r="E8" s="1">
        <v>2678154.7000000007</v>
      </c>
      <c r="F8" s="4">
        <v>1941223.6299999994</v>
      </c>
      <c r="H8" s="2">
        <f>SUM(B8:F8)</f>
        <v>7844129.6400000006</v>
      </c>
      <c r="J8" t="s">
        <v>75</v>
      </c>
    </row>
    <row r="9" spans="1:10" s="5" customFormat="1" x14ac:dyDescent="0.25">
      <c r="A9" s="5" t="s">
        <v>83</v>
      </c>
      <c r="B9" s="7">
        <f>SUM(B7:B8)</f>
        <v>3423593.13</v>
      </c>
      <c r="C9" s="7">
        <f t="shared" ref="C9:H9" si="0">SUM(C7:C8)</f>
        <v>1698340.8100000003</v>
      </c>
      <c r="D9" s="7">
        <f t="shared" si="0"/>
        <v>59577051.509999983</v>
      </c>
      <c r="E9" s="7">
        <f t="shared" si="0"/>
        <v>3324125.9499999946</v>
      </c>
      <c r="F9" s="8">
        <f t="shared" si="0"/>
        <v>24194768.729999986</v>
      </c>
      <c r="G9" s="9"/>
      <c r="H9" s="8">
        <f t="shared" si="0"/>
        <v>92217880.129999965</v>
      </c>
      <c r="J9" s="67"/>
    </row>
    <row r="10" spans="1:10" x14ac:dyDescent="0.25">
      <c r="F10" s="4"/>
    </row>
    <row r="11" spans="1:10" s="5" customFormat="1" x14ac:dyDescent="0.25">
      <c r="A11" s="5" t="s">
        <v>85</v>
      </c>
      <c r="B11" s="7">
        <v>74194.950000000012</v>
      </c>
      <c r="C11" s="7">
        <v>2882.97</v>
      </c>
      <c r="D11" s="7">
        <v>2821752.5199999996</v>
      </c>
      <c r="E11" s="7">
        <v>247793.78000000012</v>
      </c>
      <c r="F11" s="8">
        <v>89871.819999999992</v>
      </c>
      <c r="G11" s="9"/>
      <c r="H11" s="7">
        <f>SUM(B11:F11)</f>
        <v>3236496.0399999996</v>
      </c>
      <c r="J11" s="5" t="s">
        <v>76</v>
      </c>
    </row>
    <row r="12" spans="1:10" x14ac:dyDescent="0.25">
      <c r="F12" s="4"/>
    </row>
    <row r="13" spans="1:10" ht="15.75" thickBot="1" x14ac:dyDescent="0.3">
      <c r="A13" s="5" t="s">
        <v>58</v>
      </c>
      <c r="B13" s="6">
        <f>B9+B11</f>
        <v>3497788.08</v>
      </c>
      <c r="C13" s="6">
        <f t="shared" ref="C13:H13" si="1">C9+C11</f>
        <v>1701223.7800000003</v>
      </c>
      <c r="D13" s="6">
        <f t="shared" si="1"/>
        <v>62398804.029999986</v>
      </c>
      <c r="E13" s="6">
        <f t="shared" si="1"/>
        <v>3571919.7299999949</v>
      </c>
      <c r="F13" s="6">
        <f t="shared" si="1"/>
        <v>24284640.549999986</v>
      </c>
      <c r="H13" s="6">
        <f t="shared" si="1"/>
        <v>95454376.169999972</v>
      </c>
      <c r="J13" s="68"/>
    </row>
    <row r="14" spans="1:10" ht="15.75" thickTop="1" x14ac:dyDescent="0.25"/>
    <row r="17" spans="1:10" ht="44.25" customHeight="1" x14ac:dyDescent="0.25">
      <c r="A17" s="75" t="s">
        <v>89</v>
      </c>
      <c r="B17" s="75"/>
      <c r="C17" s="75"/>
      <c r="D17" s="75"/>
      <c r="E17" s="75"/>
      <c r="F17" s="75"/>
      <c r="G17" s="75"/>
      <c r="H17" s="75"/>
      <c r="I17" s="75"/>
      <c r="J17" s="75"/>
    </row>
    <row r="18" spans="1:10" x14ac:dyDescent="0.25">
      <c r="A18" t="s">
        <v>31</v>
      </c>
      <c r="B18" s="2">
        <f>'KPSC 2_9_Attachment1'!E20</f>
        <v>10509844</v>
      </c>
      <c r="C18" s="74" t="s">
        <v>5</v>
      </c>
      <c r="D18" s="74"/>
      <c r="E18" s="74"/>
      <c r="F18" s="74"/>
      <c r="G18" s="74"/>
      <c r="H18" s="74"/>
      <c r="I18" s="74"/>
      <c r="J18" s="74"/>
    </row>
    <row r="19" spans="1:10" x14ac:dyDescent="0.25">
      <c r="A19" t="s">
        <v>37</v>
      </c>
      <c r="B19" s="2">
        <f>'KPSC 2_9_Attachment1'!E26</f>
        <v>45996002.919999994</v>
      </c>
      <c r="C19" s="74" t="s">
        <v>5</v>
      </c>
      <c r="D19" s="74"/>
      <c r="E19" s="74"/>
      <c r="F19" s="74"/>
      <c r="G19" s="74"/>
      <c r="H19" s="74"/>
      <c r="I19" s="74"/>
      <c r="J19" s="74"/>
    </row>
    <row r="20" spans="1:10" x14ac:dyDescent="0.25">
      <c r="A20" t="s">
        <v>42</v>
      </c>
      <c r="B20" s="2">
        <f>'KPSC 2_9_Attachment1'!E32</f>
        <v>13838283.48</v>
      </c>
      <c r="C20" s="74" t="s">
        <v>5</v>
      </c>
      <c r="D20" s="74"/>
      <c r="E20" s="74"/>
      <c r="F20" s="74"/>
      <c r="G20" s="74"/>
      <c r="H20" s="74"/>
      <c r="I20" s="74"/>
      <c r="J20" s="74"/>
    </row>
    <row r="21" spans="1:10" x14ac:dyDescent="0.25">
      <c r="A21" t="s">
        <v>77</v>
      </c>
      <c r="B21" s="2">
        <f>'2023-00137 October 16 2023'!I7+'2023-00137 October 16 2023'!I9+'2023-00137 October 16 2023'!I11-'2023-00137 October 16 2023'!I25</f>
        <v>3227678</v>
      </c>
      <c r="C21" s="74" t="s">
        <v>79</v>
      </c>
      <c r="D21" s="74"/>
      <c r="E21" s="74"/>
      <c r="F21" s="74"/>
      <c r="G21" s="74"/>
      <c r="H21" s="74"/>
      <c r="I21" s="74"/>
      <c r="J21" s="74"/>
    </row>
    <row r="22" spans="1:10" x14ac:dyDescent="0.25">
      <c r="A22" t="s">
        <v>81</v>
      </c>
      <c r="B22" s="7">
        <f>SUM(B18:B21)</f>
        <v>73571808.399999991</v>
      </c>
      <c r="C22" s="69"/>
      <c r="D22" s="69"/>
      <c r="E22" s="69"/>
      <c r="F22" s="69"/>
      <c r="G22" s="69"/>
      <c r="H22" s="69"/>
      <c r="I22" s="69"/>
      <c r="J22" s="69"/>
    </row>
    <row r="23" spans="1:10" x14ac:dyDescent="0.25">
      <c r="A23" t="s">
        <v>78</v>
      </c>
      <c r="B23" s="2">
        <f>'2023-00137 October 16 2023'!I13+'2023-00137 October 16 2023'!I15</f>
        <v>5187411</v>
      </c>
      <c r="C23" s="74" t="s">
        <v>79</v>
      </c>
      <c r="D23" s="74"/>
      <c r="E23" s="74"/>
      <c r="F23" s="74"/>
      <c r="G23" s="74"/>
      <c r="H23" s="74"/>
      <c r="I23" s="74"/>
      <c r="J23" s="74"/>
    </row>
    <row r="24" spans="1:10" x14ac:dyDescent="0.25">
      <c r="A24" t="s">
        <v>80</v>
      </c>
      <c r="B24" s="7">
        <f>B22+B23</f>
        <v>78759219.399999991</v>
      </c>
    </row>
    <row r="26" spans="1:10" x14ac:dyDescent="0.25">
      <c r="A26" t="s">
        <v>84</v>
      </c>
    </row>
    <row r="27" spans="1:10" x14ac:dyDescent="0.25">
      <c r="A27" t="s">
        <v>86</v>
      </c>
    </row>
    <row r="30" spans="1:10" x14ac:dyDescent="0.25">
      <c r="B30" s="72"/>
    </row>
  </sheetData>
  <mergeCells count="9">
    <mergeCell ref="C21:J21"/>
    <mergeCell ref="C23:J23"/>
    <mergeCell ref="A17:J17"/>
    <mergeCell ref="B5:F5"/>
    <mergeCell ref="B4:F4"/>
    <mergeCell ref="B3:F3"/>
    <mergeCell ref="C18:J18"/>
    <mergeCell ref="C19:J19"/>
    <mergeCell ref="C20:J20"/>
  </mergeCells>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2ED7C-AFC6-43CB-83E5-5F4186236314}">
  <sheetPr>
    <pageSetUpPr fitToPage="1"/>
  </sheetPr>
  <dimension ref="A1:G49"/>
  <sheetViews>
    <sheetView zoomScale="85" zoomScaleNormal="85" workbookViewId="0">
      <selection activeCell="L37" sqref="L37"/>
    </sheetView>
  </sheetViews>
  <sheetFormatPr defaultRowHeight="15" x14ac:dyDescent="0.25"/>
  <cols>
    <col min="1" max="1" width="4.7109375" style="11" bestFit="1" customWidth="1"/>
    <col min="2" max="2" width="50.5703125" customWidth="1"/>
    <col min="3" max="3" width="13.85546875" customWidth="1"/>
    <col min="4" max="4" width="13.42578125" customWidth="1"/>
    <col min="5" max="5" width="15.7109375" customWidth="1"/>
    <col min="6" max="6" width="2" customWidth="1"/>
    <col min="7" max="7" width="54.140625" customWidth="1"/>
  </cols>
  <sheetData>
    <row r="1" spans="1:7" x14ac:dyDescent="0.25">
      <c r="A1" s="10" t="s">
        <v>5</v>
      </c>
    </row>
    <row r="2" spans="1:7" x14ac:dyDescent="0.25">
      <c r="A2" s="10" t="s">
        <v>6</v>
      </c>
    </row>
    <row r="4" spans="1:7" x14ac:dyDescent="0.25">
      <c r="A4" s="79" t="s">
        <v>7</v>
      </c>
      <c r="B4" s="79"/>
      <c r="C4" s="79"/>
      <c r="D4" s="79"/>
      <c r="E4" s="79"/>
    </row>
    <row r="5" spans="1:7" s="16" customFormat="1" ht="45" x14ac:dyDescent="0.25">
      <c r="A5" s="12" t="s">
        <v>8</v>
      </c>
      <c r="B5" s="13" t="s">
        <v>9</v>
      </c>
      <c r="C5" s="12" t="s">
        <v>10</v>
      </c>
      <c r="D5" s="12" t="s">
        <v>11</v>
      </c>
      <c r="E5" s="12" t="s">
        <v>12</v>
      </c>
      <c r="F5" s="14"/>
      <c r="G5" s="15" t="s">
        <v>13</v>
      </c>
    </row>
    <row r="6" spans="1:7" s="16" customFormat="1" ht="5.25" customHeight="1" x14ac:dyDescent="0.25">
      <c r="A6" s="17"/>
      <c r="B6" s="18"/>
      <c r="C6" s="19"/>
      <c r="D6" s="19"/>
      <c r="E6" s="20"/>
      <c r="F6" s="14"/>
    </row>
    <row r="7" spans="1:7" x14ac:dyDescent="0.25">
      <c r="A7" s="28">
        <v>1</v>
      </c>
      <c r="B7" s="80" t="s">
        <v>14</v>
      </c>
      <c r="C7" s="76" t="s">
        <v>15</v>
      </c>
      <c r="D7" s="21" t="s">
        <v>16</v>
      </c>
      <c r="E7" s="81">
        <v>288970631.42000002</v>
      </c>
      <c r="F7" s="22"/>
      <c r="G7" s="82" t="s">
        <v>17</v>
      </c>
    </row>
    <row r="8" spans="1:7" x14ac:dyDescent="0.25">
      <c r="A8" s="28">
        <f>A7+1</f>
        <v>2</v>
      </c>
      <c r="B8" s="80"/>
      <c r="C8" s="76"/>
      <c r="D8" s="21" t="s">
        <v>18</v>
      </c>
      <c r="E8" s="81"/>
      <c r="F8" s="22"/>
      <c r="G8" s="82"/>
    </row>
    <row r="9" spans="1:7" x14ac:dyDescent="0.25">
      <c r="A9" s="28">
        <f t="shared" ref="A9:A12" si="0">A8+1</f>
        <v>3</v>
      </c>
      <c r="B9" s="80"/>
      <c r="C9" s="76"/>
      <c r="D9" s="21" t="s">
        <v>19</v>
      </c>
      <c r="E9" s="81"/>
      <c r="F9" s="22"/>
      <c r="G9" s="82"/>
    </row>
    <row r="10" spans="1:7" x14ac:dyDescent="0.25">
      <c r="A10" s="28">
        <f t="shared" si="0"/>
        <v>4</v>
      </c>
      <c r="B10" s="80"/>
      <c r="C10" s="76"/>
      <c r="D10" s="21" t="s">
        <v>20</v>
      </c>
      <c r="E10" s="81"/>
      <c r="F10" s="22"/>
      <c r="G10" s="82"/>
    </row>
    <row r="11" spans="1:7" x14ac:dyDescent="0.25">
      <c r="A11" s="28">
        <f t="shared" si="0"/>
        <v>5</v>
      </c>
      <c r="B11" s="80"/>
      <c r="C11" s="76"/>
      <c r="D11" s="21" t="s">
        <v>21</v>
      </c>
      <c r="E11" s="81"/>
      <c r="F11" s="22"/>
      <c r="G11" s="82"/>
    </row>
    <row r="12" spans="1:7" x14ac:dyDescent="0.25">
      <c r="A12" s="28">
        <f t="shared" si="0"/>
        <v>6</v>
      </c>
      <c r="B12" s="80"/>
      <c r="C12" s="76"/>
      <c r="D12" s="21" t="s">
        <v>22</v>
      </c>
      <c r="E12" s="81"/>
      <c r="F12" s="22"/>
      <c r="G12" s="82"/>
    </row>
    <row r="13" spans="1:7" ht="5.25" customHeight="1" x14ac:dyDescent="0.25">
      <c r="A13" s="23"/>
      <c r="B13" s="24"/>
      <c r="C13" s="17"/>
      <c r="D13" s="17"/>
      <c r="E13" s="25"/>
      <c r="F13" s="22"/>
      <c r="G13" s="26"/>
    </row>
    <row r="14" spans="1:7" x14ac:dyDescent="0.25">
      <c r="A14" s="28">
        <f>A12+1</f>
        <v>7</v>
      </c>
      <c r="B14" s="27" t="s">
        <v>23</v>
      </c>
      <c r="C14" s="76" t="s">
        <v>24</v>
      </c>
      <c r="D14" s="77">
        <v>1823620</v>
      </c>
      <c r="E14" s="29">
        <v>646479</v>
      </c>
      <c r="F14" s="22"/>
      <c r="G14" s="78" t="s">
        <v>17</v>
      </c>
    </row>
    <row r="15" spans="1:7" x14ac:dyDescent="0.25">
      <c r="A15" s="28">
        <f>A14+1</f>
        <v>8</v>
      </c>
      <c r="B15" s="27" t="s">
        <v>25</v>
      </c>
      <c r="C15" s="76"/>
      <c r="D15" s="77"/>
      <c r="E15" s="29">
        <v>474856</v>
      </c>
      <c r="F15" s="22"/>
      <c r="G15" s="78"/>
    </row>
    <row r="16" spans="1:7" x14ac:dyDescent="0.25">
      <c r="A16" s="28">
        <f t="shared" ref="A16:A20" si="1">A15+1</f>
        <v>9</v>
      </c>
      <c r="B16" s="27" t="s">
        <v>26</v>
      </c>
      <c r="C16" s="76"/>
      <c r="D16" s="77"/>
      <c r="E16" s="30">
        <v>9843199</v>
      </c>
      <c r="F16" s="22"/>
      <c r="G16" s="78"/>
    </row>
    <row r="17" spans="1:7" x14ac:dyDescent="0.25">
      <c r="A17" s="28">
        <f t="shared" si="1"/>
        <v>10</v>
      </c>
      <c r="B17" s="27" t="s">
        <v>27</v>
      </c>
      <c r="C17" s="21" t="s">
        <v>28</v>
      </c>
      <c r="D17" s="77"/>
      <c r="E17" s="30">
        <v>1043892</v>
      </c>
      <c r="F17" s="22"/>
      <c r="G17" s="78"/>
    </row>
    <row r="18" spans="1:7" x14ac:dyDescent="0.25">
      <c r="A18" s="28">
        <f t="shared" si="1"/>
        <v>11</v>
      </c>
      <c r="B18" s="27" t="s">
        <v>29</v>
      </c>
      <c r="C18" s="31"/>
      <c r="D18" s="77"/>
      <c r="E18" s="30">
        <f>SUM(E14:E17)</f>
        <v>12008426</v>
      </c>
      <c r="F18" s="22"/>
      <c r="G18" s="78"/>
    </row>
    <row r="19" spans="1:7" x14ac:dyDescent="0.25">
      <c r="A19" s="28">
        <f t="shared" si="1"/>
        <v>12</v>
      </c>
      <c r="B19" s="27" t="s">
        <v>30</v>
      </c>
      <c r="C19" s="31"/>
      <c r="D19" s="77"/>
      <c r="E19" s="30">
        <v>-1498582</v>
      </c>
      <c r="F19" s="22"/>
      <c r="G19" s="78"/>
    </row>
    <row r="20" spans="1:7" x14ac:dyDescent="0.25">
      <c r="A20" s="28">
        <f t="shared" si="1"/>
        <v>13</v>
      </c>
      <c r="B20" s="32" t="s">
        <v>31</v>
      </c>
      <c r="C20" s="31"/>
      <c r="D20" s="77"/>
      <c r="E20" s="33">
        <f>E18+E19</f>
        <v>10509844</v>
      </c>
      <c r="F20" s="22"/>
      <c r="G20" s="78"/>
    </row>
    <row r="21" spans="1:7" ht="5.25" customHeight="1" x14ac:dyDescent="0.25">
      <c r="A21" s="23"/>
      <c r="B21" s="34"/>
      <c r="C21" s="17"/>
      <c r="D21" s="23"/>
      <c r="E21" s="35"/>
      <c r="F21" s="22"/>
      <c r="G21" s="36"/>
    </row>
    <row r="22" spans="1:7" x14ac:dyDescent="0.25">
      <c r="A22" s="28">
        <f>A20+1</f>
        <v>14</v>
      </c>
      <c r="B22" s="27" t="s">
        <v>32</v>
      </c>
      <c r="C22" s="21" t="s">
        <v>33</v>
      </c>
      <c r="D22" s="76">
        <v>1823623</v>
      </c>
      <c r="E22" s="30">
        <v>46199297.119999997</v>
      </c>
      <c r="F22" s="22"/>
      <c r="G22" s="78" t="s">
        <v>17</v>
      </c>
    </row>
    <row r="23" spans="1:7" x14ac:dyDescent="0.25">
      <c r="A23" s="28">
        <f>A22+1</f>
        <v>15</v>
      </c>
      <c r="B23" s="27" t="s">
        <v>34</v>
      </c>
      <c r="C23" s="21" t="s">
        <v>35</v>
      </c>
      <c r="D23" s="76"/>
      <c r="E23" s="30">
        <v>826494.69</v>
      </c>
      <c r="F23" s="22"/>
      <c r="G23" s="78"/>
    </row>
    <row r="24" spans="1:7" x14ac:dyDescent="0.25">
      <c r="A24" s="28">
        <f t="shared" ref="A24:A26" si="2">A23+1</f>
        <v>16</v>
      </c>
      <c r="B24" s="27" t="s">
        <v>36</v>
      </c>
      <c r="C24" s="31"/>
      <c r="D24" s="76"/>
      <c r="E24" s="30">
        <f>SUM(E22:E23)</f>
        <v>47025791.809999995</v>
      </c>
      <c r="F24" s="22"/>
      <c r="G24" s="78"/>
    </row>
    <row r="25" spans="1:7" x14ac:dyDescent="0.25">
      <c r="A25" s="28">
        <f t="shared" si="2"/>
        <v>17</v>
      </c>
      <c r="B25" s="27" t="s">
        <v>30</v>
      </c>
      <c r="C25" s="31"/>
      <c r="D25" s="76"/>
      <c r="E25" s="30">
        <v>-1029788.89</v>
      </c>
      <c r="F25" s="22"/>
      <c r="G25" s="78"/>
    </row>
    <row r="26" spans="1:7" x14ac:dyDescent="0.25">
      <c r="A26" s="28">
        <f t="shared" si="2"/>
        <v>18</v>
      </c>
      <c r="B26" s="32" t="s">
        <v>37</v>
      </c>
      <c r="C26" s="31"/>
      <c r="D26" s="76"/>
      <c r="E26" s="33">
        <f>E24+E25</f>
        <v>45996002.919999994</v>
      </c>
      <c r="F26" s="22"/>
      <c r="G26" s="78"/>
    </row>
    <row r="27" spans="1:7" ht="5.25" customHeight="1" x14ac:dyDescent="0.25">
      <c r="A27" s="23"/>
      <c r="B27" s="34"/>
      <c r="C27" s="17"/>
      <c r="D27" s="17"/>
      <c r="E27" s="35"/>
      <c r="F27" s="22"/>
      <c r="G27" s="36"/>
    </row>
    <row r="28" spans="1:7" x14ac:dyDescent="0.25">
      <c r="A28" s="28">
        <f>A26+1</f>
        <v>19</v>
      </c>
      <c r="B28" s="27" t="s">
        <v>38</v>
      </c>
      <c r="C28" s="76" t="s">
        <v>39</v>
      </c>
      <c r="D28" s="76">
        <v>1823698</v>
      </c>
      <c r="E28" s="30">
        <v>3401582.43</v>
      </c>
      <c r="F28" s="22"/>
      <c r="G28" s="78" t="s">
        <v>17</v>
      </c>
    </row>
    <row r="29" spans="1:7" x14ac:dyDescent="0.25">
      <c r="A29" s="28">
        <f>A28+1</f>
        <v>20</v>
      </c>
      <c r="B29" s="27" t="s">
        <v>40</v>
      </c>
      <c r="C29" s="76"/>
      <c r="D29" s="76"/>
      <c r="E29" s="29">
        <v>11449177.050000001</v>
      </c>
      <c r="F29" s="22"/>
      <c r="G29" s="78"/>
    </row>
    <row r="30" spans="1:7" x14ac:dyDescent="0.25">
      <c r="A30" s="28">
        <f t="shared" ref="A30:A31" si="3">A29+1</f>
        <v>21</v>
      </c>
      <c r="B30" s="27" t="s">
        <v>41</v>
      </c>
      <c r="C30" s="31"/>
      <c r="D30" s="76"/>
      <c r="E30" s="29">
        <f>E28+E29</f>
        <v>14850759.48</v>
      </c>
      <c r="F30" s="22"/>
      <c r="G30" s="78"/>
    </row>
    <row r="31" spans="1:7" x14ac:dyDescent="0.25">
      <c r="A31" s="28">
        <f t="shared" si="3"/>
        <v>22</v>
      </c>
      <c r="B31" s="27" t="s">
        <v>30</v>
      </c>
      <c r="C31" s="31"/>
      <c r="D31" s="76"/>
      <c r="E31" s="29">
        <v>-1012476</v>
      </c>
      <c r="F31" s="22"/>
      <c r="G31" s="78"/>
    </row>
    <row r="32" spans="1:7" x14ac:dyDescent="0.25">
      <c r="A32" s="28">
        <f>A31+1</f>
        <v>23</v>
      </c>
      <c r="B32" s="32" t="s">
        <v>42</v>
      </c>
      <c r="C32" s="31"/>
      <c r="D32" s="76"/>
      <c r="E32" s="33">
        <f>E30+E31</f>
        <v>13838283.48</v>
      </c>
      <c r="F32" s="22"/>
      <c r="G32" s="78"/>
    </row>
    <row r="33" spans="1:7" ht="5.25" customHeight="1" x14ac:dyDescent="0.25">
      <c r="A33" s="23"/>
      <c r="B33" s="34"/>
      <c r="C33" s="17"/>
      <c r="D33" s="17"/>
      <c r="E33" s="37"/>
      <c r="F33" s="22"/>
      <c r="G33" s="26"/>
    </row>
    <row r="34" spans="1:7" x14ac:dyDescent="0.25">
      <c r="A34" s="28">
        <f>A32+1</f>
        <v>24</v>
      </c>
      <c r="B34" s="27" t="s">
        <v>43</v>
      </c>
      <c r="C34" s="76" t="s">
        <v>44</v>
      </c>
      <c r="D34" s="76">
        <v>1823722</v>
      </c>
      <c r="E34" s="29">
        <v>3295454.548186521</v>
      </c>
      <c r="F34" s="22"/>
      <c r="G34" s="85" t="s">
        <v>45</v>
      </c>
    </row>
    <row r="35" spans="1:7" x14ac:dyDescent="0.25">
      <c r="A35" s="28">
        <f>A34+1</f>
        <v>25</v>
      </c>
      <c r="B35" s="27" t="s">
        <v>46</v>
      </c>
      <c r="C35" s="76"/>
      <c r="D35" s="76"/>
      <c r="E35" s="29">
        <v>1028325.7668435914</v>
      </c>
      <c r="F35" s="22"/>
      <c r="G35" s="85"/>
    </row>
    <row r="36" spans="1:7" x14ac:dyDescent="0.25">
      <c r="A36" s="28">
        <f t="shared" ref="A36:A39" si="4">A35+1</f>
        <v>26</v>
      </c>
      <c r="B36" s="27" t="s">
        <v>47</v>
      </c>
      <c r="C36" s="76"/>
      <c r="D36" s="76"/>
      <c r="E36" s="29">
        <v>5643197.3850833103</v>
      </c>
      <c r="F36" s="22"/>
      <c r="G36" s="85"/>
    </row>
    <row r="37" spans="1:7" x14ac:dyDescent="0.25">
      <c r="A37" s="28">
        <f t="shared" si="4"/>
        <v>27</v>
      </c>
      <c r="B37" s="27" t="s">
        <v>48</v>
      </c>
      <c r="C37" s="76"/>
      <c r="D37" s="76"/>
      <c r="E37" s="29">
        <f>SUM(E34:E36)</f>
        <v>9966977.7001134232</v>
      </c>
      <c r="F37" s="22"/>
      <c r="G37" s="85"/>
    </row>
    <row r="38" spans="1:7" x14ac:dyDescent="0.25">
      <c r="A38" s="28">
        <f t="shared" si="4"/>
        <v>28</v>
      </c>
      <c r="B38" s="27" t="s">
        <v>30</v>
      </c>
      <c r="C38" s="76"/>
      <c r="D38" s="76"/>
      <c r="E38" s="29">
        <v>-1012476</v>
      </c>
      <c r="F38" s="22"/>
      <c r="G38" s="85"/>
    </row>
    <row r="39" spans="1:7" ht="30" x14ac:dyDescent="0.25">
      <c r="A39" s="28">
        <f t="shared" si="4"/>
        <v>29</v>
      </c>
      <c r="B39" s="32" t="s">
        <v>49</v>
      </c>
      <c r="C39" s="76"/>
      <c r="D39" s="76"/>
      <c r="E39" s="38">
        <f>E37+E38</f>
        <v>8954501.7001134232</v>
      </c>
      <c r="F39" s="22"/>
      <c r="G39" s="85"/>
    </row>
    <row r="40" spans="1:7" ht="5.25" customHeight="1" x14ac:dyDescent="0.25">
      <c r="A40" s="23"/>
      <c r="B40" s="34"/>
      <c r="C40" s="17"/>
      <c r="D40" s="17"/>
      <c r="E40" s="39"/>
      <c r="F40" s="22"/>
      <c r="G40" s="26"/>
    </row>
    <row r="41" spans="1:7" ht="45" x14ac:dyDescent="0.25">
      <c r="A41" s="28">
        <f>A39+1</f>
        <v>30</v>
      </c>
      <c r="B41" s="32" t="s">
        <v>50</v>
      </c>
      <c r="C41" s="21" t="s">
        <v>51</v>
      </c>
      <c r="D41" s="21" t="s">
        <v>52</v>
      </c>
      <c r="E41" s="40">
        <v>52253086.950000003</v>
      </c>
      <c r="F41" s="22"/>
      <c r="G41" s="36" t="s">
        <v>17</v>
      </c>
    </row>
    <row r="42" spans="1:7" ht="5.25" customHeight="1" x14ac:dyDescent="0.25">
      <c r="A42" s="23"/>
      <c r="B42" s="34"/>
      <c r="C42" s="17"/>
      <c r="D42" s="17"/>
      <c r="E42" s="39"/>
      <c r="F42" s="22"/>
      <c r="G42" s="26"/>
    </row>
    <row r="43" spans="1:7" ht="45" customHeight="1" x14ac:dyDescent="0.25">
      <c r="A43" s="28">
        <f>A41+1</f>
        <v>31</v>
      </c>
      <c r="B43" s="32" t="s">
        <v>53</v>
      </c>
      <c r="C43" s="21" t="s">
        <v>54</v>
      </c>
      <c r="D43" s="21">
        <v>1823557</v>
      </c>
      <c r="E43" s="40">
        <v>52093669.950000003</v>
      </c>
      <c r="F43" s="22"/>
      <c r="G43" s="41" t="s">
        <v>55</v>
      </c>
    </row>
    <row r="44" spans="1:7" ht="5.25" customHeight="1" thickBot="1" x14ac:dyDescent="0.3">
      <c r="A44" s="23"/>
      <c r="B44" s="14"/>
      <c r="C44" s="14"/>
      <c r="D44" s="14"/>
      <c r="E44" s="42"/>
      <c r="F44" s="22"/>
    </row>
    <row r="45" spans="1:7" s="5" customFormat="1" ht="15.75" thickBot="1" x14ac:dyDescent="0.3">
      <c r="A45" s="28">
        <f>A43+1</f>
        <v>32</v>
      </c>
      <c r="B45" s="43" t="s">
        <v>56</v>
      </c>
      <c r="C45" s="44"/>
      <c r="D45" s="44"/>
      <c r="E45" s="45">
        <f>E7+E20+E26+E32+E39+E41+E43</f>
        <v>472616020.42011344</v>
      </c>
      <c r="F45" s="46"/>
      <c r="G45" s="47"/>
    </row>
    <row r="46" spans="1:7" x14ac:dyDescent="0.25">
      <c r="A46" s="23"/>
      <c r="B46" s="22"/>
      <c r="C46" s="22"/>
      <c r="D46" s="22"/>
      <c r="E46" s="22"/>
      <c r="F46" s="22"/>
      <c r="G46" s="48"/>
    </row>
    <row r="47" spans="1:7" x14ac:dyDescent="0.25">
      <c r="A47" s="49"/>
      <c r="B47" s="83"/>
      <c r="C47" s="84"/>
      <c r="D47" s="84"/>
      <c r="E47" s="84"/>
      <c r="G47" s="48"/>
    </row>
    <row r="48" spans="1:7" x14ac:dyDescent="0.25">
      <c r="A48" s="49"/>
      <c r="B48" s="84"/>
      <c r="C48" s="84"/>
      <c r="D48" s="84"/>
      <c r="E48" s="84"/>
    </row>
    <row r="49" spans="1:5" x14ac:dyDescent="0.25">
      <c r="A49" s="49"/>
      <c r="B49" s="84"/>
      <c r="C49" s="84"/>
      <c r="D49" s="84"/>
      <c r="E49" s="84"/>
    </row>
  </sheetData>
  <mergeCells count="19">
    <mergeCell ref="B47:E47"/>
    <mergeCell ref="B48:E48"/>
    <mergeCell ref="B49:E49"/>
    <mergeCell ref="D22:D26"/>
    <mergeCell ref="G22:G26"/>
    <mergeCell ref="C28:C29"/>
    <mergeCell ref="D28:D32"/>
    <mergeCell ref="G28:G32"/>
    <mergeCell ref="C34:C39"/>
    <mergeCell ref="D34:D39"/>
    <mergeCell ref="G34:G39"/>
    <mergeCell ref="C14:C16"/>
    <mergeCell ref="D14:D20"/>
    <mergeCell ref="G14:G20"/>
    <mergeCell ref="A4:E4"/>
    <mergeCell ref="B7:B12"/>
    <mergeCell ref="C7:C12"/>
    <mergeCell ref="E7:E12"/>
    <mergeCell ref="G7:G12"/>
  </mergeCells>
  <pageMargins left="0.7" right="0.7" top="0.75" bottom="0.75" header="0.3" footer="0.3"/>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07FE-F4E0-4CFE-A415-71DB8B7BA034}">
  <dimension ref="A1:M29"/>
  <sheetViews>
    <sheetView workbookViewId="0">
      <selection activeCell="J33" sqref="J33"/>
    </sheetView>
  </sheetViews>
  <sheetFormatPr defaultRowHeight="15" x14ac:dyDescent="0.25"/>
  <cols>
    <col min="1" max="1" width="23.85546875" bestFit="1" customWidth="1"/>
    <col min="3" max="3" width="11.140625" bestFit="1" customWidth="1"/>
    <col min="5" max="5" width="16" bestFit="1" customWidth="1"/>
    <col min="7" max="7" width="10.85546875" bestFit="1" customWidth="1"/>
    <col min="8" max="8" width="7.28515625" bestFit="1" customWidth="1"/>
    <col min="9" max="9" width="20" bestFit="1" customWidth="1"/>
  </cols>
  <sheetData>
    <row r="1" spans="1:13" ht="15.75" thickBot="1" x14ac:dyDescent="0.3">
      <c r="A1" s="52"/>
      <c r="B1" s="52"/>
      <c r="C1" s="52"/>
      <c r="D1" s="52"/>
      <c r="E1" s="52"/>
      <c r="F1" s="52"/>
      <c r="G1" s="52"/>
      <c r="H1" s="52"/>
      <c r="I1" s="52"/>
      <c r="J1" s="51"/>
      <c r="L1" t="s">
        <v>87</v>
      </c>
      <c r="M1" s="88" t="s">
        <v>88</v>
      </c>
    </row>
    <row r="2" spans="1:13" x14ac:dyDescent="0.25">
      <c r="A2" s="86"/>
      <c r="B2" s="87"/>
      <c r="C2" s="87"/>
      <c r="D2" s="87"/>
      <c r="E2" s="87"/>
      <c r="F2" s="87"/>
      <c r="G2" s="87"/>
      <c r="H2" s="87"/>
      <c r="I2" s="87"/>
      <c r="J2" s="87"/>
    </row>
    <row r="3" spans="1:13" x14ac:dyDescent="0.25">
      <c r="A3" s="53"/>
      <c r="B3" s="51"/>
      <c r="C3" s="51"/>
      <c r="D3" s="51"/>
      <c r="E3" s="51"/>
      <c r="F3" s="51"/>
      <c r="G3" s="52" t="s">
        <v>59</v>
      </c>
      <c r="H3" s="52" t="s">
        <v>60</v>
      </c>
      <c r="I3" s="52" t="s">
        <v>59</v>
      </c>
      <c r="J3" s="54"/>
    </row>
    <row r="4" spans="1:13" x14ac:dyDescent="0.25">
      <c r="A4" s="55" t="s">
        <v>61</v>
      </c>
      <c r="B4" s="56"/>
      <c r="C4" s="56" t="s">
        <v>62</v>
      </c>
      <c r="D4" s="56"/>
      <c r="E4" s="56" t="s">
        <v>63</v>
      </c>
      <c r="F4" s="51"/>
      <c r="G4" s="56" t="s">
        <v>64</v>
      </c>
      <c r="H4" s="56" t="s">
        <v>65</v>
      </c>
      <c r="I4" s="56" t="s">
        <v>66</v>
      </c>
      <c r="J4" s="54"/>
    </row>
    <row r="5" spans="1:13" x14ac:dyDescent="0.25">
      <c r="A5" s="53"/>
      <c r="B5" s="51"/>
      <c r="C5" s="51"/>
      <c r="D5" s="51"/>
      <c r="E5" s="51"/>
      <c r="F5" s="51"/>
      <c r="G5" s="51"/>
      <c r="H5" s="51"/>
      <c r="I5" s="51"/>
      <c r="J5" s="54"/>
    </row>
    <row r="6" spans="1:13" x14ac:dyDescent="0.25">
      <c r="A6" s="53"/>
      <c r="B6" s="51"/>
      <c r="C6" s="51"/>
      <c r="D6" s="51"/>
      <c r="E6" s="51"/>
      <c r="F6" s="51"/>
      <c r="G6" s="51"/>
      <c r="H6" s="51"/>
      <c r="I6" s="51"/>
      <c r="J6" s="54"/>
    </row>
    <row r="7" spans="1:13" x14ac:dyDescent="0.25">
      <c r="A7" s="57" t="s">
        <v>67</v>
      </c>
      <c r="B7" s="52"/>
      <c r="C7" s="58">
        <v>44988</v>
      </c>
      <c r="D7" s="52"/>
      <c r="E7" s="52"/>
      <c r="F7" s="52"/>
      <c r="G7" s="50">
        <v>3754333</v>
      </c>
      <c r="H7" s="59">
        <v>0.999</v>
      </c>
      <c r="I7" s="50">
        <v>3750579</v>
      </c>
      <c r="J7" s="54"/>
    </row>
    <row r="8" spans="1:13" x14ac:dyDescent="0.25">
      <c r="A8" s="57"/>
      <c r="B8" s="52"/>
      <c r="C8" s="52"/>
      <c r="D8" s="52"/>
      <c r="E8" s="52"/>
      <c r="F8" s="52"/>
      <c r="G8" s="52"/>
      <c r="H8" s="52"/>
      <c r="I8" s="52"/>
      <c r="J8" s="54"/>
    </row>
    <row r="9" spans="1:13" x14ac:dyDescent="0.25">
      <c r="A9" s="57" t="s">
        <v>68</v>
      </c>
      <c r="B9" s="52"/>
      <c r="C9" s="58">
        <v>44988</v>
      </c>
      <c r="D9" s="52"/>
      <c r="E9" s="52"/>
      <c r="F9" s="52"/>
      <c r="G9" s="50">
        <v>11481</v>
      </c>
      <c r="H9" s="59">
        <v>0.98499999999999999</v>
      </c>
      <c r="I9" s="50">
        <v>11309</v>
      </c>
      <c r="J9" s="54"/>
    </row>
    <row r="10" spans="1:13" x14ac:dyDescent="0.25">
      <c r="A10" s="57"/>
      <c r="B10" s="52"/>
      <c r="C10" s="52"/>
      <c r="D10" s="52"/>
      <c r="E10" s="52"/>
      <c r="F10" s="52"/>
      <c r="G10" s="52"/>
      <c r="H10" s="52"/>
      <c r="I10" s="52"/>
      <c r="J10" s="54"/>
    </row>
    <row r="11" spans="1:13" x14ac:dyDescent="0.25">
      <c r="A11" s="57" t="s">
        <v>67</v>
      </c>
      <c r="B11" s="52"/>
      <c r="C11" s="58">
        <v>45010</v>
      </c>
      <c r="D11" s="52"/>
      <c r="E11" s="52"/>
      <c r="F11" s="52"/>
      <c r="G11" s="50">
        <v>478745</v>
      </c>
      <c r="H11" s="59">
        <v>0.999</v>
      </c>
      <c r="I11" s="50">
        <v>478266</v>
      </c>
      <c r="J11" s="54"/>
    </row>
    <row r="12" spans="1:13" x14ac:dyDescent="0.25">
      <c r="A12" s="57"/>
      <c r="B12" s="52"/>
      <c r="C12" s="52"/>
      <c r="D12" s="52"/>
      <c r="E12" s="52"/>
      <c r="F12" s="52"/>
      <c r="G12" s="52"/>
      <c r="H12" s="52"/>
      <c r="I12" s="52"/>
      <c r="J12" s="54"/>
    </row>
    <row r="13" spans="1:13" x14ac:dyDescent="0.25">
      <c r="A13" s="57" t="s">
        <v>69</v>
      </c>
      <c r="B13" s="52"/>
      <c r="C13" s="58">
        <v>45017</v>
      </c>
      <c r="D13" s="52"/>
      <c r="E13" s="52"/>
      <c r="F13" s="52"/>
      <c r="G13" s="50">
        <v>5140706</v>
      </c>
      <c r="H13" s="59">
        <v>0.999</v>
      </c>
      <c r="I13" s="50">
        <v>5135565</v>
      </c>
      <c r="J13" s="54"/>
    </row>
    <row r="14" spans="1:13" x14ac:dyDescent="0.25">
      <c r="A14" s="57"/>
      <c r="B14" s="52"/>
      <c r="C14" s="52"/>
      <c r="D14" s="52"/>
      <c r="E14" s="52"/>
      <c r="F14" s="52"/>
      <c r="G14" s="52"/>
      <c r="H14" s="52"/>
      <c r="I14" s="52"/>
      <c r="J14" s="54"/>
    </row>
    <row r="15" spans="1:13" ht="16.5" x14ac:dyDescent="0.35">
      <c r="A15" s="57" t="s">
        <v>70</v>
      </c>
      <c r="B15" s="52"/>
      <c r="C15" s="58">
        <v>45017</v>
      </c>
      <c r="D15" s="52"/>
      <c r="E15" s="52"/>
      <c r="F15" s="52"/>
      <c r="G15" s="60">
        <v>52636</v>
      </c>
      <c r="H15" s="59">
        <v>0.98499999999999999</v>
      </c>
      <c r="I15" s="61">
        <v>51846</v>
      </c>
      <c r="J15" s="54"/>
    </row>
    <row r="16" spans="1:13" x14ac:dyDescent="0.25">
      <c r="A16" s="57"/>
      <c r="B16" s="52"/>
      <c r="C16" s="52"/>
      <c r="D16" s="52"/>
      <c r="E16" s="52"/>
      <c r="F16" s="52"/>
      <c r="G16" s="52"/>
      <c r="H16" s="52"/>
      <c r="I16" s="52"/>
      <c r="J16" s="54"/>
    </row>
    <row r="17" spans="1:10" x14ac:dyDescent="0.25">
      <c r="A17" s="57"/>
      <c r="B17" s="52"/>
      <c r="C17" s="52"/>
      <c r="D17" s="52"/>
      <c r="E17" s="52"/>
      <c r="F17" s="52"/>
      <c r="G17" s="52"/>
      <c r="H17" s="52"/>
      <c r="I17" s="52"/>
      <c r="J17" s="54"/>
    </row>
    <row r="18" spans="1:10" x14ac:dyDescent="0.25">
      <c r="A18" s="57"/>
      <c r="B18" s="52"/>
      <c r="C18" s="52"/>
      <c r="D18" s="52"/>
      <c r="E18" s="52"/>
      <c r="F18" s="52"/>
      <c r="G18" s="52"/>
      <c r="H18" s="52"/>
      <c r="I18" s="52"/>
      <c r="J18" s="54"/>
    </row>
    <row r="19" spans="1:10" x14ac:dyDescent="0.25">
      <c r="A19" s="57"/>
      <c r="B19" s="52"/>
      <c r="C19" s="52"/>
      <c r="D19" s="52"/>
      <c r="E19" s="52"/>
      <c r="F19" s="52"/>
      <c r="G19" s="52"/>
      <c r="H19" s="52"/>
      <c r="I19" s="52"/>
      <c r="J19" s="54"/>
    </row>
    <row r="20" spans="1:10" x14ac:dyDescent="0.25">
      <c r="A20" s="57"/>
      <c r="B20" s="52"/>
      <c r="C20" s="52"/>
      <c r="D20" s="52"/>
      <c r="E20" s="52"/>
      <c r="F20" s="52"/>
      <c r="G20" s="52"/>
      <c r="H20" s="52"/>
      <c r="I20" s="52"/>
      <c r="J20" s="54"/>
    </row>
    <row r="21" spans="1:10" x14ac:dyDescent="0.25">
      <c r="A21" s="57" t="s">
        <v>71</v>
      </c>
      <c r="B21" s="52"/>
      <c r="C21" s="52"/>
      <c r="D21" s="52"/>
      <c r="E21" s="52"/>
      <c r="F21" s="52"/>
      <c r="G21" s="50">
        <v>9437901</v>
      </c>
      <c r="H21" s="52"/>
      <c r="I21" s="50">
        <v>9427565</v>
      </c>
      <c r="J21" s="54"/>
    </row>
    <row r="22" spans="1:10" x14ac:dyDescent="0.25">
      <c r="A22" s="62"/>
      <c r="B22" s="63"/>
      <c r="C22" s="63"/>
      <c r="D22" s="63"/>
      <c r="E22" s="63"/>
      <c r="F22" s="63"/>
      <c r="G22" s="63"/>
      <c r="H22" s="63"/>
      <c r="I22" s="63"/>
      <c r="J22" s="54"/>
    </row>
    <row r="23" spans="1:10" x14ac:dyDescent="0.25">
      <c r="A23" s="57"/>
      <c r="B23" s="52"/>
      <c r="C23" s="52"/>
      <c r="D23" s="52"/>
      <c r="E23" s="63"/>
      <c r="F23" s="63"/>
      <c r="G23" s="63"/>
      <c r="H23" s="63"/>
      <c r="I23" s="63"/>
      <c r="J23" s="54"/>
    </row>
    <row r="24" spans="1:10" x14ac:dyDescent="0.25">
      <c r="A24" s="57"/>
      <c r="B24" s="52"/>
      <c r="C24" s="52"/>
      <c r="D24" s="52"/>
      <c r="E24" s="52"/>
      <c r="F24" s="52"/>
      <c r="G24" s="52"/>
      <c r="H24" s="52"/>
      <c r="I24" s="52"/>
      <c r="J24" s="54"/>
    </row>
    <row r="25" spans="1:10" x14ac:dyDescent="0.25">
      <c r="A25" s="57"/>
      <c r="B25" s="52"/>
      <c r="C25" s="52"/>
      <c r="D25" s="52"/>
      <c r="E25" s="52" t="s">
        <v>72</v>
      </c>
      <c r="F25" s="52"/>
      <c r="G25" s="60">
        <v>1012476</v>
      </c>
      <c r="H25" s="52"/>
      <c r="I25" s="60">
        <v>1012476</v>
      </c>
      <c r="J25" s="54"/>
    </row>
    <row r="26" spans="1:10" x14ac:dyDescent="0.25">
      <c r="A26" s="57"/>
      <c r="B26" s="52"/>
      <c r="C26" s="52"/>
      <c r="D26" s="52"/>
      <c r="E26" s="52"/>
      <c r="F26" s="52"/>
      <c r="G26" s="52"/>
      <c r="H26" s="52"/>
      <c r="I26" s="52"/>
      <c r="J26" s="54"/>
    </row>
    <row r="27" spans="1:10" x14ac:dyDescent="0.25">
      <c r="A27" s="57"/>
      <c r="B27" s="52"/>
      <c r="C27" s="52"/>
      <c r="D27" s="52"/>
      <c r="E27" s="52" t="s">
        <v>73</v>
      </c>
      <c r="F27" s="52"/>
      <c r="G27" s="50">
        <v>8425425</v>
      </c>
      <c r="H27" s="52"/>
      <c r="I27" s="50">
        <v>8415089</v>
      </c>
      <c r="J27" s="54"/>
    </row>
    <row r="28" spans="1:10" x14ac:dyDescent="0.25">
      <c r="A28" s="57"/>
      <c r="B28" s="52"/>
      <c r="C28" s="52"/>
      <c r="D28" s="52"/>
      <c r="E28" s="52"/>
      <c r="F28" s="52"/>
      <c r="G28" s="52"/>
      <c r="H28" s="52"/>
      <c r="I28" s="52"/>
      <c r="J28" s="54"/>
    </row>
    <row r="29" spans="1:10" ht="15.75" thickBot="1" x14ac:dyDescent="0.3">
      <c r="A29" s="64"/>
      <c r="B29" s="65"/>
      <c r="C29" s="65"/>
      <c r="D29" s="65"/>
      <c r="E29" s="65"/>
      <c r="F29" s="65"/>
      <c r="G29" s="65"/>
      <c r="H29" s="65"/>
      <c r="I29" s="65"/>
      <c r="J29" s="66"/>
    </row>
  </sheetData>
  <mergeCells count="1">
    <mergeCell ref="A2:J2"/>
  </mergeCells>
  <hyperlinks>
    <hyperlink ref="M1" r:id="rId1" display="https://view.officeapps.live.com/op/view.aspx?src=https%3A%2F%2Fpsc.ky.gov%2Fpscecf%2F2023-00137%2Fmmcaldwell%40aep.com%2F10162023110750%2FClosed%2FKPCo_Exhibit_3_Actual_Costs.xlsx&amp;wdOrigin=BROWSELINK" xr:uid="{97B2C6F8-F3FB-4CEC-BEBD-B56D82087706}"/>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b640fb8-5a34-41c1-9307-1b790ff29a8b">
      <Terms xmlns="http://schemas.microsoft.com/office/infopath/2007/PartnerControls"/>
    </lcf76f155ced4ddcb4097134ff3c332f>
    <_Flow_SignoffStatus xmlns="5b640fb8-5a34-41c1-9307-1b790ff29a8b" xsi:nil="true"/>
    <_ip_UnifiedCompliancePolicyProperties xmlns="http://schemas.microsoft.com/sharepoint/v3" xsi:nil="true"/>
    <TaxCatchAll xmlns="51831b8d-857f-44dd-949b-652450d1a5df" xsi:nil="true"/>
    <Operating_x0020_Company xmlns="a1040523-5304-4b09-b6d4-64a124c994e2">AEP Ohio</Operating_x0020_Company>
  </documentManagement>
</p:properties>
</file>

<file path=customXml/item3.xml><?xml version="1.0" encoding="utf-8"?>
<sisl xmlns:xsd="http://www.w3.org/2001/XMLSchema" xmlns:xsi="http://www.w3.org/2001/XMLSchema-instance" xmlns="http://www.boldonjames.com/2008/01/sie/internal/label" sislVersion="0" policy="e9c0b8d7-bdb4-4fd3-b62a-f50327aaefce" origin="userSelected"/>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iAvPjxVc2VyTmFtZT5DT1JQXHMyOTExMjU8L1VzZXJOYW1lPjxEYXRlVGltZT4xMi8xMS8yMDIzIDc6MzI6MzEgUE08L0RhdGVUaW1lPjxMYWJlbFN0cmluZz5VbmNsYXNzaWZpZWQ8L0xhYmVsU3RyaW5nPjwvaXRlbT48L2xhYmVsSGlzdG9yeT4=</Value>
</WrappedLabelHistory>
</file>

<file path=customXml/item5.xml><?xml version="1.0" encoding="utf-8"?>
<ct:contentTypeSchema xmlns:ct="http://schemas.microsoft.com/office/2006/metadata/contentType" xmlns:ma="http://schemas.microsoft.com/office/2006/metadata/properties/metaAttributes" ct:_="" ma:_="" ma:contentTypeName="Document" ma:contentTypeID="0x01010001136CE24ED5F449BD16740FFC7FAF6F" ma:contentTypeVersion="31" ma:contentTypeDescription="Create a new document." ma:contentTypeScope="" ma:versionID="b6179feaad23018a41f76eaef5b4f43d">
  <xsd:schema xmlns:xsd="http://www.w3.org/2001/XMLSchema" xmlns:xs="http://www.w3.org/2001/XMLSchema" xmlns:p="http://schemas.microsoft.com/office/2006/metadata/properties" xmlns:ns1="http://schemas.microsoft.com/sharepoint/v3" xmlns:ns2="a1040523-5304-4b09-b6d4-64a124c994e2" xmlns:ns3="5b640fb8-5a34-41c1-9307-1b790ff29a8b" xmlns:ns4="51831b8d-857f-44dd-949b-652450d1a5df" targetNamespace="http://schemas.microsoft.com/office/2006/metadata/properties" ma:root="true" ma:fieldsID="b176c6d2b07027ee7343df1467fc3652" ns1:_="" ns2:_="" ns3:_="" ns4:_="">
    <xsd:import namespace="http://schemas.microsoft.com/sharepoint/v3"/>
    <xsd:import namespace="a1040523-5304-4b09-b6d4-64a124c994e2"/>
    <xsd:import namespace="5b640fb8-5a34-41c1-9307-1b790ff29a8b"/>
    <xsd:import namespace="51831b8d-857f-44dd-949b-652450d1a5df"/>
    <xsd:element name="properties">
      <xsd:complexType>
        <xsd:sequence>
          <xsd:element name="documentManagement">
            <xsd:complexType>
              <xsd:all>
                <xsd:element ref="ns2:Operating_x0020_Company"/>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element ref="ns3:_Flow_SignoffStatu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40523-5304-4b09-b6d4-64a124c994e2" elementFormDefault="qualified">
    <xsd:import namespace="http://schemas.microsoft.com/office/2006/documentManagement/types"/>
    <xsd:import namespace="http://schemas.microsoft.com/office/infopath/2007/PartnerControls"/>
    <xsd:element name="Operating_x0020_Company" ma:index="8" ma:displayName="Operating Company" ma:default="AEP Ohio" ma:format="Dropdown" ma:internalName="Operating_x0020_Company" ma:readOnly="false">
      <xsd:simpleType>
        <xsd:restriction base="dms:Choice">
          <xsd:enumeration value="AEP Ohio"/>
          <xsd:enumeration value="AEP Texas"/>
          <xsd:enumeration value="Appalachian Power - Tennessee"/>
          <xsd:enumeration value="Appalachian Power - Virginia"/>
          <xsd:enumeration value="Appalachian Power - West Virginia"/>
          <xsd:enumeration value="FERC"/>
          <xsd:enumeration value="Indiana &amp; Michigan Power - Indiana"/>
          <xsd:enumeration value="Indiana &amp; Michigan Power - Michigan"/>
          <xsd:enumeration value="Kentucky Power"/>
          <xsd:enumeration value="PSO"/>
          <xsd:enumeration value="SWEPCO - Arkansas"/>
          <xsd:enumeration value="SWEPCO - Louisiana"/>
          <xsd:enumeration value="SWEPCO - TEXAS"/>
          <xsd:enumeration value="SWEPCO - Peine"/>
          <xsd:enumeration value="ETT"/>
        </xsd:restriction>
      </xsd:simpleType>
    </xsd:element>
  </xsd:schema>
  <xsd:schema xmlns:xsd="http://www.w3.org/2001/XMLSchema" xmlns:xs="http://www.w3.org/2001/XMLSchema" xmlns:dms="http://schemas.microsoft.com/office/2006/documentManagement/types" xmlns:pc="http://schemas.microsoft.com/office/infopath/2007/PartnerControls" targetNamespace="5b640fb8-5a34-41c1-9307-1b790ff29a8b"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31b8d-857f-44dd-949b-652450d1a5d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b4476ce-ac5c-42b1-bccc-28ba47756ae8}" ma:internalName="TaxCatchAll" ma:showField="CatchAllData" ma:web="51831b8d-857f-44dd-949b-652450d1a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2D5E5-F7DC-4A56-BA2C-2EEC7AB0FC69}">
  <ds:schemaRefs>
    <ds:schemaRef ds:uri="http://schemas.microsoft.com/sharepoint/v3/contenttype/forms"/>
  </ds:schemaRefs>
</ds:datastoreItem>
</file>

<file path=customXml/itemProps2.xml><?xml version="1.0" encoding="utf-8"?>
<ds:datastoreItem xmlns:ds="http://schemas.openxmlformats.org/officeDocument/2006/customXml" ds:itemID="{39D8EDF7-7FA2-4F5F-BF2A-C77498A98FCB}">
  <ds:schemaRefs>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51831b8d-857f-44dd-949b-652450d1a5df"/>
    <ds:schemaRef ds:uri="http://schemas.microsoft.com/sharepoint/v3"/>
    <ds:schemaRef ds:uri="http://www.w3.org/XML/1998/namespace"/>
    <ds:schemaRef ds:uri="5b640fb8-5a34-41c1-9307-1b790ff29a8b"/>
    <ds:schemaRef ds:uri="a1040523-5304-4b09-b6d4-64a124c994e2"/>
    <ds:schemaRef ds:uri="http://schemas.microsoft.com/office/2006/metadata/properties"/>
  </ds:schemaRefs>
</ds:datastoreItem>
</file>

<file path=customXml/itemProps3.xml><?xml version="1.0" encoding="utf-8"?>
<ds:datastoreItem xmlns:ds="http://schemas.openxmlformats.org/officeDocument/2006/customXml" ds:itemID="{B9C3C29C-F84B-439F-8EF2-9257334AB54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BA03876A-66B9-45B0-8158-71165FBC0AFE}">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2BD9EEEB-906B-4761-A487-5FCA18A24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040523-5304-4b09-b6d4-64a124c994e2"/>
    <ds:schemaRef ds:uri="5b640fb8-5a34-41c1-9307-1b790ff29a8b"/>
    <ds:schemaRef ds:uri="51831b8d-857f-44dd-949b-652450d1a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PHDR_14</vt:lpstr>
      <vt:lpstr>KPSC 2_9_Attachment1</vt:lpstr>
      <vt:lpstr>2023-00137 October 16 2023</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M Whitney</dc:creator>
  <cp:lastModifiedBy>Heather M Whitney</cp:lastModifiedBy>
  <dcterms:created xsi:type="dcterms:W3CDTF">2023-12-08T17:34:09Z</dcterms:created>
  <dcterms:modified xsi:type="dcterms:W3CDTF">2023-12-12T00:13:02Z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0x01010001136CE24ED5F449BD16740FFC7FAF6F</vt:lpwstr>
  </property>
  <property fmtid="{D5CDD505-2E9C-101B-9397-08002B2CF9AE}" pid="3" name="docIndexRef">
    <vt:lpwstr>fcab3abc-02ac-48a5-8b47-a86ddac2c573</vt:lpwstr>
  </property>
  <property fmtid="{D5CDD505-2E9C-101B-9397-08002B2CF9AE}" pid="4" name="bjDocumentSecurityLabel">
    <vt:lpwstr>Unclassified</vt:lpwstr>
  </property>
  <property fmtid="{D5CDD505-2E9C-101B-9397-08002B2CF9AE}" pid="5" name="MediaServiceImageTags">
    <vt:lpwstr/>
  </property>
</Properties>
</file>