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pricing\Rate Cases\KPCo\2023 Base Case\Post Hearing Data Requests\"/>
    </mc:Choice>
  </mc:AlternateContent>
  <xr:revisionPtr revIDLastSave="0" documentId="8_{7655C914-9F7B-4AB5-B4AF-F20799E4FA32}" xr6:coauthVersionLast="47" xr6:coauthVersionMax="47" xr10:uidLastSave="{00000000-0000-0000-0000-000000000000}"/>
  <bookViews>
    <workbookView xWindow="28680" yWindow="-1245" windowWidth="29040" windowHeight="15720" xr2:uid="{00000000-000D-0000-FFFF-FFFF00000000}"/>
  </bookViews>
  <sheets>
    <sheet name="2023 Table" sheetId="5" r:id="rId1"/>
    <sheet name="2023 CP to kWh Ratio" sheetId="4" r:id="rId2"/>
    <sheet name="--&gt; old 2020" sheetId="6" r:id="rId3"/>
    <sheet name="Table for Alex" sheetId="3" r:id="rId4"/>
    <sheet name="2020 CP to kWh Ratio" sheetId="2" r:id="rId5"/>
    <sheet name="2017 Reverse Calc" sheetId="1" r:id="rId6"/>
  </sheets>
  <calcPr calcId="191029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1" i="2"/>
  <c r="D5" i="2"/>
  <c r="D2" i="2"/>
  <c r="D18" i="4"/>
  <c r="B10" i="5" s="1"/>
  <c r="D17" i="4"/>
  <c r="B9" i="5" s="1"/>
  <c r="D16" i="4"/>
  <c r="B8" i="5" s="1"/>
  <c r="D15" i="4"/>
  <c r="B7" i="5" s="1"/>
  <c r="D11" i="4"/>
  <c r="B6" i="5" s="1"/>
  <c r="D5" i="4"/>
  <c r="B5" i="5" s="1"/>
  <c r="D2" i="4"/>
  <c r="B4" i="5" s="1"/>
  <c r="D18" i="2" l="1"/>
  <c r="D17" i="2"/>
  <c r="D16" i="2"/>
  <c r="H9" i="1"/>
  <c r="I9" i="1" s="1"/>
  <c r="J9" i="1" s="1"/>
  <c r="B8" i="3" l="1"/>
  <c r="B5" i="3"/>
  <c r="B9" i="3"/>
  <c r="B6" i="3"/>
  <c r="B10" i="3"/>
  <c r="B4" i="3"/>
  <c r="B7" i="3"/>
  <c r="H21" i="1"/>
  <c r="I21" i="1" s="1"/>
  <c r="J21" i="1" s="1"/>
  <c r="H16" i="1"/>
  <c r="I16" i="1" s="1"/>
  <c r="J16" i="1" s="1"/>
  <c r="G21" i="1" l="1"/>
  <c r="G16" i="1"/>
  <c r="G9" i="1"/>
  <c r="F6" i="1"/>
  <c r="F7" i="1"/>
  <c r="F8" i="1"/>
  <c r="F9" i="1"/>
  <c r="F11" i="1"/>
  <c r="F12" i="1"/>
  <c r="F13" i="1"/>
  <c r="F14" i="1"/>
  <c r="F15" i="1"/>
  <c r="F16" i="1"/>
  <c r="F18" i="1"/>
  <c r="F19" i="1"/>
  <c r="F20" i="1"/>
  <c r="F21" i="1"/>
  <c r="F23" i="1"/>
  <c r="F25" i="1"/>
  <c r="F27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s005006</author>
  </authors>
  <commentList>
    <comment ref="I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s005006:</t>
        </r>
        <r>
          <rPr>
            <sz val="9"/>
            <color indexed="81"/>
            <rFont val="Tahoma"/>
            <family val="2"/>
          </rPr>
          <t xml:space="preserve">
IGS Tran has a 148,272,000 kwh amount keyed into Per Books Metered Energy.  Was not have been picked up in Load Research.</t>
        </r>
      </text>
    </comment>
  </commentList>
</comments>
</file>

<file path=xl/sharedStrings.xml><?xml version="1.0" encoding="utf-8"?>
<sst xmlns="http://schemas.openxmlformats.org/spreadsheetml/2006/main" count="86" uniqueCount="37">
  <si>
    <t>2017 Case Data</t>
  </si>
  <si>
    <t>Loss Adj 12 CP</t>
  </si>
  <si>
    <t>Metered kWh</t>
  </si>
  <si>
    <t>Res</t>
  </si>
  <si>
    <t>SGS</t>
  </si>
  <si>
    <t>MGS Sec</t>
  </si>
  <si>
    <t>MGS Pri</t>
  </si>
  <si>
    <t>MGS Sub</t>
  </si>
  <si>
    <t>LGS Sec</t>
  </si>
  <si>
    <t>LGS Pri</t>
  </si>
  <si>
    <t>LGS Sub</t>
  </si>
  <si>
    <t>LGS Tran</t>
  </si>
  <si>
    <t>PS Sec</t>
  </si>
  <si>
    <t>PS Pri</t>
  </si>
  <si>
    <t>IGS Sec</t>
  </si>
  <si>
    <t>IGS Pri</t>
  </si>
  <si>
    <t>IGS Sub</t>
  </si>
  <si>
    <t>IGS Tran</t>
  </si>
  <si>
    <t>MW</t>
  </si>
  <si>
    <t>OL</t>
  </si>
  <si>
    <t>SL</t>
  </si>
  <si>
    <t>Individual</t>
  </si>
  <si>
    <t>Summary</t>
  </si>
  <si>
    <t>Backed into kWh</t>
  </si>
  <si>
    <t>kWh Difference</t>
  </si>
  <si>
    <t>% Difference</t>
  </si>
  <si>
    <t>GS Sec</t>
  </si>
  <si>
    <t>GS Pri</t>
  </si>
  <si>
    <t>GS Sub</t>
  </si>
  <si>
    <t>12 CP Avg</t>
  </si>
  <si>
    <t>RS</t>
  </si>
  <si>
    <t>GS</t>
  </si>
  <si>
    <t>LGS</t>
  </si>
  <si>
    <t>IGS</t>
  </si>
  <si>
    <t>Tariff Book Values</t>
  </si>
  <si>
    <t>CP/kWh Ratio</t>
  </si>
  <si>
    <t>LGS &amp;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</si>
</sst>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%"/>
    <numFmt numFmtId="165" formatCode="0.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164" fontId="0" fillId="2" borderId="0" xfId="0" applyNumberFormat="1" applyFill="1"/>
    <xf numFmtId="10" fontId="0" fillId="0" borderId="0" xfId="1" applyNumberFormat="1" applyFont="1"/>
    <xf numFmtId="3" fontId="0" fillId="0" borderId="0" xfId="0" applyNumberFormat="1" applyFill="1"/>
    <xf numFmtId="0" fontId="0" fillId="0" borderId="0" xfId="0" applyFill="1"/>
    <xf numFmtId="165" fontId="0" fillId="0" borderId="0" xfId="0" applyNumberFormat="1"/>
    <xf numFmtId="3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7894-B697-444E-B3EF-173966477933}">
  <dimension ref="A3:B10"/>
  <sheetViews>
    <sheetView tabSelected="1" workbookViewId="0">
      <selection activeCell="B7" sqref="B7"/>
    </sheetView>
  </sheetViews>
  <sheetFormatPr defaultRowHeight="15" x14ac:dyDescent="0.25"/>
  <cols>
    <col min="2" max="2" width="13.28515625" bestFit="1" customWidth="1"/>
  </cols>
  <sheetData>
    <row r="3" spans="1:2" x14ac:dyDescent="0.25">
      <c r="B3" t="s">
        <v>35</v>
      </c>
    </row>
    <row r="4" spans="1:2" x14ac:dyDescent="0.25">
      <c r="A4" t="s">
        <v>30</v>
      </c>
      <c r="B4" s="11">
        <f>'2023 CP to kWh Ratio'!D2</f>
        <v>2.2970286372038902E-4</v>
      </c>
    </row>
    <row r="5" spans="1:2" x14ac:dyDescent="0.25">
      <c r="A5" t="s">
        <v>31</v>
      </c>
      <c r="B5" s="11">
        <f>'2023 CP to kWh Ratio'!D5</f>
        <v>1.8187405141383237E-4</v>
      </c>
    </row>
    <row r="6" spans="1:2" x14ac:dyDescent="0.25">
      <c r="A6" t="s">
        <v>36</v>
      </c>
      <c r="B6" s="11">
        <f>'2023 CP to kWh Ratio'!D11</f>
        <v>1.6146216275635068E-4</v>
      </c>
    </row>
    <row r="7" spans="1:2" x14ac:dyDescent="0.25">
      <c r="A7" t="s">
        <v>33</v>
      </c>
      <c r="B7" s="11">
        <f>'2023 CP to kWh Ratio'!D15</f>
        <v>1.1831561066534228E-4</v>
      </c>
    </row>
    <row r="8" spans="1:2" x14ac:dyDescent="0.25">
      <c r="A8" t="s">
        <v>18</v>
      </c>
      <c r="B8" s="11">
        <f>'2023 CP to kWh Ratio'!D16</f>
        <v>1.2350031785679681E-4</v>
      </c>
    </row>
    <row r="9" spans="1:2" x14ac:dyDescent="0.25">
      <c r="A9" t="s">
        <v>19</v>
      </c>
      <c r="B9" s="11">
        <f>'2023 CP to kWh Ratio'!D17</f>
        <v>5.2935021460677284E-5</v>
      </c>
    </row>
    <row r="10" spans="1:2" x14ac:dyDescent="0.25">
      <c r="A10" t="s">
        <v>20</v>
      </c>
      <c r="B10" s="11">
        <f>'2023 CP to kWh Ratio'!D18</f>
        <v>5.3748813764780795E-5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BA51-6EF9-42DE-BF83-39663597C39E}">
  <dimension ref="A1:D18"/>
  <sheetViews>
    <sheetView workbookViewId="0">
      <selection activeCell="B2" sqref="B2"/>
    </sheetView>
  </sheetViews>
  <sheetFormatPr defaultRowHeight="15" x14ac:dyDescent="0.25"/>
  <cols>
    <col min="2" max="2" width="19.28515625" customWidth="1"/>
    <col min="3" max="3" width="25" customWidth="1"/>
    <col min="4" max="4" width="10.140625" style="9" bestFit="1" customWidth="1"/>
  </cols>
  <sheetData>
    <row r="1" spans="1:4" x14ac:dyDescent="0.25">
      <c r="B1" t="s">
        <v>29</v>
      </c>
      <c r="C1" t="s">
        <v>2</v>
      </c>
    </row>
    <row r="2" spans="1:4" x14ac:dyDescent="0.25">
      <c r="A2" t="s">
        <v>3</v>
      </c>
      <c r="B2" s="10">
        <v>493354.60351618176</v>
      </c>
      <c r="C2" s="10">
        <v>2147794744.5911198</v>
      </c>
      <c r="D2" s="9">
        <f>B2/C2</f>
        <v>2.2970286372038902E-4</v>
      </c>
    </row>
    <row r="3" spans="1:4" x14ac:dyDescent="0.25">
      <c r="A3" t="s">
        <v>26</v>
      </c>
      <c r="B3" s="10">
        <v>123372.13551586053</v>
      </c>
      <c r="C3" s="10">
        <v>678463477.03926456</v>
      </c>
    </row>
    <row r="4" spans="1:4" x14ac:dyDescent="0.25">
      <c r="A4" t="s">
        <v>27</v>
      </c>
      <c r="B4" s="10">
        <v>1563.5984336611775</v>
      </c>
      <c r="C4" s="10">
        <v>8473030.5560846627</v>
      </c>
    </row>
    <row r="5" spans="1:4" x14ac:dyDescent="0.25">
      <c r="A5" t="s">
        <v>28</v>
      </c>
      <c r="B5" s="10">
        <v>78.25654737251493</v>
      </c>
      <c r="C5" s="10">
        <v>429224.48723381694</v>
      </c>
      <c r="D5" s="9">
        <f>SUM(B3:B5)/SUM(C3:C5)</f>
        <v>1.8187405141383237E-4</v>
      </c>
    </row>
    <row r="6" spans="1:4" x14ac:dyDescent="0.25">
      <c r="A6" t="s">
        <v>8</v>
      </c>
      <c r="B6" s="10">
        <v>55350.628791656483</v>
      </c>
      <c r="C6" s="10">
        <v>343739682.02029628</v>
      </c>
    </row>
    <row r="7" spans="1:4" x14ac:dyDescent="0.25">
      <c r="A7" t="s">
        <v>9</v>
      </c>
      <c r="B7" s="10">
        <v>15170.32549201059</v>
      </c>
      <c r="C7" s="10">
        <v>92731919.135452077</v>
      </c>
    </row>
    <row r="8" spans="1:4" x14ac:dyDescent="0.25">
      <c r="A8" t="s">
        <v>10</v>
      </c>
      <c r="B8" s="10">
        <v>2414.0661428055346</v>
      </c>
      <c r="C8" s="10">
        <v>14450272.137187688</v>
      </c>
    </row>
    <row r="9" spans="1:4" x14ac:dyDescent="0.25">
      <c r="A9" t="s">
        <v>11</v>
      </c>
      <c r="B9" s="10">
        <v>0</v>
      </c>
      <c r="C9" s="10">
        <v>0</v>
      </c>
    </row>
    <row r="10" spans="1:4" x14ac:dyDescent="0.25">
      <c r="A10" t="s">
        <v>12</v>
      </c>
      <c r="B10" s="10">
        <v>15480.390853284196</v>
      </c>
      <c r="C10" s="10">
        <v>96645033.371912956</v>
      </c>
    </row>
    <row r="11" spans="1:4" x14ac:dyDescent="0.25">
      <c r="A11" t="s">
        <v>13</v>
      </c>
      <c r="B11" s="10">
        <v>290.99404859197244</v>
      </c>
      <c r="C11" s="10">
        <v>1827476.6013304638</v>
      </c>
      <c r="D11" s="9">
        <f>SUM(B6:B11)/SUM(C6:C11)</f>
        <v>1.6146216275635068E-4</v>
      </c>
    </row>
    <row r="12" spans="1:4" x14ac:dyDescent="0.25">
      <c r="A12" t="s">
        <v>14</v>
      </c>
      <c r="B12" s="10">
        <v>2392.6660869536222</v>
      </c>
      <c r="C12" s="10">
        <v>17311360.700683758</v>
      </c>
    </row>
    <row r="13" spans="1:4" x14ac:dyDescent="0.25">
      <c r="A13" t="s">
        <v>15</v>
      </c>
      <c r="B13" s="10">
        <v>43542.441358376091</v>
      </c>
      <c r="C13" s="10">
        <v>342181632.70672977</v>
      </c>
    </row>
    <row r="14" spans="1:4" x14ac:dyDescent="0.25">
      <c r="A14" t="s">
        <v>16</v>
      </c>
      <c r="B14" s="10">
        <v>212162.36894205189</v>
      </c>
      <c r="C14" s="10">
        <v>1798885017.9124825</v>
      </c>
    </row>
    <row r="15" spans="1:4" x14ac:dyDescent="0.25">
      <c r="A15" t="s">
        <v>17</v>
      </c>
      <c r="B15" s="10">
        <v>27033.822793480416</v>
      </c>
      <c r="C15" s="10">
        <v>251543194.99801522</v>
      </c>
      <c r="D15" s="9">
        <f>SUM(B12:B15)/SUM(C12:C15)</f>
        <v>1.1831561066534228E-4</v>
      </c>
    </row>
    <row r="16" spans="1:4" x14ac:dyDescent="0.25">
      <c r="A16" t="s">
        <v>18</v>
      </c>
      <c r="B16" s="10">
        <v>225.1240852795668</v>
      </c>
      <c r="C16" s="10">
        <v>1822862.3957114548</v>
      </c>
      <c r="D16" s="9">
        <f>B16/C16</f>
        <v>1.2350031785679681E-4</v>
      </c>
    </row>
    <row r="17" spans="1:4" x14ac:dyDescent="0.25">
      <c r="A17" t="s">
        <v>19</v>
      </c>
      <c r="B17" s="10">
        <v>2115.5595349946002</v>
      </c>
      <c r="C17" s="10">
        <v>39965215.402172662</v>
      </c>
      <c r="D17" s="9">
        <f>B17/C17</f>
        <v>5.2935021460677284E-5</v>
      </c>
    </row>
    <row r="18" spans="1:4" x14ac:dyDescent="0.25">
      <c r="A18" t="s">
        <v>20</v>
      </c>
      <c r="B18" s="10">
        <v>503.59399784102834</v>
      </c>
      <c r="C18" s="10">
        <v>9369397.4353534672</v>
      </c>
      <c r="D18" s="9">
        <f>B18/C18</f>
        <v>5.3748813764780795E-5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CF895-3D3D-48BA-BF07-E37A38AE93C1}">
  <dimension ref="A1"/>
  <sheetViews>
    <sheetView workbookViewId="0">
      <selection activeCell="G45" sqref="G4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0"/>
  <sheetViews>
    <sheetView workbookViewId="0">
      <selection activeCell="G13" sqref="G13"/>
    </sheetView>
  </sheetViews>
  <sheetFormatPr defaultRowHeight="15" x14ac:dyDescent="0.25"/>
  <cols>
    <col min="2" max="2" width="13.28515625" bestFit="1" customWidth="1"/>
  </cols>
  <sheetData>
    <row r="3" spans="1:2" x14ac:dyDescent="0.25">
      <c r="B3" t="s">
        <v>35</v>
      </c>
    </row>
    <row r="4" spans="1:2" x14ac:dyDescent="0.25">
      <c r="A4" t="s">
        <v>30</v>
      </c>
      <c r="B4" s="9">
        <f>'2020 CP to kWh Ratio'!D2</f>
        <v>2.4279336877423748E-4</v>
      </c>
    </row>
    <row r="5" spans="1:2" x14ac:dyDescent="0.25">
      <c r="A5" t="s">
        <v>31</v>
      </c>
      <c r="B5" s="9">
        <f>'2020 CP to kWh Ratio'!D5</f>
        <v>1.9623302755689996E-4</v>
      </c>
    </row>
    <row r="6" spans="1:2" x14ac:dyDescent="0.25">
      <c r="A6" t="s">
        <v>36</v>
      </c>
      <c r="B6" s="9">
        <f>'2020 CP to kWh Ratio'!D11</f>
        <v>1.7975474047684793E-4</v>
      </c>
    </row>
    <row r="7" spans="1:2" x14ac:dyDescent="0.25">
      <c r="A7" t="s">
        <v>33</v>
      </c>
      <c r="B7" s="9">
        <f>'2020 CP to kWh Ratio'!D15</f>
        <v>1.2324614516692376E-4</v>
      </c>
    </row>
    <row r="8" spans="1:2" x14ac:dyDescent="0.25">
      <c r="A8" t="s">
        <v>18</v>
      </c>
      <c r="B8" s="9">
        <f>'2020 CP to kWh Ratio'!D16</f>
        <v>1.326382878037926E-4</v>
      </c>
    </row>
    <row r="9" spans="1:2" x14ac:dyDescent="0.25">
      <c r="A9" t="s">
        <v>19</v>
      </c>
      <c r="B9" s="9">
        <f>'2020 CP to kWh Ratio'!D17</f>
        <v>2.6327588691953164E-5</v>
      </c>
    </row>
    <row r="10" spans="1:2" x14ac:dyDescent="0.25">
      <c r="A10" t="s">
        <v>20</v>
      </c>
      <c r="B10" s="9">
        <f>'2020 CP to kWh Ratio'!D18</f>
        <v>2.6188368378398417E-5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F46" sqref="F46"/>
    </sheetView>
  </sheetViews>
  <sheetFormatPr defaultRowHeight="15" x14ac:dyDescent="0.25"/>
  <cols>
    <col min="2" max="2" width="9.42578125" bestFit="1" customWidth="1"/>
    <col min="3" max="3" width="13.28515625" bestFit="1" customWidth="1"/>
    <col min="4" max="4" width="10.140625" style="9" bestFit="1" customWidth="1"/>
  </cols>
  <sheetData>
    <row r="1" spans="1:4" x14ac:dyDescent="0.25">
      <c r="B1" t="s">
        <v>29</v>
      </c>
      <c r="C1" t="s">
        <v>2</v>
      </c>
    </row>
    <row r="2" spans="1:4" x14ac:dyDescent="0.25">
      <c r="A2" t="s">
        <v>3</v>
      </c>
      <c r="B2" s="2">
        <v>483743.28722403263</v>
      </c>
      <c r="C2" s="2">
        <v>1992407328.3642418</v>
      </c>
      <c r="D2" s="9">
        <f>B2/C2</f>
        <v>2.4279336877423748E-4</v>
      </c>
    </row>
    <row r="3" spans="1:4" x14ac:dyDescent="0.25">
      <c r="A3" t="s">
        <v>26</v>
      </c>
      <c r="B3" s="2">
        <v>112809.00895308556</v>
      </c>
      <c r="C3" s="2">
        <v>574718631.15770423</v>
      </c>
    </row>
    <row r="4" spans="1:4" x14ac:dyDescent="0.25">
      <c r="A4" t="s">
        <v>27</v>
      </c>
      <c r="B4" s="2">
        <v>1568.4919177247657</v>
      </c>
      <c r="C4" s="2">
        <v>8116417.3550206674</v>
      </c>
    </row>
    <row r="5" spans="1:4" x14ac:dyDescent="0.25">
      <c r="A5" t="s">
        <v>28</v>
      </c>
      <c r="B5" s="2">
        <v>218.44968423575401</v>
      </c>
      <c r="C5" s="2">
        <v>1143866.6666666681</v>
      </c>
      <c r="D5" s="9">
        <f>SUM(B3:B5)/SUM(C3:C5)</f>
        <v>1.9623302755689996E-4</v>
      </c>
    </row>
    <row r="6" spans="1:4" x14ac:dyDescent="0.25">
      <c r="A6" t="s">
        <v>8</v>
      </c>
      <c r="B6" s="2">
        <v>67144.846841511768</v>
      </c>
      <c r="C6" s="2">
        <v>372854634.15784335</v>
      </c>
    </row>
    <row r="7" spans="1:4" x14ac:dyDescent="0.25">
      <c r="A7" t="s">
        <v>9</v>
      </c>
      <c r="B7" s="2">
        <v>12031.791557156905</v>
      </c>
      <c r="C7" s="2">
        <v>67404099.520477176</v>
      </c>
    </row>
    <row r="8" spans="1:4" x14ac:dyDescent="0.25">
      <c r="A8" t="s">
        <v>10</v>
      </c>
      <c r="B8" s="2">
        <v>2439.92454558383</v>
      </c>
      <c r="C8" s="2">
        <v>13838703.611464994</v>
      </c>
    </row>
    <row r="9" spans="1:4" x14ac:dyDescent="0.25">
      <c r="A9" t="s">
        <v>11</v>
      </c>
      <c r="B9" s="2">
        <v>92.655031231061471</v>
      </c>
      <c r="C9" s="2">
        <v>527074.43636363768</v>
      </c>
    </row>
    <row r="10" spans="1:4" x14ac:dyDescent="0.25">
      <c r="A10" t="s">
        <v>12</v>
      </c>
      <c r="B10" s="2">
        <v>18428.54876100547</v>
      </c>
      <c r="C10" s="2">
        <v>102420279.38904464</v>
      </c>
    </row>
    <row r="11" spans="1:4" x14ac:dyDescent="0.25">
      <c r="A11" t="s">
        <v>13</v>
      </c>
      <c r="B11" s="2">
        <v>368.06538601764606</v>
      </c>
      <c r="C11" s="2">
        <v>2082783.8009826778</v>
      </c>
      <c r="D11" s="9">
        <f>SUM(B6:B11)/SUM(C6:C11)</f>
        <v>1.7975474047684793E-4</v>
      </c>
    </row>
    <row r="12" spans="1:4" x14ac:dyDescent="0.25">
      <c r="A12" t="s">
        <v>14</v>
      </c>
      <c r="B12" s="2">
        <v>3179.790114333824</v>
      </c>
      <c r="C12" s="2">
        <v>19524195.254237175</v>
      </c>
    </row>
    <row r="13" spans="1:4" x14ac:dyDescent="0.25">
      <c r="A13" t="s">
        <v>15</v>
      </c>
      <c r="B13" s="2">
        <v>42929.002712066882</v>
      </c>
      <c r="C13" s="2">
        <v>313016880.23636264</v>
      </c>
    </row>
    <row r="14" spans="1:4" x14ac:dyDescent="0.25">
      <c r="A14" t="s">
        <v>16</v>
      </c>
      <c r="B14" s="2">
        <v>164186.20239115038</v>
      </c>
      <c r="C14" s="2">
        <v>1357576815.5426362</v>
      </c>
    </row>
    <row r="15" spans="1:4" x14ac:dyDescent="0.25">
      <c r="A15" t="s">
        <v>17</v>
      </c>
      <c r="B15" s="2">
        <v>29743.853339316309</v>
      </c>
      <c r="C15" s="2">
        <v>257519888.88888958</v>
      </c>
      <c r="D15" s="9">
        <f>SUM(B12:B15)/SUM(C12:C15)</f>
        <v>1.2324614516692376E-4</v>
      </c>
    </row>
    <row r="16" spans="1:4" x14ac:dyDescent="0.25">
      <c r="A16" t="s">
        <v>18</v>
      </c>
      <c r="B16" s="2">
        <v>243.10237192912189</v>
      </c>
      <c r="C16" s="2">
        <v>1832821.9999999935</v>
      </c>
      <c r="D16" s="9">
        <f>B16/C16</f>
        <v>1.326382878037926E-4</v>
      </c>
    </row>
    <row r="17" spans="1:4" x14ac:dyDescent="0.25">
      <c r="A17" t="s">
        <v>19</v>
      </c>
      <c r="B17" s="2">
        <v>1079.9991495308871</v>
      </c>
      <c r="C17" s="2">
        <v>41021574.82659933</v>
      </c>
      <c r="D17" s="9">
        <f>B17/C17</f>
        <v>2.6327588691953164E-5</v>
      </c>
    </row>
    <row r="18" spans="1:4" x14ac:dyDescent="0.25">
      <c r="A18" t="s">
        <v>20</v>
      </c>
      <c r="B18" s="2">
        <v>221.58046411306611</v>
      </c>
      <c r="C18" s="2">
        <v>8461025.9376005139</v>
      </c>
      <c r="D18" s="9">
        <f>B18/C18</f>
        <v>2.6188368378398417E-5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workbookViewId="0">
      <selection activeCell="G40" sqref="G40"/>
    </sheetView>
  </sheetViews>
  <sheetFormatPr defaultRowHeight="15" x14ac:dyDescent="0.25"/>
  <cols>
    <col min="2" max="2" width="13.42578125" bestFit="1" customWidth="1"/>
    <col min="4" max="4" width="13.28515625" bestFit="1" customWidth="1"/>
    <col min="6" max="7" width="11.140625" bestFit="1" customWidth="1"/>
    <col min="8" max="8" width="15.85546875" bestFit="1" customWidth="1"/>
    <col min="9" max="9" width="15" bestFit="1" customWidth="1"/>
    <col min="10" max="10" width="12.42578125" bestFit="1" customWidth="1"/>
  </cols>
  <sheetData>
    <row r="1" spans="1:10" x14ac:dyDescent="0.25">
      <c r="A1" t="s">
        <v>0</v>
      </c>
    </row>
    <row r="2" spans="1:10" x14ac:dyDescent="0.25">
      <c r="F2" t="s">
        <v>21</v>
      </c>
      <c r="G2" t="s">
        <v>22</v>
      </c>
      <c r="H2" t="s">
        <v>23</v>
      </c>
      <c r="I2" t="s">
        <v>24</v>
      </c>
      <c r="J2" t="s">
        <v>25</v>
      </c>
    </row>
    <row r="3" spans="1:10" x14ac:dyDescent="0.25">
      <c r="B3" t="s">
        <v>1</v>
      </c>
      <c r="D3" t="s">
        <v>2</v>
      </c>
    </row>
    <row r="4" spans="1:10" x14ac:dyDescent="0.25">
      <c r="A4" s="1" t="s">
        <v>3</v>
      </c>
      <c r="B4" s="2">
        <v>492036.44244370778</v>
      </c>
      <c r="D4" s="2">
        <v>2042413441.9999933</v>
      </c>
      <c r="F4" s="5">
        <f>B4/D4</f>
        <v>2.4090932439315067E-4</v>
      </c>
    </row>
    <row r="5" spans="1:10" s="8" customFormat="1" x14ac:dyDescent="0.25">
      <c r="A5" s="1"/>
      <c r="B5" s="7"/>
      <c r="D5" s="7"/>
      <c r="F5" s="4"/>
    </row>
    <row r="6" spans="1:10" x14ac:dyDescent="0.25">
      <c r="A6" s="1" t="s">
        <v>4</v>
      </c>
      <c r="B6" s="2">
        <v>24323.119506407482</v>
      </c>
      <c r="D6" s="2">
        <v>132375710.99999979</v>
      </c>
      <c r="F6" s="3">
        <f t="shared" ref="F6:F27" si="0">B6/D6</f>
        <v>1.8374306980234101E-4</v>
      </c>
    </row>
    <row r="7" spans="1:10" x14ac:dyDescent="0.25">
      <c r="A7" s="1" t="s">
        <v>5</v>
      </c>
      <c r="B7" s="2">
        <v>89094.192774891388</v>
      </c>
      <c r="D7" s="2">
        <v>444225686.0000003</v>
      </c>
      <c r="F7" s="3">
        <f t="shared" si="0"/>
        <v>2.005606509995717E-4</v>
      </c>
      <c r="G7" s="3"/>
    </row>
    <row r="8" spans="1:10" x14ac:dyDescent="0.25">
      <c r="A8" s="1" t="s">
        <v>6</v>
      </c>
      <c r="B8" s="2">
        <v>2804.3688687330177</v>
      </c>
      <c r="D8" s="2">
        <v>14673547.000000047</v>
      </c>
      <c r="F8" s="3">
        <f t="shared" si="0"/>
        <v>1.9111731258522624E-4</v>
      </c>
    </row>
    <row r="9" spans="1:10" x14ac:dyDescent="0.25">
      <c r="A9" s="1" t="s">
        <v>7</v>
      </c>
      <c r="B9" s="2">
        <v>262.98473899942655</v>
      </c>
      <c r="D9" s="2">
        <v>1369262.9999999958</v>
      </c>
      <c r="F9" s="3">
        <f t="shared" si="0"/>
        <v>1.9206298497763201E-4</v>
      </c>
      <c r="G9" s="3">
        <f>SUM(B6:B9)/SUM(D6:D9)</f>
        <v>1.9655075425217358E-4</v>
      </c>
      <c r="H9" s="2">
        <f>SUM(B6:B7)/B35</f>
        <v>577031702.80432689</v>
      </c>
      <c r="I9" s="2">
        <f>H9-SUM(D6:D7)</f>
        <v>430305.80432677269</v>
      </c>
      <c r="J9" s="6">
        <f>I9/SUM(D6:D9)</f>
        <v>7.2607780392388546E-4</v>
      </c>
    </row>
    <row r="10" spans="1:10" x14ac:dyDescent="0.25">
      <c r="A10" s="1"/>
      <c r="B10" s="2"/>
      <c r="D10" s="2"/>
      <c r="F10" s="3"/>
      <c r="G10" s="3"/>
      <c r="H10" s="2"/>
      <c r="I10" s="2"/>
      <c r="J10" s="6"/>
    </row>
    <row r="11" spans="1:10" x14ac:dyDescent="0.25">
      <c r="A11" s="1" t="s">
        <v>8</v>
      </c>
      <c r="B11" s="2">
        <v>67725.446069523779</v>
      </c>
      <c r="D11" s="2">
        <v>404999221.99999976</v>
      </c>
      <c r="F11" s="3">
        <f t="shared" si="0"/>
        <v>1.6722364486301117E-4</v>
      </c>
      <c r="G11" s="3"/>
    </row>
    <row r="12" spans="1:10" x14ac:dyDescent="0.25">
      <c r="A12" s="1" t="s">
        <v>9</v>
      </c>
      <c r="B12" s="2">
        <v>12619.223712387131</v>
      </c>
      <c r="D12" s="2">
        <v>78019017.000000104</v>
      </c>
      <c r="F12" s="3">
        <f t="shared" si="0"/>
        <v>1.6174548459623779E-4</v>
      </c>
      <c r="G12" s="3"/>
    </row>
    <row r="13" spans="1:10" x14ac:dyDescent="0.25">
      <c r="A13" s="1" t="s">
        <v>10</v>
      </c>
      <c r="B13" s="2">
        <v>5702.3922256761616</v>
      </c>
      <c r="D13" s="2">
        <v>35936561.000000201</v>
      </c>
      <c r="F13" s="3">
        <f t="shared" si="0"/>
        <v>1.5867940801781588E-4</v>
      </c>
      <c r="G13" s="3"/>
    </row>
    <row r="14" spans="1:10" x14ac:dyDescent="0.25">
      <c r="A14" s="1" t="s">
        <v>11</v>
      </c>
      <c r="B14" s="2">
        <v>256.43020420344789</v>
      </c>
      <c r="D14" s="2">
        <v>1688152.0000000068</v>
      </c>
      <c r="F14" s="3">
        <f t="shared" si="0"/>
        <v>1.5189994988807102E-4</v>
      </c>
    </row>
    <row r="15" spans="1:10" x14ac:dyDescent="0.25">
      <c r="A15" s="1" t="s">
        <v>12</v>
      </c>
      <c r="B15" s="2">
        <v>20798.37702117773</v>
      </c>
      <c r="D15" s="2">
        <v>109712259.99999994</v>
      </c>
      <c r="F15" s="3">
        <f t="shared" si="0"/>
        <v>1.8957204072888245E-4</v>
      </c>
    </row>
    <row r="16" spans="1:10" x14ac:dyDescent="0.25">
      <c r="A16" s="1" t="s">
        <v>13</v>
      </c>
      <c r="B16" s="2">
        <v>348.36486501587711</v>
      </c>
      <c r="D16" s="2">
        <v>1855531.999999997</v>
      </c>
      <c r="F16" s="3">
        <f t="shared" si="0"/>
        <v>1.8774392735661669E-4</v>
      </c>
      <c r="G16" s="3">
        <f>SUM(B11:B16)/SUM(D11:D16)</f>
        <v>1.6995951922320403E-4</v>
      </c>
      <c r="H16" s="2">
        <f>SUM(B11:B16)/B36</f>
        <v>630280008.98817527</v>
      </c>
      <c r="I16" s="2">
        <f>H16-SUM(D11:D16)</f>
        <v>-1930735.0118247271</v>
      </c>
      <c r="J16" s="6">
        <f>I16/SUM(D11:D16)</f>
        <v>-3.053942107356415E-3</v>
      </c>
    </row>
    <row r="17" spans="1:10" x14ac:dyDescent="0.25">
      <c r="A17" s="1"/>
      <c r="B17" s="2"/>
      <c r="D17" s="2"/>
      <c r="F17" s="3"/>
      <c r="G17" s="3"/>
      <c r="H17" s="2"/>
      <c r="I17" s="2"/>
      <c r="J17" s="6"/>
    </row>
    <row r="18" spans="1:10" x14ac:dyDescent="0.25">
      <c r="A18" s="1" t="s">
        <v>14</v>
      </c>
      <c r="B18" s="2">
        <v>2365.8232990190972</v>
      </c>
      <c r="D18" s="2">
        <v>15517623.000000028</v>
      </c>
      <c r="F18" s="3">
        <f t="shared" si="0"/>
        <v>1.5246041864911224E-4</v>
      </c>
      <c r="G18" s="3"/>
    </row>
    <row r="19" spans="1:10" x14ac:dyDescent="0.25">
      <c r="A19" s="1" t="s">
        <v>15</v>
      </c>
      <c r="B19" s="2">
        <v>38716.295195113766</v>
      </c>
      <c r="D19" s="2">
        <v>283356812.0000003</v>
      </c>
      <c r="F19" s="3">
        <f t="shared" si="0"/>
        <v>1.3663442541523839E-4</v>
      </c>
      <c r="G19" s="3"/>
    </row>
    <row r="20" spans="1:10" x14ac:dyDescent="0.25">
      <c r="A20" s="1" t="s">
        <v>16</v>
      </c>
      <c r="B20" s="2">
        <v>204616.70797383392</v>
      </c>
      <c r="D20" s="2">
        <v>1630080733.999995</v>
      </c>
      <c r="F20" s="3">
        <f t="shared" si="0"/>
        <v>1.2552550539735079E-4</v>
      </c>
      <c r="G20" s="3"/>
    </row>
    <row r="21" spans="1:10" x14ac:dyDescent="0.25">
      <c r="A21" s="1" t="s">
        <v>17</v>
      </c>
      <c r="B21" s="2">
        <v>36950.386088752377</v>
      </c>
      <c r="D21" s="2">
        <v>313600304.99999821</v>
      </c>
      <c r="F21" s="3">
        <f t="shared" si="0"/>
        <v>1.1782637165723607E-4</v>
      </c>
      <c r="G21" s="3">
        <f>SUM(B18:B21)/SUM(D18:D21)</f>
        <v>1.260388943924604E-4</v>
      </c>
      <c r="H21" s="2">
        <f>SUM(B18:B21)/B37</f>
        <v>2390834299.5104055</v>
      </c>
      <c r="I21" s="2">
        <f>H21-SUM(D18:D21)</f>
        <v>148278825.51041222</v>
      </c>
      <c r="J21" s="6">
        <f>I21/SUM(D18:D21)</f>
        <v>6.6120471591247093E-2</v>
      </c>
    </row>
    <row r="22" spans="1:10" x14ac:dyDescent="0.25">
      <c r="A22" s="1"/>
      <c r="B22" s="2"/>
      <c r="D22" s="2"/>
      <c r="F22" s="3"/>
      <c r="G22" s="3"/>
      <c r="H22" s="2"/>
      <c r="I22" s="2"/>
      <c r="J22" s="6"/>
    </row>
    <row r="23" spans="1:10" x14ac:dyDescent="0.25">
      <c r="A23" s="1" t="s">
        <v>18</v>
      </c>
      <c r="B23" s="2">
        <v>269.88982331818789</v>
      </c>
      <c r="D23" s="2">
        <v>1992094.9999999998</v>
      </c>
      <c r="F23" s="5">
        <f t="shared" si="0"/>
        <v>1.3548039793191989E-4</v>
      </c>
    </row>
    <row r="24" spans="1:10" x14ac:dyDescent="0.25">
      <c r="A24" s="1"/>
      <c r="B24" s="2"/>
      <c r="D24" s="2"/>
      <c r="F24" s="4"/>
    </row>
    <row r="25" spans="1:10" x14ac:dyDescent="0.25">
      <c r="A25" s="1" t="s">
        <v>19</v>
      </c>
      <c r="B25" s="2">
        <v>0</v>
      </c>
      <c r="D25" s="2">
        <v>43044440.000000112</v>
      </c>
      <c r="F25" s="5">
        <f t="shared" si="0"/>
        <v>0</v>
      </c>
    </row>
    <row r="26" spans="1:10" x14ac:dyDescent="0.25">
      <c r="A26" s="1"/>
      <c r="B26" s="2"/>
      <c r="D26" s="2"/>
      <c r="F26" s="4"/>
    </row>
    <row r="27" spans="1:10" x14ac:dyDescent="0.25">
      <c r="A27" s="1" t="s">
        <v>20</v>
      </c>
      <c r="B27" s="2">
        <v>0</v>
      </c>
      <c r="D27" s="2">
        <v>8517885.0000004675</v>
      </c>
      <c r="F27" s="5">
        <f t="shared" si="0"/>
        <v>0</v>
      </c>
    </row>
    <row r="28" spans="1:10" x14ac:dyDescent="0.25">
      <c r="H28" s="2"/>
    </row>
    <row r="29" spans="1:10" x14ac:dyDescent="0.25">
      <c r="H29" s="2"/>
    </row>
    <row r="31" spans="1:10" x14ac:dyDescent="0.25">
      <c r="H31" s="2"/>
    </row>
    <row r="32" spans="1:10" x14ac:dyDescent="0.25">
      <c r="H32" s="2"/>
    </row>
    <row r="33" spans="1:8" x14ac:dyDescent="0.25">
      <c r="A33" s="12" t="s">
        <v>34</v>
      </c>
      <c r="B33" s="12"/>
      <c r="H33" s="2"/>
    </row>
    <row r="34" spans="1:8" x14ac:dyDescent="0.25">
      <c r="A34" t="s">
        <v>30</v>
      </c>
      <c r="B34" s="3">
        <v>2.4090932437174979E-4</v>
      </c>
      <c r="E34" s="2"/>
      <c r="H34" s="2"/>
    </row>
    <row r="35" spans="1:8" x14ac:dyDescent="0.25">
      <c r="A35" t="s">
        <v>31</v>
      </c>
      <c r="B35" s="3">
        <v>1.96553E-4</v>
      </c>
      <c r="E35" s="2"/>
      <c r="H35" s="2"/>
    </row>
    <row r="36" spans="1:8" x14ac:dyDescent="0.25">
      <c r="A36" t="s">
        <v>32</v>
      </c>
      <c r="B36" s="3">
        <v>1.7048015574931555E-4</v>
      </c>
      <c r="D36" s="2"/>
      <c r="E36" s="2"/>
      <c r="F36" s="2"/>
      <c r="H36" s="2"/>
    </row>
    <row r="37" spans="1:8" x14ac:dyDescent="0.25">
      <c r="A37" t="s">
        <v>33</v>
      </c>
      <c r="B37" s="3">
        <v>1.1822199999999999E-4</v>
      </c>
      <c r="D37" s="2"/>
      <c r="E37" s="2"/>
      <c r="F37" s="2"/>
      <c r="H37" s="2"/>
    </row>
    <row r="38" spans="1:8" x14ac:dyDescent="0.25">
      <c r="A38" t="s">
        <v>18</v>
      </c>
      <c r="B38" s="3">
        <v>1.3548038622656047E-4</v>
      </c>
      <c r="E38" s="2"/>
      <c r="H38" s="2"/>
    </row>
    <row r="39" spans="1:8" x14ac:dyDescent="0.25">
      <c r="H39" s="2"/>
    </row>
    <row r="40" spans="1:8" x14ac:dyDescent="0.25">
      <c r="H40" s="2"/>
    </row>
  </sheetData>
  <mergeCells count="1">
    <mergeCell ref="A33:B3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jAzNzA3PC9Vc2VyTmFtZT48RGF0ZVRpbWU+Ni8yLzIwMjMgMTA6MzY6MDQgUE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936e22d5-45a7-4cb7-95ab-1aa8c7c88789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BE7958AA-ADBE-4709-B7E6-62991CB23E6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C3AC3FB-5BDB-42A8-9CD9-9C4563AE1F2F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5E16219C-F0E0-4BB0-BBB7-F2F40DF8610E}"/>
</file>

<file path=customXml/itemProps4.xml><?xml version="1.0" encoding="utf-8"?>
<ds:datastoreItem xmlns:ds="http://schemas.openxmlformats.org/officeDocument/2006/customXml" ds:itemID="{DA034771-C87C-4325-87F1-2E59B01A14C7}"/>
</file>

<file path=customXml/itemProps5.xml><?xml version="1.0" encoding="utf-8"?>
<ds:datastoreItem xmlns:ds="http://schemas.openxmlformats.org/officeDocument/2006/customXml" ds:itemID="{EBA4E075-FD0A-4917-85CE-BC685089F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 Table</vt:lpstr>
      <vt:lpstr>2023 CP to kWh Ratio</vt:lpstr>
      <vt:lpstr>--&gt; old 2020</vt:lpstr>
      <vt:lpstr>Table for Alex</vt:lpstr>
      <vt:lpstr>2020 CP to kWh Ratio</vt:lpstr>
      <vt:lpstr>2017 Reverse Calc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s005006</dc:creator>
  <cp:keywords/>
  <cp:lastModifiedBy>Jaclyn N Cost</cp:lastModifiedBy>
  <dcterms:created xsi:type="dcterms:W3CDTF">2020-06-05T19:26:02Z</dcterms:created>
  <dcterms:modified xsi:type="dcterms:W3CDTF">2023-12-12T14:11:22Z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9917a390-5c64-48be-833f-f184f6b2d96f</vt:lpwstr>
  </property>
  <property fmtid="{D5CDD505-2E9C-101B-9397-08002B2CF9AE}" pid="3" name="bjDocumentSecurityLabel">
    <vt:lpwstr>Uncategorized</vt:lpwstr>
  </property>
  <property fmtid="{D5CDD505-2E9C-101B-9397-08002B2CF9AE}" pid="4" name="bjSaver">
    <vt:lpwstr>6GFFSOnaQbECxcQ/mD8nfwxHQ81QN6/M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6" name="bjDocumentLabelXML-0">
    <vt:lpwstr>ames.com/2008/01/sie/internal/label"&gt;&lt;element uid="936e22d5-45a7-4cb7-95ab-1aa8c7c88789" value="" /&gt;&lt;/sisl&gt;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{BE7958AA-ADBE-4709-B7E6-62991CB23E64}</vt:lpwstr>
  </property>
  <property fmtid="{D5CDD505-2E9C-101B-9397-08002B2CF9AE}" pid="12" name="ContentTypeId">
    <vt:lpwstr>0x01010001136CE24ED5F449BD16740FFC7FAF6F</vt:lpwstr>
  </property>
</Properties>
</file>